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vjot21/Local Files/SSCBS/Semester 2/"/>
    </mc:Choice>
  </mc:AlternateContent>
  <xr:revisionPtr revIDLastSave="0" documentId="13_ncr:1_{16F8F58B-CFAF-854A-B8FC-DF6CE9D7B758}" xr6:coauthVersionLast="47" xr6:coauthVersionMax="47" xr10:uidLastSave="{00000000-0000-0000-0000-000000000000}"/>
  <bookViews>
    <workbookView xWindow="0" yWindow="500" windowWidth="28800" windowHeight="16340" activeTab="11" xr2:uid="{01B91C3E-339A-DA4E-8705-709D82E71F61}"/>
  </bookViews>
  <sheets>
    <sheet name="Question 1" sheetId="1" r:id="rId1"/>
    <sheet name="Question 2" sheetId="3" r:id="rId2"/>
    <sheet name="Question 3" sheetId="2" r:id="rId3"/>
    <sheet name="Question 4" sheetId="4" r:id="rId4"/>
    <sheet name="Question 5" sheetId="6" r:id="rId5"/>
    <sheet name="Question 6" sheetId="5" r:id="rId6"/>
    <sheet name="Question 7" sheetId="7" r:id="rId7"/>
    <sheet name="Question 8" sheetId="8" r:id="rId8"/>
    <sheet name="Question 9" sheetId="9" r:id="rId9"/>
    <sheet name="Question 10" sheetId="10" r:id="rId10"/>
    <sheet name="Question 11" sheetId="12" r:id="rId11"/>
    <sheet name="Question 12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" i="13" l="1"/>
  <c r="D18" i="13"/>
  <c r="E18" i="13" s="1"/>
  <c r="C18" i="13"/>
  <c r="D17" i="13"/>
  <c r="E17" i="13" s="1"/>
  <c r="C17" i="13"/>
  <c r="D16" i="13"/>
  <c r="E16" i="13" s="1"/>
  <c r="C16" i="13"/>
  <c r="D15" i="13"/>
  <c r="E15" i="13" s="1"/>
  <c r="C15" i="13"/>
  <c r="D14" i="13"/>
  <c r="E14" i="13" s="1"/>
  <c r="C14" i="13"/>
  <c r="D13" i="13"/>
  <c r="E13" i="13" s="1"/>
  <c r="C13" i="13"/>
  <c r="D12" i="13"/>
  <c r="E12" i="13" s="1"/>
  <c r="C12" i="13"/>
  <c r="D11" i="13"/>
  <c r="E11" i="13" s="1"/>
  <c r="C11" i="13"/>
  <c r="D10" i="13"/>
  <c r="E10" i="13" s="1"/>
  <c r="C10" i="13"/>
  <c r="D9" i="13"/>
  <c r="E9" i="13" s="1"/>
  <c r="C9" i="13"/>
  <c r="C20" i="13" l="1"/>
  <c r="B22" i="13" s="1"/>
  <c r="E20" i="13"/>
  <c r="D22" i="13" s="1"/>
  <c r="B23" i="13" s="1"/>
  <c r="B24" i="13" s="1"/>
  <c r="G16" i="13" s="1"/>
  <c r="H16" i="13" s="1"/>
  <c r="G10" i="13" l="1"/>
  <c r="H10" i="13" s="1"/>
  <c r="G18" i="13"/>
  <c r="H18" i="13" s="1"/>
  <c r="G9" i="13"/>
  <c r="H9" i="13" s="1"/>
  <c r="H20" i="13" s="1"/>
  <c r="G17" i="13"/>
  <c r="H17" i="13" s="1"/>
  <c r="G12" i="13"/>
  <c r="H12" i="13" s="1"/>
  <c r="G13" i="13"/>
  <c r="H13" i="13" s="1"/>
  <c r="G14" i="13"/>
  <c r="H14" i="13" s="1"/>
  <c r="G15" i="13"/>
  <c r="H15" i="13" s="1"/>
  <c r="G11" i="13"/>
  <c r="H11" i="13" s="1"/>
  <c r="C15" i="12" l="1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B20" i="10"/>
  <c r="E10" i="10"/>
  <c r="E16" i="10"/>
  <c r="E17" i="10"/>
  <c r="E18" i="10"/>
  <c r="D18" i="10"/>
  <c r="D10" i="10"/>
  <c r="D11" i="10"/>
  <c r="E11" i="10" s="1"/>
  <c r="D12" i="10"/>
  <c r="E12" i="10" s="1"/>
  <c r="D13" i="10"/>
  <c r="E13" i="10" s="1"/>
  <c r="D14" i="10"/>
  <c r="E14" i="10" s="1"/>
  <c r="D15" i="10"/>
  <c r="E15" i="10" s="1"/>
  <c r="D16" i="10"/>
  <c r="D17" i="10"/>
  <c r="D9" i="10"/>
  <c r="E9" i="10" s="1"/>
  <c r="C10" i="10"/>
  <c r="C11" i="10"/>
  <c r="C12" i="10"/>
  <c r="C20" i="10" s="1"/>
  <c r="B22" i="10" s="1"/>
  <c r="C13" i="10"/>
  <c r="C14" i="10"/>
  <c r="C15" i="10"/>
  <c r="C16" i="10"/>
  <c r="C17" i="10"/>
  <c r="C18" i="10"/>
  <c r="C9" i="10"/>
  <c r="G16" i="10" l="1"/>
  <c r="H16" i="10" s="1"/>
  <c r="G17" i="10"/>
  <c r="H17" i="10" s="1"/>
  <c r="G10" i="10"/>
  <c r="H10" i="10" s="1"/>
  <c r="G11" i="10"/>
  <c r="H11" i="10" s="1"/>
  <c r="G9" i="10"/>
  <c r="H9" i="10" s="1"/>
  <c r="E20" i="10"/>
  <c r="D22" i="10" s="1"/>
  <c r="B23" i="10" s="1"/>
  <c r="B24" i="10" s="1"/>
  <c r="G12" i="10" s="1"/>
  <c r="H12" i="10" s="1"/>
  <c r="B7" i="9"/>
  <c r="B8" i="9"/>
  <c r="B9" i="9"/>
  <c r="B10" i="9"/>
  <c r="B11" i="9"/>
  <c r="B12" i="9"/>
  <c r="B13" i="9"/>
  <c r="B14" i="9"/>
  <c r="B15" i="9"/>
  <c r="B6" i="9"/>
  <c r="C7" i="8"/>
  <c r="C8" i="8"/>
  <c r="C9" i="8"/>
  <c r="C10" i="8"/>
  <c r="C11" i="8"/>
  <c r="C12" i="8"/>
  <c r="C13" i="8"/>
  <c r="C14" i="8"/>
  <c r="C15" i="8"/>
  <c r="C6" i="8"/>
  <c r="B7" i="8"/>
  <c r="B8" i="8"/>
  <c r="B9" i="8"/>
  <c r="B10" i="8"/>
  <c r="B11" i="8"/>
  <c r="B12" i="8"/>
  <c r="B13" i="8"/>
  <c r="B14" i="8"/>
  <c r="B15" i="8"/>
  <c r="B6" i="8"/>
  <c r="B15" i="7"/>
  <c r="C13" i="7"/>
  <c r="C12" i="7"/>
  <c r="C11" i="7"/>
  <c r="C10" i="7"/>
  <c r="C9" i="7"/>
  <c r="C8" i="7"/>
  <c r="C7" i="7"/>
  <c r="C6" i="7"/>
  <c r="C5" i="7"/>
  <c r="C4" i="7"/>
  <c r="G18" i="10" l="1"/>
  <c r="H18" i="10" s="1"/>
  <c r="G14" i="10"/>
  <c r="H14" i="10" s="1"/>
  <c r="C15" i="7"/>
  <c r="C17" i="7" s="1"/>
  <c r="E14" i="7" s="1"/>
  <c r="F14" i="7" s="1"/>
  <c r="G15" i="10"/>
  <c r="H15" i="10" s="1"/>
  <c r="G13" i="10"/>
  <c r="H13" i="10" s="1"/>
  <c r="H20" i="10" s="1"/>
  <c r="E12" i="7"/>
  <c r="F12" i="7" s="1"/>
  <c r="E17" i="7"/>
  <c r="F17" i="7" s="1"/>
  <c r="E15" i="7"/>
  <c r="F15" i="7" s="1"/>
  <c r="E9" i="7"/>
  <c r="F9" i="7" s="1"/>
  <c r="E11" i="7"/>
  <c r="F11" i="7" s="1"/>
  <c r="E8" i="7"/>
  <c r="F8" i="7" s="1"/>
  <c r="E13" i="7"/>
  <c r="F13" i="7" s="1"/>
  <c r="E10" i="7" l="1"/>
  <c r="F10" i="7" s="1"/>
  <c r="E16" i="7"/>
  <c r="F16" i="7" s="1"/>
  <c r="F19" i="7"/>
  <c r="B15" i="5"/>
  <c r="E5" i="5"/>
  <c r="E12" i="5"/>
  <c r="E13" i="5"/>
  <c r="D5" i="5"/>
  <c r="D6" i="5"/>
  <c r="E6" i="5" s="1"/>
  <c r="D7" i="5"/>
  <c r="E7" i="5" s="1"/>
  <c r="D8" i="5"/>
  <c r="E8" i="5" s="1"/>
  <c r="D9" i="5"/>
  <c r="E9" i="5" s="1"/>
  <c r="D10" i="5"/>
  <c r="E10" i="5" s="1"/>
  <c r="D11" i="5"/>
  <c r="E11" i="5" s="1"/>
  <c r="D12" i="5"/>
  <c r="D13" i="5"/>
  <c r="D4" i="5"/>
  <c r="E4" i="5" s="1"/>
  <c r="C5" i="5"/>
  <c r="C6" i="5"/>
  <c r="C7" i="5"/>
  <c r="C15" i="5" s="1"/>
  <c r="B17" i="5" s="1"/>
  <c r="C8" i="5"/>
  <c r="C9" i="5"/>
  <c r="C10" i="5"/>
  <c r="C11" i="5"/>
  <c r="C12" i="5"/>
  <c r="C13" i="5"/>
  <c r="C4" i="5"/>
  <c r="E15" i="5" l="1"/>
  <c r="D17" i="5" s="1"/>
  <c r="B18" i="5" s="1"/>
  <c r="B20" i="5" s="1"/>
  <c r="B21" i="5" s="1"/>
  <c r="C15" i="6"/>
  <c r="C17" i="6" s="1"/>
  <c r="B15" i="6"/>
  <c r="C5" i="6"/>
  <c r="C6" i="6"/>
  <c r="C7" i="6"/>
  <c r="C8" i="6"/>
  <c r="C9" i="6"/>
  <c r="C10" i="6"/>
  <c r="C11" i="6"/>
  <c r="C12" i="6"/>
  <c r="C13" i="6"/>
  <c r="C4" i="6"/>
  <c r="E10" i="6" l="1"/>
  <c r="F10" i="6" s="1"/>
  <c r="E13" i="6"/>
  <c r="F13" i="6" s="1"/>
  <c r="E14" i="6"/>
  <c r="F14" i="6" s="1"/>
  <c r="E15" i="6"/>
  <c r="F15" i="6" s="1"/>
  <c r="E9" i="6"/>
  <c r="F9" i="6" s="1"/>
  <c r="E11" i="6"/>
  <c r="F11" i="6" s="1"/>
  <c r="E12" i="6"/>
  <c r="F12" i="6" s="1"/>
  <c r="E17" i="6"/>
  <c r="F17" i="6" s="1"/>
  <c r="E8" i="6"/>
  <c r="F8" i="6" s="1"/>
  <c r="E16" i="6"/>
  <c r="F16" i="6" s="1"/>
  <c r="H12" i="5"/>
  <c r="I12" i="5" s="1"/>
  <c r="H15" i="5"/>
  <c r="I15" i="5" s="1"/>
  <c r="H16" i="5"/>
  <c r="I16" i="5" s="1"/>
  <c r="H17" i="5"/>
  <c r="I17" i="5" s="1"/>
  <c r="H8" i="5"/>
  <c r="I8" i="5" s="1"/>
  <c r="H13" i="5"/>
  <c r="I13" i="5" s="1"/>
  <c r="H14" i="5"/>
  <c r="I14" i="5" s="1"/>
  <c r="H9" i="5"/>
  <c r="I9" i="5" s="1"/>
  <c r="H10" i="5"/>
  <c r="I10" i="5" s="1"/>
  <c r="H11" i="5"/>
  <c r="I11" i="5" s="1"/>
  <c r="C5" i="4"/>
  <c r="C6" i="4"/>
  <c r="C7" i="4"/>
  <c r="C8" i="4"/>
  <c r="C9" i="4"/>
  <c r="C10" i="4"/>
  <c r="C11" i="4"/>
  <c r="C12" i="4"/>
  <c r="C13" i="4"/>
  <c r="C14" i="4"/>
  <c r="C4" i="4"/>
  <c r="B5" i="4"/>
  <c r="B6" i="4"/>
  <c r="B7" i="4"/>
  <c r="B8" i="4"/>
  <c r="B9" i="4"/>
  <c r="B10" i="4"/>
  <c r="B11" i="4"/>
  <c r="B12" i="4"/>
  <c r="B13" i="4"/>
  <c r="B14" i="4"/>
  <c r="B4" i="4"/>
  <c r="B7" i="3"/>
  <c r="B8" i="3"/>
  <c r="B9" i="3"/>
  <c r="B10" i="3"/>
  <c r="B11" i="3"/>
  <c r="B12" i="3"/>
  <c r="B13" i="3"/>
  <c r="B14" i="3"/>
  <c r="B15" i="3"/>
  <c r="C7" i="3"/>
  <c r="C8" i="3"/>
  <c r="C9" i="3"/>
  <c r="C10" i="3"/>
  <c r="C11" i="3"/>
  <c r="C12" i="3"/>
  <c r="C13" i="3"/>
  <c r="C14" i="3"/>
  <c r="C15" i="3"/>
  <c r="C6" i="3"/>
  <c r="B6" i="3"/>
  <c r="C5" i="3"/>
  <c r="B5" i="3"/>
  <c r="C5" i="1"/>
  <c r="D5" i="2"/>
  <c r="D6" i="2"/>
  <c r="D7" i="2"/>
  <c r="D9" i="2"/>
  <c r="D13" i="2"/>
  <c r="D4" i="2"/>
  <c r="B15" i="2"/>
  <c r="C15" i="2"/>
  <c r="C17" i="2" s="1"/>
  <c r="C5" i="2"/>
  <c r="C6" i="2"/>
  <c r="C7" i="2"/>
  <c r="C8" i="2"/>
  <c r="D8" i="2" s="1"/>
  <c r="C9" i="2"/>
  <c r="C10" i="2"/>
  <c r="D10" i="2" s="1"/>
  <c r="C11" i="2"/>
  <c r="D11" i="2" s="1"/>
  <c r="C12" i="2"/>
  <c r="D12" i="2" s="1"/>
  <c r="C13" i="2"/>
  <c r="C4" i="2"/>
  <c r="D15" i="2" l="1"/>
  <c r="E17" i="2" s="1"/>
  <c r="C18" i="2" s="1"/>
  <c r="C20" i="2" s="1"/>
  <c r="C21" i="2" s="1"/>
  <c r="F19" i="6"/>
  <c r="B5" i="1"/>
  <c r="B6" i="1"/>
  <c r="B7" i="1"/>
  <c r="B8" i="1"/>
  <c r="B9" i="1"/>
  <c r="B10" i="1"/>
  <c r="B11" i="1"/>
  <c r="B12" i="1"/>
  <c r="B13" i="1"/>
  <c r="B14" i="1"/>
  <c r="C6" i="1"/>
  <c r="C7" i="1"/>
  <c r="C8" i="1"/>
  <c r="C9" i="1"/>
  <c r="C10" i="1"/>
  <c r="C11" i="1"/>
  <c r="C12" i="1"/>
  <c r="C13" i="1"/>
  <c r="C14" i="1"/>
  <c r="C15" i="1"/>
  <c r="B15" i="1"/>
  <c r="G9" i="2" l="1"/>
  <c r="H9" i="2" s="1"/>
  <c r="G12" i="2"/>
  <c r="H12" i="2" s="1"/>
  <c r="G4" i="2"/>
  <c r="H4" i="2" s="1"/>
  <c r="G10" i="2"/>
  <c r="H10" i="2" s="1"/>
  <c r="G5" i="2"/>
  <c r="H5" i="2" s="1"/>
  <c r="G13" i="2"/>
  <c r="H13" i="2" s="1"/>
  <c r="G11" i="2"/>
  <c r="H11" i="2" s="1"/>
  <c r="G6" i="2"/>
  <c r="H6" i="2" s="1"/>
  <c r="G8" i="2"/>
  <c r="H8" i="2" s="1"/>
  <c r="G7" i="2"/>
  <c r="H7" i="2" s="1"/>
  <c r="H15" i="2" l="1"/>
</calcChain>
</file>

<file path=xl/sharedStrings.xml><?xml version="1.0" encoding="utf-8"?>
<sst xmlns="http://schemas.openxmlformats.org/spreadsheetml/2006/main" count="111" uniqueCount="31">
  <si>
    <t>n</t>
  </si>
  <si>
    <t>p</t>
  </si>
  <si>
    <t>x</t>
  </si>
  <si>
    <t>f(x)</t>
  </si>
  <si>
    <t>x*f(x)</t>
  </si>
  <si>
    <t>SUM</t>
  </si>
  <si>
    <t>Mean</t>
  </si>
  <si>
    <t>Variance</t>
  </si>
  <si>
    <t>E(X^2)</t>
  </si>
  <si>
    <t>q</t>
  </si>
  <si>
    <t>DATA MEAN &amp; VARIANCE</t>
  </si>
  <si>
    <t>p(x)</t>
  </si>
  <si>
    <t>BINOMIAL PROBABILITY</t>
  </si>
  <si>
    <t>expected frequency</t>
  </si>
  <si>
    <t> λ</t>
  </si>
  <si>
    <t>MEAN( λ)</t>
  </si>
  <si>
    <t>P(x)</t>
  </si>
  <si>
    <t>Number of times a target was hit(Success)</t>
  </si>
  <si>
    <t>Number of days it was seen</t>
  </si>
  <si>
    <t>E(x^2)</t>
  </si>
  <si>
    <t>BINOMIAL</t>
  </si>
  <si>
    <t>Amount of UV ray exposure</t>
  </si>
  <si>
    <t>No. of days</t>
  </si>
  <si>
    <r>
      <t>x</t>
    </r>
    <r>
      <rPr>
        <vertAlign val="superscript"/>
        <sz val="12"/>
        <color theme="1"/>
        <rFont val="Calibri (Body)"/>
      </rPr>
      <t>2</t>
    </r>
  </si>
  <si>
    <t>Number of cars arriving at service center on a day (x)</t>
  </si>
  <si>
    <t>Number of days it was seen (f(x))</t>
  </si>
  <si>
    <r>
      <t>x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.f(x)</t>
    </r>
  </si>
  <si>
    <r>
      <t>x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 (Body)"/>
      </rPr>
      <t>.</t>
    </r>
    <r>
      <rPr>
        <sz val="12"/>
        <color theme="1"/>
        <rFont val="Calibri"/>
        <family val="2"/>
        <scheme val="minor"/>
      </rPr>
      <t>f(x)</t>
    </r>
  </si>
  <si>
    <t>NORMAL</t>
  </si>
  <si>
    <r>
      <t>E(x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 (Body)"/>
      </rPr>
      <t>)</t>
    </r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</si>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</sst>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Calibri (Body)"/>
    </font>
    <font>
      <vertAlign val="superscript"/>
      <sz val="12"/>
      <color theme="1"/>
      <name val="Calibri (Body)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ill="1"/>
    <xf numFmtId="0" fontId="1" fillId="3" borderId="0" xfId="0" applyFont="1" applyFill="1" applyAlignment="1">
      <alignment horizontal="center"/>
    </xf>
    <xf numFmtId="0" fontId="0" fillId="9" borderId="0" xfId="0" applyFill="1"/>
    <xf numFmtId="0" fontId="0" fillId="10" borderId="0" xfId="0" applyFill="1" applyAlignment="1">
      <alignment horizontal="center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/>
    </xf>
    <xf numFmtId="0" fontId="0" fillId="11" borderId="0" xfId="0" applyFill="1"/>
    <xf numFmtId="0" fontId="0" fillId="12" borderId="0" xfId="0" applyFill="1"/>
    <xf numFmtId="0" fontId="0" fillId="4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vs f(x)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'Question 1'!$B$4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'Question 1'!$B$5:$B$15</c:f>
              <c:numCache>
                <c:formatCode>General</c:formatCode>
                <c:ptCount val="11"/>
                <c:pt idx="0">
                  <c:v>9.765625E-4</c:v>
                </c:pt>
                <c:pt idx="1">
                  <c:v>9.7656250000000017E-3</c:v>
                </c:pt>
                <c:pt idx="2">
                  <c:v>4.3945312499999972E-2</c:v>
                </c:pt>
                <c:pt idx="3">
                  <c:v>0.11718750000000003</c:v>
                </c:pt>
                <c:pt idx="4">
                  <c:v>0.20507812500000006</c:v>
                </c:pt>
                <c:pt idx="5">
                  <c:v>0.24609375000000011</c:v>
                </c:pt>
                <c:pt idx="6">
                  <c:v>0.20507812500000006</c:v>
                </c:pt>
                <c:pt idx="7">
                  <c:v>0.11718750000000003</c:v>
                </c:pt>
                <c:pt idx="8">
                  <c:v>4.3945312499999986E-2</c:v>
                </c:pt>
                <c:pt idx="9">
                  <c:v>9.7656250000000017E-3</c:v>
                </c:pt>
                <c:pt idx="10">
                  <c:v>9.765625E-4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5C-4F4F-82D3-D6AAD300E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478704"/>
        <c:axId val="1721253312"/>
      </c:barChart>
      <c:catAx>
        <c:axId val="512478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253312"/>
        <c:crosses val="autoZero"/>
        <c:auto val="1"/>
        <c:lblAlgn val="ctr"/>
        <c:lblOffset val="100"/>
        <c:noMultiLvlLbl val="0"/>
      </c:catAx>
      <c:valAx>
        <c:axId val="172125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47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Frequency vs Expected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7'!$B$3</c:f>
              <c:strCache>
                <c:ptCount val="1"/>
                <c:pt idx="0">
                  <c:v>Number of days it was seen (f(x))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'Question 7'!$B$4:$B$13</c:f>
              <c:numCache>
                <c:formatCode>General</c:formatCode>
                <c:ptCount val="10"/>
                <c:pt idx="0">
                  <c:v>12</c:v>
                </c:pt>
                <c:pt idx="1">
                  <c:v>10</c:v>
                </c:pt>
                <c:pt idx="2">
                  <c:v>10</c:v>
                </c:pt>
                <c:pt idx="3">
                  <c:v>8</c:v>
                </c:pt>
                <c:pt idx="4">
                  <c:v>7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9E-4746-8A6D-CFC582FF792C}"/>
            </c:ext>
          </c:extLst>
        </c:ser>
        <c:ser>
          <c:idx val="1"/>
          <c:order val="1"/>
          <c:tx>
            <c:strRef>
              <c:f>'Question 7'!$F$7</c:f>
              <c:strCache>
                <c:ptCount val="1"/>
                <c:pt idx="0">
                  <c:v>expected frequency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'Question 7'!$F$8:$F$17</c:f>
              <c:numCache>
                <c:formatCode>General</c:formatCode>
                <c:ptCount val="10"/>
                <c:pt idx="0">
                  <c:v>3.9001352377820724</c:v>
                </c:pt>
                <c:pt idx="1">
                  <c:v>10.660369649937662</c:v>
                </c:pt>
                <c:pt idx="2">
                  <c:v>14.56917185491481</c:v>
                </c:pt>
                <c:pt idx="3">
                  <c:v>13.274134356700161</c:v>
                </c:pt>
                <c:pt idx="4">
                  <c:v>9.0706584770784424</c:v>
                </c:pt>
                <c:pt idx="5">
                  <c:v>4.9586266341362126</c:v>
                </c:pt>
                <c:pt idx="6">
                  <c:v>2.2589299111064962</c:v>
                </c:pt>
                <c:pt idx="7">
                  <c:v>0.88205834624158475</c:v>
                </c:pt>
                <c:pt idx="8">
                  <c:v>0.30136993496587516</c:v>
                </c:pt>
                <c:pt idx="9">
                  <c:v>9.1527165434080446E-2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9E-4746-8A6D-CFC582FF7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3388751"/>
        <c:axId val="272403055"/>
      </c:barChart>
      <c:catAx>
        <c:axId val="273388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403055"/>
        <c:crosses val="autoZero"/>
        <c:auto val="1"/>
        <c:lblAlgn val="ctr"/>
        <c:lblOffset val="100"/>
        <c:noMultiLvlLbl val="0"/>
      </c:catAx>
      <c:valAx>
        <c:axId val="27240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38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vs f(x)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'Question 8'!$B$5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'Question 8'!$B$6:$B$15</c:f>
              <c:numCache>
                <c:formatCode>General</c:formatCode>
                <c:ptCount val="10"/>
                <c:pt idx="0">
                  <c:v>4.4318484119380075E-3</c:v>
                </c:pt>
                <c:pt idx="1">
                  <c:v>5.3990966513188063E-2</c:v>
                </c:pt>
                <c:pt idx="2">
                  <c:v>0.24197072451914337</c:v>
                </c:pt>
                <c:pt idx="3">
                  <c:v>0.3989422804014327</c:v>
                </c:pt>
                <c:pt idx="4">
                  <c:v>0.24197072451914337</c:v>
                </c:pt>
                <c:pt idx="5">
                  <c:v>5.3990966513188063E-2</c:v>
                </c:pt>
                <c:pt idx="6">
                  <c:v>4.4318484119380075E-3</c:v>
                </c:pt>
                <c:pt idx="7">
                  <c:v>1.3383022576488537E-4</c:v>
                </c:pt>
                <c:pt idx="8">
                  <c:v>1.4867195147342977E-6</c:v>
                </c:pt>
                <c:pt idx="9">
                  <c:v>6.0758828498232861E-9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22-3040-B134-C35DF628C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569231"/>
        <c:axId val="271690623"/>
      </c:barChart>
      <c:catAx>
        <c:axId val="647569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690623"/>
        <c:crosses val="autoZero"/>
        <c:auto val="1"/>
        <c:lblAlgn val="ctr"/>
        <c:lblOffset val="100"/>
        <c:tickLblSkip val="1"/>
        <c:noMultiLvlLbl val="0"/>
      </c:catAx>
      <c:valAx>
        <c:axId val="27169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69231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vs F(x)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'Question 8'!$C$5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'Question 8'!$C$6:$C$15</c:f>
              <c:numCache>
                <c:formatCode>General</c:formatCode>
                <c:ptCount val="10"/>
                <c:pt idx="0">
                  <c:v>1.3498980316300933E-3</c:v>
                </c:pt>
                <c:pt idx="1">
                  <c:v>2.2750131948179191E-2</c:v>
                </c:pt>
                <c:pt idx="2">
                  <c:v>0.15865525393145699</c:v>
                </c:pt>
                <c:pt idx="3">
                  <c:v>0.5</c:v>
                </c:pt>
                <c:pt idx="4">
                  <c:v>0.84134474606854304</c:v>
                </c:pt>
                <c:pt idx="5">
                  <c:v>0.97724986805182079</c:v>
                </c:pt>
                <c:pt idx="6">
                  <c:v>0.9986501019683699</c:v>
                </c:pt>
                <c:pt idx="7">
                  <c:v>0.99996832875816688</c:v>
                </c:pt>
                <c:pt idx="8">
                  <c:v>0.99999971334842808</c:v>
                </c:pt>
                <c:pt idx="9">
                  <c:v>0.9999999990134123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C4-8C4A-BDD5-7252ED0B6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8812864"/>
        <c:axId val="418814512"/>
      </c:barChart>
      <c:catAx>
        <c:axId val="4188128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14512"/>
        <c:crosses val="autoZero"/>
        <c:auto val="1"/>
        <c:lblAlgn val="ctr"/>
        <c:lblOffset val="100"/>
        <c:noMultiLvlLbl val="0"/>
      </c:catAx>
      <c:valAx>
        <c:axId val="41881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1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F(x) vs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'Question 9'!$B$5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'Question 9'!$B$6:$B$15</c:f>
              <c:numCache>
                <c:formatCode>General</c:formatCode>
                <c:ptCount val="10"/>
                <c:pt idx="0">
                  <c:v>-3.0000000071369981</c:v>
                </c:pt>
                <c:pt idx="1">
                  <c:v>-1.9999999990401949</c:v>
                </c:pt>
                <c:pt idx="2">
                  <c:v>-0.99999999971673148</c:v>
                </c:pt>
                <c:pt idx="3">
                  <c:v>0</c:v>
                </c:pt>
                <c:pt idx="4">
                  <c:v>0.99999999971673148</c:v>
                </c:pt>
                <c:pt idx="5">
                  <c:v>1.9999999990401951</c:v>
                </c:pt>
                <c:pt idx="6">
                  <c:v>3.0000000071370065</c:v>
                </c:pt>
                <c:pt idx="7">
                  <c:v>4.0000018070206611</c:v>
                </c:pt>
                <c:pt idx="8">
                  <c:v>4.9997657768508086</c:v>
                </c:pt>
                <c:pt idx="9">
                  <c:v>5.9978070196016384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96-0945-B70D-D8AE2227A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8899727"/>
        <c:axId val="268901375"/>
      </c:barChart>
      <c:catAx>
        <c:axId val="268899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901375"/>
        <c:crosses val="autoZero"/>
        <c:auto val="1"/>
        <c:lblAlgn val="ctr"/>
        <c:lblOffset val="100"/>
        <c:noMultiLvlLbl val="0"/>
      </c:catAx>
      <c:valAx>
        <c:axId val="26890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89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f(x)</a:t>
            </a:r>
            <a:r>
              <a:rPr lang="en-GB" baseline="0"/>
              <a:t> and expected frequency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10'!$B$8</c:f>
              <c:strCache>
                <c:ptCount val="1"/>
                <c:pt idx="0">
                  <c:v>f(x)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'Question 10'!$B$9:$B$18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  <c:pt idx="4">
                  <c:v>11</c:v>
                </c:pt>
                <c:pt idx="5">
                  <c:v>15</c:v>
                </c:pt>
                <c:pt idx="6">
                  <c:v>11</c:v>
                </c:pt>
                <c:pt idx="7">
                  <c:v>8</c:v>
                </c:pt>
                <c:pt idx="8">
                  <c:v>1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0C-514C-8838-30D7D478F18C}"/>
            </c:ext>
          </c:extLst>
        </c:ser>
        <c:ser>
          <c:idx val="1"/>
          <c:order val="1"/>
          <c:tx>
            <c:strRef>
              <c:f>'Question 10'!$H$8</c:f>
              <c:strCache>
                <c:ptCount val="1"/>
                <c:pt idx="0">
                  <c:v>expected frequency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'Question 10'!$H$9:$H$18</c:f>
              <c:numCache>
                <c:formatCode>General</c:formatCode>
                <c:ptCount val="10"/>
                <c:pt idx="0">
                  <c:v>0.56015978547319911</c:v>
                </c:pt>
                <c:pt idx="1">
                  <c:v>1.710875080706008</c:v>
                </c:pt>
                <c:pt idx="2">
                  <c:v>4.0736159973017472</c:v>
                </c:pt>
                <c:pt idx="3">
                  <c:v>7.5613142404106517</c:v>
                </c:pt>
                <c:pt idx="4">
                  <c:v>10.941324538133122</c:v>
                </c:pt>
                <c:pt idx="5">
                  <c:v>12.342351939402507</c:v>
                </c:pt>
                <c:pt idx="6">
                  <c:v>10.853788763120955</c:v>
                </c:pt>
                <c:pt idx="7">
                  <c:v>7.4408100361530964</c:v>
                </c:pt>
                <c:pt idx="8">
                  <c:v>3.9766235698019465</c:v>
                </c:pt>
                <c:pt idx="9">
                  <c:v>1.6567773952711959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0C-514C-8838-30D7D478F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8994447"/>
        <c:axId val="269108767"/>
      </c:barChart>
      <c:catAx>
        <c:axId val="268994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108767"/>
        <c:crosses val="autoZero"/>
        <c:auto val="1"/>
        <c:lblAlgn val="ctr"/>
        <c:lblOffset val="100"/>
        <c:noMultiLvlLbl val="0"/>
      </c:catAx>
      <c:valAx>
        <c:axId val="26910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99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vs f(x)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'Question 11'!$B$5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'Question 11'!$B$6:$B$15</c:f>
              <c:numCache>
                <c:formatCode>General</c:formatCode>
                <c:ptCount val="10"/>
                <c:pt idx="0">
                  <c:v>1.3503322281328998E-34</c:v>
                </c:pt>
                <c:pt idx="1">
                  <c:v>4.7489488014716006E-26</c:v>
                </c:pt>
                <c:pt idx="2">
                  <c:v>9.4436569514257213E-19</c:v>
                </c:pt>
                <c:pt idx="3">
                  <c:v>1.0618637091812161E-12</c:v>
                </c:pt>
                <c:pt idx="4">
                  <c:v>6.7512348360804769E-8</c:v>
                </c:pt>
                <c:pt idx="5">
                  <c:v>2.4270767608965769E-4</c:v>
                </c:pt>
                <c:pt idx="6">
                  <c:v>4.9336651421538022E-2</c:v>
                </c:pt>
                <c:pt idx="7">
                  <c:v>0.56707654950949571</c:v>
                </c:pt>
                <c:pt idx="8">
                  <c:v>0.36855267460507102</c:v>
                </c:pt>
                <c:pt idx="9">
                  <c:v>1.3543886542079657E-2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2F-B341-80E6-C821C7BB9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569231"/>
        <c:axId val="271690623"/>
      </c:barChart>
      <c:catAx>
        <c:axId val="647569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690623"/>
        <c:crosses val="autoZero"/>
        <c:auto val="1"/>
        <c:lblAlgn val="ctr"/>
        <c:lblOffset val="100"/>
        <c:tickLblSkip val="1"/>
        <c:noMultiLvlLbl val="0"/>
      </c:catAx>
      <c:valAx>
        <c:axId val="27169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69231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vs F(x)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'Question 11'!$C$5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'Question 11'!$C$6:$C$15</c:f>
              <c:numCache>
                <c:formatCode>General</c:formatCode>
                <c:ptCount val="10"/>
                <c:pt idx="0">
                  <c:v>6.3548104581498485E-36</c:v>
                </c:pt>
                <c:pt idx="1">
                  <c:v>2.5814055152184996E-27</c:v>
                </c:pt>
                <c:pt idx="2">
                  <c:v>6.072399950067972E-20</c:v>
                </c:pt>
                <c:pt idx="3">
                  <c:v>8.3489541715090098E-14</c:v>
                </c:pt>
                <c:pt idx="4">
                  <c:v>6.815285863804418E-9</c:v>
                </c:pt>
                <c:pt idx="5">
                  <c:v>3.4018095822027517E-5</c:v>
                </c:pt>
                <c:pt idx="6">
                  <c:v>1.1064813015063129E-2</c:v>
                </c:pt>
                <c:pt idx="7">
                  <c:v>0.27651685135864124</c:v>
                </c:pt>
                <c:pt idx="8">
                  <c:v>0.86470283586122043</c:v>
                </c:pt>
                <c:pt idx="9">
                  <c:v>0.99741790993973434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9-B940-A6B0-88B00DB86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8812864"/>
        <c:axId val="418814512"/>
      </c:barChart>
      <c:catAx>
        <c:axId val="4188128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14512"/>
        <c:crosses val="autoZero"/>
        <c:auto val="1"/>
        <c:lblAlgn val="ctr"/>
        <c:lblOffset val="100"/>
        <c:noMultiLvlLbl val="0"/>
      </c:catAx>
      <c:valAx>
        <c:axId val="41881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1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f(x)</a:t>
            </a:r>
            <a:r>
              <a:rPr lang="en-GB" baseline="0"/>
              <a:t> and expected frequency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12'!$B$8</c:f>
              <c:strCache>
                <c:ptCount val="1"/>
                <c:pt idx="0">
                  <c:v>f(x)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'Question 12'!$B$9:$B$18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  <c:pt idx="4">
                  <c:v>11</c:v>
                </c:pt>
                <c:pt idx="5">
                  <c:v>15</c:v>
                </c:pt>
                <c:pt idx="6">
                  <c:v>11</c:v>
                </c:pt>
                <c:pt idx="7">
                  <c:v>8</c:v>
                </c:pt>
                <c:pt idx="8">
                  <c:v>1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65-0347-89BF-D9467282AC2A}"/>
            </c:ext>
          </c:extLst>
        </c:ser>
        <c:ser>
          <c:idx val="1"/>
          <c:order val="1"/>
          <c:tx>
            <c:strRef>
              <c:f>'Question 12'!$H$8</c:f>
              <c:strCache>
                <c:ptCount val="1"/>
                <c:pt idx="0">
                  <c:v>expected frequency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'Question 12'!$H$9:$H$18</c:f>
              <c:numCache>
                <c:formatCode>General</c:formatCode>
                <c:ptCount val="10"/>
                <c:pt idx="0">
                  <c:v>0.56015978547319911</c:v>
                </c:pt>
                <c:pt idx="1">
                  <c:v>1.710875080706008</c:v>
                </c:pt>
                <c:pt idx="2">
                  <c:v>4.0736159973017472</c:v>
                </c:pt>
                <c:pt idx="3">
                  <c:v>7.5613142404106517</c:v>
                </c:pt>
                <c:pt idx="4">
                  <c:v>10.941324538133122</c:v>
                </c:pt>
                <c:pt idx="5">
                  <c:v>12.342351939402507</c:v>
                </c:pt>
                <c:pt idx="6">
                  <c:v>10.853788763120955</c:v>
                </c:pt>
                <c:pt idx="7">
                  <c:v>7.4408100361530964</c:v>
                </c:pt>
                <c:pt idx="8">
                  <c:v>3.9766235698019465</c:v>
                </c:pt>
                <c:pt idx="9">
                  <c:v>1.6567773952711959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65-0347-89BF-D9467282A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8994447"/>
        <c:axId val="269108767"/>
      </c:barChart>
      <c:catAx>
        <c:axId val="268994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108767"/>
        <c:crosses val="autoZero"/>
        <c:auto val="1"/>
        <c:lblAlgn val="ctr"/>
        <c:lblOffset val="100"/>
        <c:noMultiLvlLbl val="0"/>
      </c:catAx>
      <c:valAx>
        <c:axId val="26910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99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vs F(x)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'Question 1'!$C$4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'Question 1'!$C$5:$C$15</c:f>
              <c:numCache>
                <c:formatCode>General</c:formatCode>
                <c:ptCount val="11"/>
                <c:pt idx="0">
                  <c:v>0</c:v>
                </c:pt>
                <c:pt idx="1">
                  <c:v>1.0742187500000003E-2</c:v>
                </c:pt>
                <c:pt idx="2">
                  <c:v>5.46875E-2</c:v>
                </c:pt>
                <c:pt idx="3">
                  <c:v>0.17187500000000006</c:v>
                </c:pt>
                <c:pt idx="4">
                  <c:v>0.376953125</c:v>
                </c:pt>
                <c:pt idx="5">
                  <c:v>0.623046875</c:v>
                </c:pt>
                <c:pt idx="6">
                  <c:v>0.828125</c:v>
                </c:pt>
                <c:pt idx="7">
                  <c:v>0.9453125</c:v>
                </c:pt>
                <c:pt idx="8">
                  <c:v>0.9892578125</c:v>
                </c:pt>
                <c:pt idx="9">
                  <c:v>0.9990234375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EB-5845-A2DF-0194D8049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908640"/>
        <c:axId val="189910320"/>
      </c:barChart>
      <c:catAx>
        <c:axId val="189908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10320"/>
        <c:crosses val="autoZero"/>
        <c:auto val="1"/>
        <c:lblAlgn val="ctr"/>
        <c:lblOffset val="100"/>
        <c:noMultiLvlLbl val="0"/>
      </c:catAx>
      <c:valAx>
        <c:axId val="18991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0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vs f(x)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'Question 2'!$B$4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'Question 2'!$B$5:$B$15</c:f>
              <c:numCache>
                <c:formatCode>General</c:formatCode>
                <c:ptCount val="11"/>
                <c:pt idx="0">
                  <c:v>9.9999999999999603E-11</c:v>
                </c:pt>
                <c:pt idx="1">
                  <c:v>8.9999999999999995E-9</c:v>
                </c:pt>
                <c:pt idx="2">
                  <c:v>3.6449999999999938E-7</c:v>
                </c:pt>
                <c:pt idx="3">
                  <c:v>8.7479999999999932E-6</c:v>
                </c:pt>
                <c:pt idx="4">
                  <c:v>1.3778099999999974E-4</c:v>
                </c:pt>
                <c:pt idx="5">
                  <c:v>1.4880348000000001E-3</c:v>
                </c:pt>
                <c:pt idx="6">
                  <c:v>1.1160260999999993E-2</c:v>
                </c:pt>
                <c:pt idx="7">
                  <c:v>5.7395627999999935E-2</c:v>
                </c:pt>
                <c:pt idx="8">
                  <c:v>0.19371024450000002</c:v>
                </c:pt>
                <c:pt idx="9">
                  <c:v>0.38742048899999998</c:v>
                </c:pt>
                <c:pt idx="10">
                  <c:v>0.34867844010000004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4C-DE46-B97D-381AA0B4C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478704"/>
        <c:axId val="1721253312"/>
      </c:barChart>
      <c:catAx>
        <c:axId val="512478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253312"/>
        <c:crosses val="autoZero"/>
        <c:auto val="1"/>
        <c:lblAlgn val="ctr"/>
        <c:lblOffset val="100"/>
        <c:noMultiLvlLbl val="0"/>
      </c:catAx>
      <c:valAx>
        <c:axId val="172125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47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vs F(x)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'Question 2'!$C$4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'Question 2'!$C$5:$C$15</c:f>
              <c:numCache>
                <c:formatCode>General</c:formatCode>
                <c:ptCount val="11"/>
                <c:pt idx="0">
                  <c:v>0</c:v>
                </c:pt>
                <c:pt idx="1">
                  <c:v>9.0999999999999723E-9</c:v>
                </c:pt>
                <c:pt idx="2">
                  <c:v>3.7360000000000075E-7</c:v>
                </c:pt>
                <c:pt idx="3">
                  <c:v>9.1216000000000178E-6</c:v>
                </c:pt>
                <c:pt idx="4">
                  <c:v>1.4690260000000034E-4</c:v>
                </c:pt>
                <c:pt idx="5">
                  <c:v>1.6349374000000033E-3</c:v>
                </c:pt>
                <c:pt idx="6">
                  <c:v>1.2795198400000025E-2</c:v>
                </c:pt>
                <c:pt idx="7">
                  <c:v>7.0190826399999962E-2</c:v>
                </c:pt>
                <c:pt idx="8">
                  <c:v>0.26390107089999992</c:v>
                </c:pt>
                <c:pt idx="9">
                  <c:v>0.65132155989999996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26-084B-BDFA-6541C3523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908640"/>
        <c:axId val="189910320"/>
      </c:barChart>
      <c:catAx>
        <c:axId val="189908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10320"/>
        <c:crosses val="autoZero"/>
        <c:auto val="1"/>
        <c:lblAlgn val="ctr"/>
        <c:lblOffset val="100"/>
        <c:noMultiLvlLbl val="0"/>
      </c:catAx>
      <c:valAx>
        <c:axId val="18991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0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Frequency</a:t>
            </a:r>
            <a:r>
              <a:rPr lang="en-GB" baseline="0"/>
              <a:t> vs Expected Frequency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3'!$B$3</c:f>
              <c:strCache>
                <c:ptCount val="1"/>
                <c:pt idx="0">
                  <c:v>f(x)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'Question 3'!$B$4:$B$13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  <c:pt idx="4">
                  <c:v>11</c:v>
                </c:pt>
                <c:pt idx="5">
                  <c:v>15</c:v>
                </c:pt>
                <c:pt idx="6">
                  <c:v>11</c:v>
                </c:pt>
                <c:pt idx="7">
                  <c:v>8</c:v>
                </c:pt>
                <c:pt idx="8">
                  <c:v>1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6-CE4C-858E-B98D0E07D6B2}"/>
            </c:ext>
          </c:extLst>
        </c:ser>
        <c:ser>
          <c:idx val="6"/>
          <c:order val="1"/>
          <c:tx>
            <c:strRef>
              <c:f>'Question 3'!$H$3</c:f>
              <c:strCache>
                <c:ptCount val="1"/>
                <c:pt idx="0">
                  <c:v>expected frequency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'Question 3'!$H$4:$H$13</c:f>
              <c:numCache>
                <c:formatCode>General</c:formatCode>
                <c:ptCount val="10"/>
                <c:pt idx="0">
                  <c:v>8.8778194125237011</c:v>
                </c:pt>
                <c:pt idx="1">
                  <c:v>19.259525445747496</c:v>
                </c:pt>
                <c:pt idx="2">
                  <c:v>18.569591030284617</c:v>
                </c:pt>
                <c:pt idx="3">
                  <c:v>10.444217088074533</c:v>
                </c:pt>
                <c:pt idx="4">
                  <c:v>3.7762776237019895</c:v>
                </c:pt>
                <c:pt idx="5">
                  <c:v>0.9102499862534813</c:v>
                </c:pt>
                <c:pt idx="6">
                  <c:v>0.14627368006949448</c:v>
                </c:pt>
                <c:pt idx="7">
                  <c:v>1.5110755148722031E-2</c:v>
                </c:pt>
                <c:pt idx="8">
                  <c:v>9.105901390878122E-4</c:v>
                </c:pt>
                <c:pt idx="9">
                  <c:v>2.4388056887461807E-5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46-CE4C-858E-B98D0E07D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532288"/>
        <c:axId val="413392944"/>
      </c:barChart>
      <c:catAx>
        <c:axId val="413532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92944"/>
        <c:crosses val="autoZero"/>
        <c:auto val="1"/>
        <c:lblAlgn val="ctr"/>
        <c:lblOffset val="100"/>
        <c:noMultiLvlLbl val="0"/>
      </c:catAx>
      <c:valAx>
        <c:axId val="41339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3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vs f(x)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'Question 4'!$B$3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'Question 4'!$B$4:$B$14</c:f>
              <c:numCache>
                <c:formatCode>General</c:formatCode>
                <c:ptCount val="11"/>
                <c:pt idx="0">
                  <c:v>0.1353352832366127</c:v>
                </c:pt>
                <c:pt idx="1">
                  <c:v>0.27067056647322535</c:v>
                </c:pt>
                <c:pt idx="2">
                  <c:v>0.27067056647322546</c:v>
                </c:pt>
                <c:pt idx="3">
                  <c:v>0.18044704431548364</c:v>
                </c:pt>
                <c:pt idx="4">
                  <c:v>9.022352215774182E-2</c:v>
                </c:pt>
                <c:pt idx="5">
                  <c:v>3.6089408863096716E-2</c:v>
                </c:pt>
                <c:pt idx="6">
                  <c:v>1.2029802954365572E-2</c:v>
                </c:pt>
                <c:pt idx="7">
                  <c:v>3.4370865583901629E-3</c:v>
                </c:pt>
                <c:pt idx="8">
                  <c:v>8.5927163959754148E-4</c:v>
                </c:pt>
                <c:pt idx="9">
                  <c:v>1.9094925324389769E-4</c:v>
                </c:pt>
                <c:pt idx="10">
                  <c:v>3.8189850648779602E-5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4E-D94A-8B12-41FEAA45C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881568"/>
        <c:axId val="413883248"/>
      </c:barChart>
      <c:catAx>
        <c:axId val="41388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83248"/>
        <c:crosses val="autoZero"/>
        <c:auto val="1"/>
        <c:lblAlgn val="ctr"/>
        <c:lblOffset val="100"/>
        <c:noMultiLvlLbl val="0"/>
      </c:catAx>
      <c:valAx>
        <c:axId val="41388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8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vs F(x)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'Question 4'!$C$3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'Question 4'!$C$4:$C$14</c:f>
              <c:numCache>
                <c:formatCode>General</c:formatCode>
                <c:ptCount val="11"/>
                <c:pt idx="0">
                  <c:v>0.1353352832366127</c:v>
                </c:pt>
                <c:pt idx="1">
                  <c:v>0.40600584970983811</c:v>
                </c:pt>
                <c:pt idx="2">
                  <c:v>0.6766764161830634</c:v>
                </c:pt>
                <c:pt idx="3">
                  <c:v>0.85712346049854693</c:v>
                </c:pt>
                <c:pt idx="4">
                  <c:v>0.94734698265628881</c:v>
                </c:pt>
                <c:pt idx="5">
                  <c:v>0.98343639151938556</c:v>
                </c:pt>
                <c:pt idx="6">
                  <c:v>0.99546619447375106</c:v>
                </c:pt>
                <c:pt idx="7">
                  <c:v>0.99890328103214132</c:v>
                </c:pt>
                <c:pt idx="8">
                  <c:v>0.99976255267173886</c:v>
                </c:pt>
                <c:pt idx="9">
                  <c:v>0.99995350192498278</c:v>
                </c:pt>
                <c:pt idx="10">
                  <c:v>0.99999169177563152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A1-EE4F-B9E4-3750085BD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974448"/>
        <c:axId val="413976096"/>
      </c:barChart>
      <c:catAx>
        <c:axId val="413974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76096"/>
        <c:crosses val="autoZero"/>
        <c:auto val="1"/>
        <c:lblAlgn val="ctr"/>
        <c:lblOffset val="100"/>
        <c:noMultiLvlLbl val="0"/>
      </c:catAx>
      <c:valAx>
        <c:axId val="41397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7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Frequency vs Expected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5'!$B$3</c:f>
              <c:strCache>
                <c:ptCount val="1"/>
                <c:pt idx="0">
                  <c:v>f(x)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'Question 5'!$B$4:$B$13</c:f>
              <c:numCache>
                <c:formatCode>General</c:formatCode>
                <c:ptCount val="10"/>
                <c:pt idx="0">
                  <c:v>12</c:v>
                </c:pt>
                <c:pt idx="1">
                  <c:v>10</c:v>
                </c:pt>
                <c:pt idx="2">
                  <c:v>10</c:v>
                </c:pt>
                <c:pt idx="3">
                  <c:v>8</c:v>
                </c:pt>
                <c:pt idx="4">
                  <c:v>7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A-1B4D-956F-93CA3F160A39}"/>
            </c:ext>
          </c:extLst>
        </c:ser>
        <c:ser>
          <c:idx val="1"/>
          <c:order val="1"/>
          <c:tx>
            <c:strRef>
              <c:f>'Question 5'!$F$7</c:f>
              <c:strCache>
                <c:ptCount val="1"/>
                <c:pt idx="0">
                  <c:v>expected frequency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'Question 5'!$F$8:$F$17</c:f>
              <c:numCache>
                <c:formatCode>General</c:formatCode>
                <c:ptCount val="10"/>
                <c:pt idx="0">
                  <c:v>3.9001352377820724</c:v>
                </c:pt>
                <c:pt idx="1">
                  <c:v>10.660369649937662</c:v>
                </c:pt>
                <c:pt idx="2">
                  <c:v>14.56917185491481</c:v>
                </c:pt>
                <c:pt idx="3">
                  <c:v>13.274134356700161</c:v>
                </c:pt>
                <c:pt idx="4">
                  <c:v>9.0706584770784424</c:v>
                </c:pt>
                <c:pt idx="5">
                  <c:v>4.9586266341362126</c:v>
                </c:pt>
                <c:pt idx="6">
                  <c:v>2.2589299111064962</c:v>
                </c:pt>
                <c:pt idx="7">
                  <c:v>0.88205834624158475</c:v>
                </c:pt>
                <c:pt idx="8">
                  <c:v>0.30136993496587516</c:v>
                </c:pt>
                <c:pt idx="9">
                  <c:v>9.1527165434080446E-2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7A-1B4D-956F-93CA3F160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3388751"/>
        <c:axId val="272403055"/>
      </c:barChart>
      <c:catAx>
        <c:axId val="273388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403055"/>
        <c:crosses val="autoZero"/>
        <c:auto val="1"/>
        <c:lblAlgn val="ctr"/>
        <c:lblOffset val="100"/>
        <c:noMultiLvlLbl val="0"/>
      </c:catAx>
      <c:valAx>
        <c:axId val="27240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38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Expected frequency vs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6'!$I$7</c:f>
              <c:strCache>
                <c:ptCount val="1"/>
                <c:pt idx="0">
                  <c:v>expected 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'Question 6'!$I$8:$I$17</c:f>
              <c:numCache>
                <c:formatCode>General</c:formatCode>
                <c:ptCount val="10"/>
                <c:pt idx="0">
                  <c:v>0.50826259223956094</c:v>
                </c:pt>
                <c:pt idx="1">
                  <c:v>3.5360158559520456</c:v>
                </c:pt>
                <c:pt idx="2">
                  <c:v>10.933463068940561</c:v>
                </c:pt>
                <c:pt idx="3">
                  <c:v>19.720506940758412</c:v>
                </c:pt>
                <c:pt idx="4">
                  <c:v>22.866141208187102</c:v>
                </c:pt>
                <c:pt idx="5">
                  <c:v>17.675692121690247</c:v>
                </c:pt>
                <c:pt idx="6">
                  <c:v>9.1089583542242991</c:v>
                </c:pt>
                <c:pt idx="7">
                  <c:v>3.0176959390242017</c:v>
                </c:pt>
                <c:pt idx="8">
                  <c:v>0.58317518300779891</c:v>
                </c:pt>
                <c:pt idx="9">
                  <c:v>5.0088735975780625E-2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EC-654E-90FE-6D0F999B5A37}"/>
            </c:ext>
          </c:extLst>
        </c:ser>
        <c:ser>
          <c:idx val="1"/>
          <c:order val="1"/>
          <c:tx>
            <c:strRef>
              <c:f>'Question 6'!$B$3</c:f>
              <c:strCache>
                <c:ptCount val="1"/>
                <c:pt idx="0">
                  <c:v>f(x)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'Question 6'!$B$4:$B$13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22</c:v>
                </c:pt>
                <c:pt idx="6">
                  <c:v>33</c:v>
                </c:pt>
                <c:pt idx="7">
                  <c:v>6</c:v>
                </c:pt>
                <c:pt idx="8">
                  <c:v>1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EC-654E-90FE-6D0F999B5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445120"/>
        <c:axId val="190446768"/>
      </c:barChart>
      <c:catAx>
        <c:axId val="19044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46768"/>
        <c:crosses val="autoZero"/>
        <c:auto val="1"/>
        <c:lblAlgn val="ctr"/>
        <c:lblOffset val="100"/>
        <c:noMultiLvlLbl val="0"/>
      </c:catAx>
      <c:valAx>
        <c:axId val="19044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4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616855</xdr:colOff>
      <xdr:row>4</xdr:row>
      <xdr:rowOff>111578</xdr:rowOff>
    </xdr:from>
    <xdr:to>
      <xdr:col>8</xdr:col>
      <xdr:colOff>462642</xdr:colOff>
      <xdr:row>17</xdr:row>
      <xdr:rowOff>81643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17189C-CABB-AF68-DE94-76345FA5B9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589643</xdr:colOff>
      <xdr:row>4</xdr:row>
      <xdr:rowOff>129722</xdr:rowOff>
    </xdr:from>
    <xdr:to>
      <xdr:col>11</xdr:col>
      <xdr:colOff>272143</xdr:colOff>
      <xdr:row>18</xdr:row>
      <xdr:rowOff>78922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593DA4-72DD-6CE2-0C9E-3E6E08D55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471714</xdr:colOff>
      <xdr:row>0</xdr:row>
      <xdr:rowOff>136071</xdr:rowOff>
    </xdr:from>
    <xdr:to>
      <xdr:col>10</xdr:col>
      <xdr:colOff>117928</xdr:colOff>
      <xdr:row>3</xdr:row>
      <xdr:rowOff>190500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75B38C7-2F97-BA44-BB20-6FC75FD8D9B6}"/>
            </a:ext>
          </a:extLst>
        </xdr:cNvPr>
        <xdr:cNvSpPr txBox="1"/>
      </xdr:nvSpPr>
      <xdr:spPr>
        <a:xfrm>
          <a:off x="4599214" y="136071"/>
          <a:ext cx="3773714" cy="653143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ctr"/>
          <a:r>
            <a:rPr lang="en-GB" sz="1800" b="1"/>
            <a:t>Fitting of binomial distributions</a:t>
          </a:r>
          <a:r>
            <a:rPr lang="en-GB" sz="1800" b="1" baseline="0"/>
            <a:t> for n and p=q=0.5</a:t>
          </a:r>
          <a:endParaRPr lang="en-GB" sz="1800" b="1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662214</xdr:colOff>
      <xdr:row>0</xdr:row>
      <xdr:rowOff>108857</xdr:rowOff>
    </xdr:from>
    <xdr:to>
      <xdr:col>7</xdr:col>
      <xdr:colOff>308428</xdr:colOff>
      <xdr:row>4</xdr:row>
      <xdr:rowOff>45356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5C2C490-175B-0342-9965-4F2085764665}"/>
            </a:ext>
          </a:extLst>
        </xdr:cNvPr>
        <xdr:cNvSpPr txBox="1"/>
      </xdr:nvSpPr>
      <xdr:spPr>
        <a:xfrm>
          <a:off x="2313214" y="108857"/>
          <a:ext cx="3773714" cy="734785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ctr"/>
          <a:r>
            <a:rPr lang="en-GB" sz="1800" b="1"/>
            <a:t>Application based problems using normal distribution</a:t>
          </a:r>
          <a:endParaRPr lang="en-GB" sz="1800" b="1" baseline="0"/>
        </a:p>
      </xdr:txBody>
    </xdr:sp>
    <xdr:clientData/>
  </xdr:twoCellAnchor>
  <xdr:twoCellAnchor>
    <xdr:from>
      <xdr:col>5</xdr:col>
      <xdr:colOff>68035</xdr:colOff>
      <xdr:row>20</xdr:row>
      <xdr:rowOff>84364</xdr:rowOff>
    </xdr:from>
    <xdr:to>
      <xdr:col>10</xdr:col>
      <xdr:colOff>512535</xdr:colOff>
      <xdr:row>33</xdr:row>
      <xdr:rowOff>187779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8938E3-2EF1-E87B-A9F3-4DD6A00091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362857</xdr:colOff>
      <xdr:row>1</xdr:row>
      <xdr:rowOff>102507</xdr:rowOff>
    </xdr:from>
    <xdr:to>
      <xdr:col>8</xdr:col>
      <xdr:colOff>281214</xdr:colOff>
      <xdr:row>13</xdr:row>
      <xdr:rowOff>108857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4215FC-4E0A-5F45-BB6F-2165F84772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263072</xdr:colOff>
      <xdr:row>14</xdr:row>
      <xdr:rowOff>48079</xdr:rowOff>
    </xdr:from>
    <xdr:to>
      <xdr:col>8</xdr:col>
      <xdr:colOff>399142</xdr:colOff>
      <xdr:row>25</xdr:row>
      <xdr:rowOff>81643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B8D794-CC13-DD4F-A671-2C4499DD30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154215</xdr:colOff>
      <xdr:row>16</xdr:row>
      <xdr:rowOff>45357</xdr:rowOff>
    </xdr:from>
    <xdr:to>
      <xdr:col>3</xdr:col>
      <xdr:colOff>72571</xdr:colOff>
      <xdr:row>21</xdr:row>
      <xdr:rowOff>9071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E173DD1-9054-6D42-A380-91487ECDF7AF}"/>
            </a:ext>
          </a:extLst>
        </xdr:cNvPr>
        <xdr:cNvSpPr txBox="1"/>
      </xdr:nvSpPr>
      <xdr:spPr>
        <a:xfrm>
          <a:off x="154215" y="3238500"/>
          <a:ext cx="2893785" cy="961571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ctr"/>
          <a:r>
            <a:rPr lang="en-GB" sz="1800" b="1"/>
            <a:t>Fitting of normal distribution when parameters are given</a:t>
          </a:r>
          <a:endParaRPr lang="en-GB" sz="1800" b="1" baseline="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662214</xdr:colOff>
      <xdr:row>0</xdr:row>
      <xdr:rowOff>108857</xdr:rowOff>
    </xdr:from>
    <xdr:to>
      <xdr:col>7</xdr:col>
      <xdr:colOff>308428</xdr:colOff>
      <xdr:row>4</xdr:row>
      <xdr:rowOff>45356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36EC0AC-FBBD-CB4A-A3C6-6EDDE43D98B1}"/>
            </a:ext>
          </a:extLst>
        </xdr:cNvPr>
        <xdr:cNvSpPr txBox="1"/>
      </xdr:nvSpPr>
      <xdr:spPr>
        <a:xfrm>
          <a:off x="3380014" y="108857"/>
          <a:ext cx="3773714" cy="749299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ctr"/>
          <a:r>
            <a:rPr lang="en-GB" sz="1800" b="1"/>
            <a:t>Fitting of normal distribution when parameters are not given</a:t>
          </a:r>
          <a:endParaRPr lang="en-GB" sz="1800" b="1" baseline="0"/>
        </a:p>
      </xdr:txBody>
    </xdr:sp>
    <xdr:clientData/>
  </xdr:twoCellAnchor>
  <xdr:twoCellAnchor>
    <xdr:from>
      <xdr:col>5</xdr:col>
      <xdr:colOff>68035</xdr:colOff>
      <xdr:row>20</xdr:row>
      <xdr:rowOff>84364</xdr:rowOff>
    </xdr:from>
    <xdr:to>
      <xdr:col>10</xdr:col>
      <xdr:colOff>512535</xdr:colOff>
      <xdr:row>33</xdr:row>
      <xdr:rowOff>187779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666635-13B1-2C40-9546-21E9C3A6BA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616855</xdr:colOff>
      <xdr:row>4</xdr:row>
      <xdr:rowOff>111578</xdr:rowOff>
    </xdr:from>
    <xdr:to>
      <xdr:col>8</xdr:col>
      <xdr:colOff>462642</xdr:colOff>
      <xdr:row>17</xdr:row>
      <xdr:rowOff>81643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482BD5-86F9-234A-8591-F136959E6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589643</xdr:colOff>
      <xdr:row>4</xdr:row>
      <xdr:rowOff>129722</xdr:rowOff>
    </xdr:from>
    <xdr:to>
      <xdr:col>11</xdr:col>
      <xdr:colOff>272143</xdr:colOff>
      <xdr:row>18</xdr:row>
      <xdr:rowOff>78922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7DDC78-4A37-0C44-8616-4E16C6ED9C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471714</xdr:colOff>
      <xdr:row>0</xdr:row>
      <xdr:rowOff>136071</xdr:rowOff>
    </xdr:from>
    <xdr:to>
      <xdr:col>10</xdr:col>
      <xdr:colOff>117928</xdr:colOff>
      <xdr:row>3</xdr:row>
      <xdr:rowOff>190500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A7A4252-FFE7-804C-8F95-C46833443C30}"/>
            </a:ext>
          </a:extLst>
        </xdr:cNvPr>
        <xdr:cNvSpPr txBox="1"/>
      </xdr:nvSpPr>
      <xdr:spPr>
        <a:xfrm>
          <a:off x="4599214" y="136071"/>
          <a:ext cx="3773714" cy="664029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ctr"/>
          <a:r>
            <a:rPr lang="en-GB" sz="1800" b="1"/>
            <a:t>Fitting of binomial distributions</a:t>
          </a:r>
          <a:r>
            <a:rPr lang="en-GB" sz="1800" b="1" baseline="0"/>
            <a:t> for n and p given</a:t>
          </a:r>
          <a:endParaRPr lang="en-GB" sz="18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308429</xdr:colOff>
      <xdr:row>7</xdr:row>
      <xdr:rowOff>57151</xdr:rowOff>
    </xdr:from>
    <xdr:to>
      <xdr:col>13</xdr:col>
      <xdr:colOff>752929</xdr:colOff>
      <xdr:row>21</xdr:row>
      <xdr:rowOff>6351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76F13D-B000-2502-34DA-1270BC3B0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698500</xdr:colOff>
      <xdr:row>2</xdr:row>
      <xdr:rowOff>126999</xdr:rowOff>
    </xdr:from>
    <xdr:to>
      <xdr:col>13</xdr:col>
      <xdr:colOff>344714</xdr:colOff>
      <xdr:row>5</xdr:row>
      <xdr:rowOff>181428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0081EC1-B8C0-9D82-B403-E1C6AFF8887E}"/>
            </a:ext>
          </a:extLst>
        </xdr:cNvPr>
        <xdr:cNvSpPr txBox="1"/>
      </xdr:nvSpPr>
      <xdr:spPr>
        <a:xfrm>
          <a:off x="7783286" y="526142"/>
          <a:ext cx="3773714" cy="653143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ctr"/>
          <a:r>
            <a:rPr lang="en-GB" sz="1800" b="1"/>
            <a:t>Fitting of binomial distributions</a:t>
          </a:r>
          <a:r>
            <a:rPr lang="en-GB" sz="1800" b="1" baseline="0"/>
            <a:t> for computing mean and variance</a:t>
          </a:r>
          <a:endParaRPr lang="en-GB" sz="18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299357</xdr:colOff>
      <xdr:row>1</xdr:row>
      <xdr:rowOff>63501</xdr:rowOff>
    </xdr:from>
    <xdr:to>
      <xdr:col>11</xdr:col>
      <xdr:colOff>771071</xdr:colOff>
      <xdr:row>4</xdr:row>
      <xdr:rowOff>117929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88FF3DF-83CB-B647-8AC6-F56F0BF322BC}"/>
            </a:ext>
          </a:extLst>
        </xdr:cNvPr>
        <xdr:cNvSpPr txBox="1"/>
      </xdr:nvSpPr>
      <xdr:spPr>
        <a:xfrm>
          <a:off x="6077857" y="263072"/>
          <a:ext cx="3773714" cy="653143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ctr"/>
          <a:r>
            <a:rPr lang="en-GB" sz="1800" b="1"/>
            <a:t>Fitting of poisson distributions</a:t>
          </a:r>
          <a:r>
            <a:rPr lang="en-GB" sz="1800" b="1" baseline="0"/>
            <a:t> for given value of lambda</a:t>
          </a:r>
          <a:endParaRPr lang="en-GB" sz="1800" b="1"/>
        </a:p>
      </xdr:txBody>
    </xdr:sp>
    <xdr:clientData/>
  </xdr:twoCellAnchor>
  <xdr:twoCellAnchor>
    <xdr:from>
      <xdr:col>4</xdr:col>
      <xdr:colOff>81642</xdr:colOff>
      <xdr:row>6</xdr:row>
      <xdr:rowOff>93436</xdr:rowOff>
    </xdr:from>
    <xdr:to>
      <xdr:col>9</xdr:col>
      <xdr:colOff>526142</xdr:colOff>
      <xdr:row>20</xdr:row>
      <xdr:rowOff>42636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C13BB9-3B9A-FF51-9619-F083A7EBE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589643</xdr:colOff>
      <xdr:row>6</xdr:row>
      <xdr:rowOff>93435</xdr:rowOff>
    </xdr:from>
    <xdr:to>
      <xdr:col>15</xdr:col>
      <xdr:colOff>208643</xdr:colOff>
      <xdr:row>20</xdr:row>
      <xdr:rowOff>42635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274D1F-1FE4-60E7-98C1-42FAFA59D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589643</xdr:colOff>
      <xdr:row>0</xdr:row>
      <xdr:rowOff>136072</xdr:rowOff>
    </xdr:from>
    <xdr:to>
      <xdr:col>11</xdr:col>
      <xdr:colOff>235857</xdr:colOff>
      <xdr:row>4</xdr:row>
      <xdr:rowOff>54428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3100767-9750-D74A-AEAF-94F591CE910F}"/>
            </a:ext>
          </a:extLst>
        </xdr:cNvPr>
        <xdr:cNvSpPr txBox="1"/>
      </xdr:nvSpPr>
      <xdr:spPr>
        <a:xfrm>
          <a:off x="5542643" y="136072"/>
          <a:ext cx="3773714" cy="716642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ctr"/>
          <a:r>
            <a:rPr lang="en-GB" sz="1800" b="1"/>
            <a:t>Fitting of Poisson distributions</a:t>
          </a:r>
          <a:r>
            <a:rPr lang="en-GB" sz="1800" b="1" baseline="0"/>
            <a:t> after</a:t>
          </a:r>
        </a:p>
        <a:p>
          <a:pPr algn="ctr"/>
          <a:r>
            <a:rPr lang="en-GB" sz="1800" b="1" baseline="0"/>
            <a:t>computing mean</a:t>
          </a:r>
          <a:endParaRPr lang="en-GB" sz="1800" b="1"/>
        </a:p>
      </xdr:txBody>
    </xdr:sp>
    <xdr:clientData/>
  </xdr:twoCellAnchor>
  <xdr:twoCellAnchor>
    <xdr:from>
      <xdr:col>6</xdr:col>
      <xdr:colOff>571499</xdr:colOff>
      <xdr:row>6</xdr:row>
      <xdr:rowOff>84364</xdr:rowOff>
    </xdr:from>
    <xdr:to>
      <xdr:col>12</xdr:col>
      <xdr:colOff>190499</xdr:colOff>
      <xdr:row>20</xdr:row>
      <xdr:rowOff>33564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A53F34-12D2-5027-1507-7E7B639F9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616857</xdr:colOff>
      <xdr:row>1</xdr:row>
      <xdr:rowOff>1</xdr:rowOff>
    </xdr:from>
    <xdr:to>
      <xdr:col>11</xdr:col>
      <xdr:colOff>263071</xdr:colOff>
      <xdr:row>3</xdr:row>
      <xdr:rowOff>45358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4AA8038-C503-A54A-85CD-54BDFC7A4C3E}"/>
            </a:ext>
          </a:extLst>
        </xdr:cNvPr>
        <xdr:cNvSpPr txBox="1"/>
      </xdr:nvSpPr>
      <xdr:spPr>
        <a:xfrm>
          <a:off x="7465786" y="199572"/>
          <a:ext cx="3773714" cy="680357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ctr"/>
          <a:r>
            <a:rPr lang="en-GB" sz="1800" b="1"/>
            <a:t>Application problem based on</a:t>
          </a:r>
        </a:p>
        <a:p>
          <a:pPr algn="ctr"/>
          <a:r>
            <a:rPr lang="en-GB" sz="1800" b="1" baseline="0"/>
            <a:t>binomial distribution</a:t>
          </a:r>
        </a:p>
      </xdr:txBody>
    </xdr:sp>
    <xdr:clientData/>
  </xdr:twoCellAnchor>
  <xdr:twoCellAnchor>
    <xdr:from>
      <xdr:col>4</xdr:col>
      <xdr:colOff>163285</xdr:colOff>
      <xdr:row>17</xdr:row>
      <xdr:rowOff>120650</xdr:rowOff>
    </xdr:from>
    <xdr:to>
      <xdr:col>9</xdr:col>
      <xdr:colOff>154214</xdr:colOff>
      <xdr:row>31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C0F289-FC35-CC3D-8042-CEF9F1B3F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589643</xdr:colOff>
      <xdr:row>0</xdr:row>
      <xdr:rowOff>136072</xdr:rowOff>
    </xdr:from>
    <xdr:to>
      <xdr:col>11</xdr:col>
      <xdr:colOff>235857</xdr:colOff>
      <xdr:row>2</xdr:row>
      <xdr:rowOff>471714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9ED8D86-F742-B24C-BA53-444C3445DF40}"/>
            </a:ext>
          </a:extLst>
        </xdr:cNvPr>
        <xdr:cNvSpPr txBox="1"/>
      </xdr:nvSpPr>
      <xdr:spPr>
        <a:xfrm>
          <a:off x="6041572" y="136072"/>
          <a:ext cx="3773714" cy="734785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ctr"/>
          <a:r>
            <a:rPr lang="en-GB" sz="1800" b="1"/>
            <a:t>Application problem based</a:t>
          </a:r>
          <a:r>
            <a:rPr lang="en-GB" sz="1800" b="1" baseline="0"/>
            <a:t> on </a:t>
          </a:r>
          <a:r>
            <a:rPr lang="en-GB" sz="1800" b="1"/>
            <a:t>Poisson distributions</a:t>
          </a:r>
          <a:endParaRPr lang="en-GB" sz="1800" b="1" baseline="0"/>
        </a:p>
      </xdr:txBody>
    </xdr:sp>
    <xdr:clientData/>
  </xdr:twoCellAnchor>
  <xdr:twoCellAnchor>
    <xdr:from>
      <xdr:col>6</xdr:col>
      <xdr:colOff>571499</xdr:colOff>
      <xdr:row>6</xdr:row>
      <xdr:rowOff>84364</xdr:rowOff>
    </xdr:from>
    <xdr:to>
      <xdr:col>12</xdr:col>
      <xdr:colOff>190499</xdr:colOff>
      <xdr:row>20</xdr:row>
      <xdr:rowOff>33564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26292C-D2E9-144D-A9A1-6707C1F19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362857</xdr:colOff>
      <xdr:row>1</xdr:row>
      <xdr:rowOff>102507</xdr:rowOff>
    </xdr:from>
    <xdr:to>
      <xdr:col>8</xdr:col>
      <xdr:colOff>281214</xdr:colOff>
      <xdr:row>13</xdr:row>
      <xdr:rowOff>108857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E05A04-B59C-78F6-1B31-4A7E3A80C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263072</xdr:colOff>
      <xdr:row>14</xdr:row>
      <xdr:rowOff>48079</xdr:rowOff>
    </xdr:from>
    <xdr:to>
      <xdr:col>8</xdr:col>
      <xdr:colOff>399142</xdr:colOff>
      <xdr:row>25</xdr:row>
      <xdr:rowOff>81643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F242BB-5233-F099-1CE7-97FEAD45D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154215</xdr:colOff>
      <xdr:row>16</xdr:row>
      <xdr:rowOff>45357</xdr:rowOff>
    </xdr:from>
    <xdr:to>
      <xdr:col>3</xdr:col>
      <xdr:colOff>72571</xdr:colOff>
      <xdr:row>20</xdr:row>
      <xdr:rowOff>190500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714C397-519C-C240-9D28-B9FE5CF54E74}"/>
            </a:ext>
          </a:extLst>
        </xdr:cNvPr>
        <xdr:cNvSpPr txBox="1"/>
      </xdr:nvSpPr>
      <xdr:spPr>
        <a:xfrm>
          <a:off x="154215" y="3238500"/>
          <a:ext cx="2893785" cy="943429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ctr"/>
          <a:r>
            <a:rPr lang="en-GB" sz="1800" b="1"/>
            <a:t>Problems based</a:t>
          </a:r>
          <a:r>
            <a:rPr lang="en-GB" sz="1800" b="1" baseline="0"/>
            <a:t> on area property of normal distribution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390071</xdr:colOff>
      <xdr:row>6</xdr:row>
      <xdr:rowOff>147864</xdr:rowOff>
    </xdr:from>
    <xdr:to>
      <xdr:col>8</xdr:col>
      <xdr:colOff>9071</xdr:colOff>
      <xdr:row>20</xdr:row>
      <xdr:rowOff>97064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8D95A8-E685-9186-3B44-07EF203F86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816428</xdr:colOff>
      <xdr:row>2</xdr:row>
      <xdr:rowOff>81643</xdr:rowOff>
    </xdr:from>
    <xdr:to>
      <xdr:col>7</xdr:col>
      <xdr:colOff>462642</xdr:colOff>
      <xdr:row>6</xdr:row>
      <xdr:rowOff>18142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FDC6413-A7CC-0748-83E6-4EF0071C1A19}"/>
            </a:ext>
          </a:extLst>
        </xdr:cNvPr>
        <xdr:cNvSpPr txBox="1"/>
      </xdr:nvSpPr>
      <xdr:spPr>
        <a:xfrm>
          <a:off x="2449285" y="480786"/>
          <a:ext cx="3773714" cy="734785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ctr"/>
          <a:r>
            <a:rPr lang="en-GB" sz="1800" b="1"/>
            <a:t>To find</a:t>
          </a:r>
          <a:r>
            <a:rPr lang="en-GB" sz="1800" b="1" baseline="0"/>
            <a:t> the ordinate for a given area</a:t>
          </a:r>
        </a:p>
        <a:p>
          <a:pPr algn="ctr"/>
          <a:r>
            <a:rPr lang="en-GB" sz="1800" b="1" baseline="0"/>
            <a:t>for Normal Distribution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4D7CB-A019-8549-AB0A-9A40588ABE5B}">
  <dimension ref="A1:F15"/>
  <sheetViews>
    <sheetView zoomScale="140" zoomScaleNormal="140" workbookViewId="0">
      <selection activeCell="D22" sqref="D22"/>
    </sheetView>
  </sheetViews>
  <sheetFormatPr baseColWidth="10" defaultRowHeight="16" x14ac:dyDescent="0.2"/>
  <cols>
    <col min="6" max="6" width="10.83203125" customWidth="1"/>
  </cols>
  <sheetData>
    <row r="1" spans="1:6" x14ac:dyDescent="0.2">
      <c r="A1" s="5" t="s">
        <v>0</v>
      </c>
      <c r="B1" s="5">
        <v>10</v>
      </c>
    </row>
    <row r="2" spans="1:6" x14ac:dyDescent="0.2">
      <c r="A2" s="5" t="s">
        <v>1</v>
      </c>
      <c r="B2" s="5">
        <v>0.5</v>
      </c>
    </row>
    <row r="4" spans="1:6" x14ac:dyDescent="0.2">
      <c r="A4" s="4" t="s">
        <v>2</v>
      </c>
      <c r="B4" s="4" t="s">
        <v>11</v>
      </c>
      <c r="C4" s="4" t="s">
        <v>16</v>
      </c>
      <c r="F4" s="11"/>
    </row>
    <row r="5" spans="1:6" x14ac:dyDescent="0.2">
      <c r="A5" s="6">
        <v>0</v>
      </c>
      <c r="B5" s="6">
        <f>_xlfn.BINOM.DIST(A5,$B$1,$B$2,)</f>
        <v>9.765625E-4</v>
      </c>
      <c r="C5" s="6">
        <f>SUM(H4:H13)</f>
        <v>0</v>
      </c>
    </row>
    <row r="6" spans="1:6" x14ac:dyDescent="0.2">
      <c r="A6" s="6">
        <v>1</v>
      </c>
      <c r="B6" s="6">
        <f t="shared" ref="B6:B15" si="0">_xlfn.BINOM.DIST(A6,$B$1,$B$2,)</f>
        <v>9.7656250000000017E-3</v>
      </c>
      <c r="C6" s="6">
        <f t="shared" ref="C6:C15" si="1">_xlfn.BINOM.DIST(A6,$B$1,$B$2,TRUE)</f>
        <v>1.0742187500000003E-2</v>
      </c>
    </row>
    <row r="7" spans="1:6" x14ac:dyDescent="0.2">
      <c r="A7" s="6">
        <v>2</v>
      </c>
      <c r="B7" s="6">
        <f t="shared" si="0"/>
        <v>4.3945312499999972E-2</v>
      </c>
      <c r="C7" s="6">
        <f t="shared" si="1"/>
        <v>5.46875E-2</v>
      </c>
    </row>
    <row r="8" spans="1:6" x14ac:dyDescent="0.2">
      <c r="A8" s="6">
        <v>3</v>
      </c>
      <c r="B8" s="6">
        <f t="shared" si="0"/>
        <v>0.11718750000000003</v>
      </c>
      <c r="C8" s="6">
        <f t="shared" si="1"/>
        <v>0.17187500000000006</v>
      </c>
    </row>
    <row r="9" spans="1:6" x14ac:dyDescent="0.2">
      <c r="A9" s="6">
        <v>4</v>
      </c>
      <c r="B9" s="6">
        <f t="shared" si="0"/>
        <v>0.20507812500000006</v>
      </c>
      <c r="C9" s="6">
        <f t="shared" si="1"/>
        <v>0.376953125</v>
      </c>
    </row>
    <row r="10" spans="1:6" x14ac:dyDescent="0.2">
      <c r="A10" s="6">
        <v>5</v>
      </c>
      <c r="B10" s="6">
        <f t="shared" si="0"/>
        <v>0.24609375000000011</v>
      </c>
      <c r="C10" s="6">
        <f t="shared" si="1"/>
        <v>0.623046875</v>
      </c>
    </row>
    <row r="11" spans="1:6" x14ac:dyDescent="0.2">
      <c r="A11" s="6">
        <v>6</v>
      </c>
      <c r="B11" s="6">
        <f t="shared" si="0"/>
        <v>0.20507812500000006</v>
      </c>
      <c r="C11" s="6">
        <f t="shared" si="1"/>
        <v>0.828125</v>
      </c>
    </row>
    <row r="12" spans="1:6" x14ac:dyDescent="0.2">
      <c r="A12" s="6">
        <v>7</v>
      </c>
      <c r="B12" s="6">
        <f t="shared" si="0"/>
        <v>0.11718750000000003</v>
      </c>
      <c r="C12" s="6">
        <f t="shared" si="1"/>
        <v>0.9453125</v>
      </c>
    </row>
    <row r="13" spans="1:6" x14ac:dyDescent="0.2">
      <c r="A13" s="6">
        <v>8</v>
      </c>
      <c r="B13" s="6">
        <f t="shared" si="0"/>
        <v>4.3945312499999986E-2</v>
      </c>
      <c r="C13" s="6">
        <f t="shared" si="1"/>
        <v>0.9892578125</v>
      </c>
    </row>
    <row r="14" spans="1:6" x14ac:dyDescent="0.2">
      <c r="A14" s="6">
        <v>9</v>
      </c>
      <c r="B14" s="6">
        <f t="shared" si="0"/>
        <v>9.7656250000000017E-3</v>
      </c>
      <c r="C14" s="6">
        <f t="shared" si="1"/>
        <v>0.9990234375</v>
      </c>
    </row>
    <row r="15" spans="1:6" x14ac:dyDescent="0.2">
      <c r="A15" s="6">
        <v>10</v>
      </c>
      <c r="B15" s="6">
        <f t="shared" si="0"/>
        <v>9.765625E-4</v>
      </c>
      <c r="C15" s="6">
        <f t="shared" si="1"/>
        <v>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0E985-D96D-B34D-908F-CC56BD501200}">
  <dimension ref="A2:I24"/>
  <sheetViews>
    <sheetView zoomScale="140" zoomScaleNormal="140" workbookViewId="0">
      <selection activeCell="G20" sqref="G20"/>
    </sheetView>
  </sheetViews>
  <sheetFormatPr baseColWidth="10" defaultRowHeight="16" x14ac:dyDescent="0.2"/>
  <cols>
    <col min="1" max="1" width="24.83203125" customWidth="1"/>
  </cols>
  <sheetData>
    <row r="2" spans="1:9" x14ac:dyDescent="0.2">
      <c r="A2" s="5" t="s">
        <v>0</v>
      </c>
      <c r="B2" s="5">
        <v>9</v>
      </c>
    </row>
    <row r="7" spans="1:9" x14ac:dyDescent="0.2">
      <c r="A7" s="13" t="s">
        <v>21</v>
      </c>
      <c r="B7" s="13" t="s">
        <v>22</v>
      </c>
      <c r="G7" s="13" t="s">
        <v>28</v>
      </c>
    </row>
    <row r="8" spans="1:9" ht="19" x14ac:dyDescent="0.2">
      <c r="A8" s="16" t="s">
        <v>2</v>
      </c>
      <c r="B8" s="16" t="s">
        <v>3</v>
      </c>
      <c r="C8" s="16" t="s">
        <v>4</v>
      </c>
      <c r="D8" s="16" t="s">
        <v>23</v>
      </c>
      <c r="E8" s="16" t="s">
        <v>26</v>
      </c>
      <c r="G8" s="8" t="s">
        <v>11</v>
      </c>
      <c r="H8" s="8" t="s">
        <v>13</v>
      </c>
      <c r="I8" s="8"/>
    </row>
    <row r="9" spans="1:9" x14ac:dyDescent="0.2">
      <c r="A9" s="6">
        <v>0</v>
      </c>
      <c r="B9" s="6">
        <v>2</v>
      </c>
      <c r="C9" s="6">
        <f>A9*B9</f>
        <v>0</v>
      </c>
      <c r="D9" s="6">
        <f>A9*A9</f>
        <v>0</v>
      </c>
      <c r="E9" s="6">
        <f>D9*B9</f>
        <v>0</v>
      </c>
      <c r="G9">
        <f>_xlfn.NORM.DIST(A9,$B$22,$B$24,FALSE)</f>
        <v>9.0348352495677273E-3</v>
      </c>
      <c r="H9">
        <f>G9*$B$20</f>
        <v>0.56015978547319911</v>
      </c>
    </row>
    <row r="10" spans="1:9" x14ac:dyDescent="0.2">
      <c r="A10" s="6">
        <v>1</v>
      </c>
      <c r="B10" s="6">
        <v>1</v>
      </c>
      <c r="C10" s="6">
        <f t="shared" ref="C10:C18" si="0">A10*B10</f>
        <v>1</v>
      </c>
      <c r="D10" s="6">
        <f t="shared" ref="D10:D17" si="1">A10*A10</f>
        <v>1</v>
      </c>
      <c r="E10" s="6">
        <f t="shared" ref="E10:E18" si="2">D10*B10</f>
        <v>1</v>
      </c>
      <c r="G10">
        <f t="shared" ref="G10:G18" si="3">_xlfn.NORM.DIST(A10,$B$22,$B$24,FALSE)</f>
        <v>2.7594759366225935E-2</v>
      </c>
      <c r="H10">
        <f t="shared" ref="H10:H18" si="4">G10*$B$20</f>
        <v>1.710875080706008</v>
      </c>
    </row>
    <row r="11" spans="1:9" x14ac:dyDescent="0.2">
      <c r="A11" s="6">
        <v>2</v>
      </c>
      <c r="B11" s="6">
        <v>4</v>
      </c>
      <c r="C11" s="6">
        <f t="shared" si="0"/>
        <v>8</v>
      </c>
      <c r="D11" s="6">
        <f t="shared" si="1"/>
        <v>4</v>
      </c>
      <c r="E11" s="6">
        <f t="shared" si="2"/>
        <v>16</v>
      </c>
      <c r="G11">
        <f t="shared" si="3"/>
        <v>6.5703483827447534E-2</v>
      </c>
      <c r="H11">
        <f t="shared" si="4"/>
        <v>4.0736159973017472</v>
      </c>
    </row>
    <row r="12" spans="1:9" x14ac:dyDescent="0.2">
      <c r="A12" s="6">
        <v>3</v>
      </c>
      <c r="B12" s="6">
        <v>5</v>
      </c>
      <c r="C12" s="6">
        <f t="shared" si="0"/>
        <v>15</v>
      </c>
      <c r="D12" s="6">
        <f t="shared" si="1"/>
        <v>9</v>
      </c>
      <c r="E12" s="6">
        <f t="shared" si="2"/>
        <v>45</v>
      </c>
      <c r="G12">
        <f t="shared" si="3"/>
        <v>0.12195668129694599</v>
      </c>
      <c r="H12">
        <f t="shared" si="4"/>
        <v>7.5613142404106517</v>
      </c>
    </row>
    <row r="13" spans="1:9" x14ac:dyDescent="0.2">
      <c r="A13" s="6">
        <v>4</v>
      </c>
      <c r="B13" s="6">
        <v>11</v>
      </c>
      <c r="C13" s="6">
        <f t="shared" si="0"/>
        <v>44</v>
      </c>
      <c r="D13" s="6">
        <f t="shared" si="1"/>
        <v>16</v>
      </c>
      <c r="E13" s="6">
        <f t="shared" si="2"/>
        <v>176</v>
      </c>
      <c r="G13">
        <f t="shared" si="3"/>
        <v>0.17647297642150198</v>
      </c>
      <c r="H13">
        <f t="shared" si="4"/>
        <v>10.941324538133122</v>
      </c>
    </row>
    <row r="14" spans="1:9" x14ac:dyDescent="0.2">
      <c r="A14" s="6">
        <v>5</v>
      </c>
      <c r="B14" s="6">
        <v>15</v>
      </c>
      <c r="C14" s="6">
        <f t="shared" si="0"/>
        <v>75</v>
      </c>
      <c r="D14" s="6">
        <f t="shared" si="1"/>
        <v>25</v>
      </c>
      <c r="E14" s="6">
        <f t="shared" si="2"/>
        <v>375</v>
      </c>
      <c r="G14">
        <f t="shared" si="3"/>
        <v>0.19907019257100816</v>
      </c>
      <c r="H14">
        <f t="shared" si="4"/>
        <v>12.342351939402507</v>
      </c>
    </row>
    <row r="15" spans="1:9" x14ac:dyDescent="0.2">
      <c r="A15" s="6">
        <v>6</v>
      </c>
      <c r="B15" s="6">
        <v>11</v>
      </c>
      <c r="C15" s="6">
        <f t="shared" si="0"/>
        <v>66</v>
      </c>
      <c r="D15" s="6">
        <f t="shared" si="1"/>
        <v>36</v>
      </c>
      <c r="E15" s="6">
        <f t="shared" si="2"/>
        <v>396</v>
      </c>
      <c r="G15">
        <f t="shared" si="3"/>
        <v>0.17506110908259603</v>
      </c>
      <c r="H15">
        <f t="shared" si="4"/>
        <v>10.853788763120955</v>
      </c>
    </row>
    <row r="16" spans="1:9" x14ac:dyDescent="0.2">
      <c r="A16" s="6">
        <v>7</v>
      </c>
      <c r="B16" s="6">
        <v>8</v>
      </c>
      <c r="C16" s="6">
        <f t="shared" si="0"/>
        <v>56</v>
      </c>
      <c r="D16" s="6">
        <f t="shared" si="1"/>
        <v>49</v>
      </c>
      <c r="E16" s="6">
        <f t="shared" si="2"/>
        <v>392</v>
      </c>
      <c r="G16">
        <f t="shared" si="3"/>
        <v>0.12001306509924349</v>
      </c>
      <c r="H16">
        <f t="shared" si="4"/>
        <v>7.4408100361530964</v>
      </c>
    </row>
    <row r="17" spans="1:8" x14ac:dyDescent="0.2">
      <c r="A17" s="6">
        <v>8</v>
      </c>
      <c r="B17" s="6">
        <v>1</v>
      </c>
      <c r="C17" s="6">
        <f t="shared" si="0"/>
        <v>8</v>
      </c>
      <c r="D17" s="6">
        <f t="shared" si="1"/>
        <v>64</v>
      </c>
      <c r="E17" s="6">
        <f t="shared" si="2"/>
        <v>64</v>
      </c>
      <c r="G17">
        <f t="shared" si="3"/>
        <v>6.4139089835515264E-2</v>
      </c>
      <c r="H17">
        <f t="shared" si="4"/>
        <v>3.9766235698019465</v>
      </c>
    </row>
    <row r="18" spans="1:8" x14ac:dyDescent="0.2">
      <c r="A18" s="6">
        <v>9</v>
      </c>
      <c r="B18" s="6">
        <v>4</v>
      </c>
      <c r="C18" s="6">
        <f t="shared" si="0"/>
        <v>36</v>
      </c>
      <c r="D18" s="6">
        <f>A18*A18</f>
        <v>81</v>
      </c>
      <c r="E18" s="6">
        <f t="shared" si="2"/>
        <v>324</v>
      </c>
      <c r="G18">
        <f t="shared" si="3"/>
        <v>2.6722216052761226E-2</v>
      </c>
      <c r="H18">
        <f t="shared" si="4"/>
        <v>1.6567773952711959</v>
      </c>
    </row>
    <row r="20" spans="1:8" x14ac:dyDescent="0.2">
      <c r="A20" s="6" t="s">
        <v>5</v>
      </c>
      <c r="B20" s="6">
        <f>SUM(B9:B18)</f>
        <v>62</v>
      </c>
      <c r="C20" s="6">
        <f>SUM(C9:C18)</f>
        <v>309</v>
      </c>
      <c r="D20" s="6"/>
      <c r="E20" s="6">
        <f>SUM(E9:E18)</f>
        <v>1789</v>
      </c>
      <c r="H20">
        <f>SUM(H9:H18)</f>
        <v>61.117641345774423</v>
      </c>
    </row>
    <row r="22" spans="1:8" ht="19" x14ac:dyDescent="0.2">
      <c r="A22" t="s">
        <v>6</v>
      </c>
      <c r="B22">
        <f>C20/B20</f>
        <v>4.9838709677419351</v>
      </c>
      <c r="C22" t="s">
        <v>29</v>
      </c>
      <c r="D22">
        <f>E20/B20</f>
        <v>28.85483870967742</v>
      </c>
    </row>
    <row r="23" spans="1:8" x14ac:dyDescent="0.2">
      <c r="A23" t="s">
        <v>7</v>
      </c>
      <c r="B23">
        <f>D22-B22*B22</f>
        <v>4.015868886576488</v>
      </c>
    </row>
    <row r="24" spans="1:8" x14ac:dyDescent="0.2">
      <c r="A24" t="s">
        <v>30</v>
      </c>
      <c r="B24">
        <f>SQRT(B23)</f>
        <v>2.0039632947178667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137C-1E6F-EB48-B536-82DE536909EE}">
  <dimension ref="A2:C15"/>
  <sheetViews>
    <sheetView zoomScale="140" zoomScaleNormal="140" workbookViewId="0">
      <selection activeCell="B23" sqref="B23"/>
    </sheetView>
  </sheetViews>
  <sheetFormatPr baseColWidth="10" defaultRowHeight="16" x14ac:dyDescent="0.2"/>
  <cols>
    <col min="3" max="3" width="17.33203125" customWidth="1"/>
  </cols>
  <sheetData>
    <row r="2" spans="1:3" x14ac:dyDescent="0.2">
      <c r="A2" s="5" t="s">
        <v>6</v>
      </c>
      <c r="B2" s="5">
        <v>4.3499999999999996</v>
      </c>
    </row>
    <row r="3" spans="1:3" x14ac:dyDescent="0.2">
      <c r="A3" s="5" t="s">
        <v>7</v>
      </c>
      <c r="B3" s="5">
        <v>0.59</v>
      </c>
    </row>
    <row r="5" spans="1:3" x14ac:dyDescent="0.2">
      <c r="A5" s="4" t="s">
        <v>2</v>
      </c>
      <c r="B5" s="4" t="s">
        <v>11</v>
      </c>
      <c r="C5" s="4" t="s">
        <v>16</v>
      </c>
    </row>
    <row r="6" spans="1:3" x14ac:dyDescent="0.2">
      <c r="A6" s="6">
        <v>-3</v>
      </c>
      <c r="B6" s="6">
        <f>_xlfn.NORM.DIST(A6,$B$2,$B$3,FALSE)</f>
        <v>1.3503322281328998E-34</v>
      </c>
      <c r="C6" s="6">
        <f>_xlfn.NORM.DIST(A6,$B$2,$B$3,TRUE)</f>
        <v>6.3548104581498485E-36</v>
      </c>
    </row>
    <row r="7" spans="1:3" x14ac:dyDescent="0.2">
      <c r="A7" s="6">
        <v>-2</v>
      </c>
      <c r="B7" s="6">
        <f t="shared" ref="B7:B15" si="0">_xlfn.NORM.DIST(A7,$B$2,$B$3,FALSE)</f>
        <v>4.7489488014716006E-26</v>
      </c>
      <c r="C7" s="6">
        <f t="shared" ref="C7:C15" si="1">_xlfn.NORM.DIST(A7,$B$2,$B$3,TRUE)</f>
        <v>2.5814055152184996E-27</v>
      </c>
    </row>
    <row r="8" spans="1:3" x14ac:dyDescent="0.2">
      <c r="A8" s="6">
        <v>-1</v>
      </c>
      <c r="B8" s="6">
        <f t="shared" si="0"/>
        <v>9.4436569514257213E-19</v>
      </c>
      <c r="C8" s="6">
        <f t="shared" si="1"/>
        <v>6.072399950067972E-20</v>
      </c>
    </row>
    <row r="9" spans="1:3" x14ac:dyDescent="0.2">
      <c r="A9" s="6">
        <v>0</v>
      </c>
      <c r="B9" s="6">
        <f t="shared" si="0"/>
        <v>1.0618637091812161E-12</v>
      </c>
      <c r="C9" s="6">
        <f t="shared" si="1"/>
        <v>8.3489541715090098E-14</v>
      </c>
    </row>
    <row r="10" spans="1:3" x14ac:dyDescent="0.2">
      <c r="A10" s="6">
        <v>1</v>
      </c>
      <c r="B10" s="6">
        <f t="shared" si="0"/>
        <v>6.7512348360804769E-8</v>
      </c>
      <c r="C10" s="6">
        <f t="shared" si="1"/>
        <v>6.815285863804418E-9</v>
      </c>
    </row>
    <row r="11" spans="1:3" x14ac:dyDescent="0.2">
      <c r="A11" s="6">
        <v>2</v>
      </c>
      <c r="B11" s="6">
        <f t="shared" si="0"/>
        <v>2.4270767608965769E-4</v>
      </c>
      <c r="C11" s="6">
        <f t="shared" si="1"/>
        <v>3.4018095822027517E-5</v>
      </c>
    </row>
    <row r="12" spans="1:3" x14ac:dyDescent="0.2">
      <c r="A12" s="6">
        <v>3</v>
      </c>
      <c r="B12" s="6">
        <f t="shared" si="0"/>
        <v>4.9336651421538022E-2</v>
      </c>
      <c r="C12" s="6">
        <f t="shared" si="1"/>
        <v>1.1064813015063129E-2</v>
      </c>
    </row>
    <row r="13" spans="1:3" x14ac:dyDescent="0.2">
      <c r="A13" s="6">
        <v>4</v>
      </c>
      <c r="B13" s="6">
        <f t="shared" si="0"/>
        <v>0.56707654950949571</v>
      </c>
      <c r="C13" s="6">
        <f t="shared" si="1"/>
        <v>0.27651685135864124</v>
      </c>
    </row>
    <row r="14" spans="1:3" x14ac:dyDescent="0.2">
      <c r="A14" s="6">
        <v>5</v>
      </c>
      <c r="B14" s="6">
        <f t="shared" si="0"/>
        <v>0.36855267460507102</v>
      </c>
      <c r="C14" s="6">
        <f t="shared" si="1"/>
        <v>0.86470283586122043</v>
      </c>
    </row>
    <row r="15" spans="1:3" x14ac:dyDescent="0.2">
      <c r="A15" s="6">
        <v>6</v>
      </c>
      <c r="B15" s="6">
        <f t="shared" si="0"/>
        <v>1.3543886542079657E-2</v>
      </c>
      <c r="C15" s="6">
        <f t="shared" si="1"/>
        <v>0.99741790993973434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18A3E-6268-374C-B019-466CE56BB417}">
  <dimension ref="A2:I24"/>
  <sheetViews>
    <sheetView tabSelected="1" zoomScale="140" zoomScaleNormal="140" workbookViewId="0">
      <selection activeCell="K7" sqref="K7"/>
    </sheetView>
  </sheetViews>
  <sheetFormatPr baseColWidth="10" defaultRowHeight="16" x14ac:dyDescent="0.2"/>
  <cols>
    <col min="1" max="1" width="24.83203125" customWidth="1"/>
  </cols>
  <sheetData>
    <row r="2" spans="1:9" x14ac:dyDescent="0.2">
      <c r="A2" s="5" t="s">
        <v>0</v>
      </c>
      <c r="B2" s="5">
        <v>9</v>
      </c>
    </row>
    <row r="7" spans="1:9" x14ac:dyDescent="0.2">
      <c r="A7" s="13" t="s">
        <v>21</v>
      </c>
      <c r="B7" s="13" t="s">
        <v>22</v>
      </c>
      <c r="G7" s="13" t="s">
        <v>28</v>
      </c>
    </row>
    <row r="8" spans="1:9" ht="19" x14ac:dyDescent="0.2">
      <c r="A8" s="16" t="s">
        <v>2</v>
      </c>
      <c r="B8" s="16" t="s">
        <v>3</v>
      </c>
      <c r="C8" s="16" t="s">
        <v>4</v>
      </c>
      <c r="D8" s="16" t="s">
        <v>23</v>
      </c>
      <c r="E8" s="16" t="s">
        <v>26</v>
      </c>
      <c r="G8" s="8" t="s">
        <v>11</v>
      </c>
      <c r="H8" s="8" t="s">
        <v>13</v>
      </c>
      <c r="I8" s="8"/>
    </row>
    <row r="9" spans="1:9" x14ac:dyDescent="0.2">
      <c r="A9" s="6">
        <v>0</v>
      </c>
      <c r="B9" s="6">
        <v>2</v>
      </c>
      <c r="C9" s="6">
        <f>A9*B9</f>
        <v>0</v>
      </c>
      <c r="D9" s="6">
        <f>A9*A9</f>
        <v>0</v>
      </c>
      <c r="E9" s="6">
        <f>D9*B9</f>
        <v>0</v>
      </c>
      <c r="G9">
        <f>_xlfn.NORM.DIST(A9,$B$22,$B$24,FALSE)</f>
        <v>9.0348352495677273E-3</v>
      </c>
      <c r="H9">
        <f>G9*$B$20</f>
        <v>0.56015978547319911</v>
      </c>
    </row>
    <row r="10" spans="1:9" x14ac:dyDescent="0.2">
      <c r="A10" s="6">
        <v>1</v>
      </c>
      <c r="B10" s="6">
        <v>1</v>
      </c>
      <c r="C10" s="6">
        <f t="shared" ref="C10:C18" si="0">A10*B10</f>
        <v>1</v>
      </c>
      <c r="D10" s="6">
        <f t="shared" ref="D10:D17" si="1">A10*A10</f>
        <v>1</v>
      </c>
      <c r="E10" s="6">
        <f t="shared" ref="E10:E18" si="2">D10*B10</f>
        <v>1</v>
      </c>
      <c r="G10">
        <f t="shared" ref="G10:G18" si="3">_xlfn.NORM.DIST(A10,$B$22,$B$24,FALSE)</f>
        <v>2.7594759366225935E-2</v>
      </c>
      <c r="H10">
        <f t="shared" ref="H10:H18" si="4">G10*$B$20</f>
        <v>1.710875080706008</v>
      </c>
    </row>
    <row r="11" spans="1:9" x14ac:dyDescent="0.2">
      <c r="A11" s="6">
        <v>2</v>
      </c>
      <c r="B11" s="6">
        <v>4</v>
      </c>
      <c r="C11" s="6">
        <f t="shared" si="0"/>
        <v>8</v>
      </c>
      <c r="D11" s="6">
        <f t="shared" si="1"/>
        <v>4</v>
      </c>
      <c r="E11" s="6">
        <f t="shared" si="2"/>
        <v>16</v>
      </c>
      <c r="G11">
        <f t="shared" si="3"/>
        <v>6.5703483827447534E-2</v>
      </c>
      <c r="H11">
        <f t="shared" si="4"/>
        <v>4.0736159973017472</v>
      </c>
    </row>
    <row r="12" spans="1:9" x14ac:dyDescent="0.2">
      <c r="A12" s="6">
        <v>3</v>
      </c>
      <c r="B12" s="6">
        <v>5</v>
      </c>
      <c r="C12" s="6">
        <f t="shared" si="0"/>
        <v>15</v>
      </c>
      <c r="D12" s="6">
        <f t="shared" si="1"/>
        <v>9</v>
      </c>
      <c r="E12" s="6">
        <f t="shared" si="2"/>
        <v>45</v>
      </c>
      <c r="G12">
        <f t="shared" si="3"/>
        <v>0.12195668129694599</v>
      </c>
      <c r="H12">
        <f t="shared" si="4"/>
        <v>7.5613142404106517</v>
      </c>
    </row>
    <row r="13" spans="1:9" x14ac:dyDescent="0.2">
      <c r="A13" s="6">
        <v>4</v>
      </c>
      <c r="B13" s="6">
        <v>11</v>
      </c>
      <c r="C13" s="6">
        <f t="shared" si="0"/>
        <v>44</v>
      </c>
      <c r="D13" s="6">
        <f t="shared" si="1"/>
        <v>16</v>
      </c>
      <c r="E13" s="6">
        <f t="shared" si="2"/>
        <v>176</v>
      </c>
      <c r="G13">
        <f t="shared" si="3"/>
        <v>0.17647297642150198</v>
      </c>
      <c r="H13">
        <f t="shared" si="4"/>
        <v>10.941324538133122</v>
      </c>
    </row>
    <row r="14" spans="1:9" x14ac:dyDescent="0.2">
      <c r="A14" s="6">
        <v>5</v>
      </c>
      <c r="B14" s="6">
        <v>15</v>
      </c>
      <c r="C14" s="6">
        <f t="shared" si="0"/>
        <v>75</v>
      </c>
      <c r="D14" s="6">
        <f t="shared" si="1"/>
        <v>25</v>
      </c>
      <c r="E14" s="6">
        <f t="shared" si="2"/>
        <v>375</v>
      </c>
      <c r="G14">
        <f t="shared" si="3"/>
        <v>0.19907019257100816</v>
      </c>
      <c r="H14">
        <f t="shared" si="4"/>
        <v>12.342351939402507</v>
      </c>
    </row>
    <row r="15" spans="1:9" x14ac:dyDescent="0.2">
      <c r="A15" s="6">
        <v>6</v>
      </c>
      <c r="B15" s="6">
        <v>11</v>
      </c>
      <c r="C15" s="6">
        <f t="shared" si="0"/>
        <v>66</v>
      </c>
      <c r="D15" s="6">
        <f t="shared" si="1"/>
        <v>36</v>
      </c>
      <c r="E15" s="6">
        <f t="shared" si="2"/>
        <v>396</v>
      </c>
      <c r="G15">
        <f t="shared" si="3"/>
        <v>0.17506110908259603</v>
      </c>
      <c r="H15">
        <f t="shared" si="4"/>
        <v>10.853788763120955</v>
      </c>
    </row>
    <row r="16" spans="1:9" x14ac:dyDescent="0.2">
      <c r="A16" s="6">
        <v>7</v>
      </c>
      <c r="B16" s="6">
        <v>8</v>
      </c>
      <c r="C16" s="6">
        <f t="shared" si="0"/>
        <v>56</v>
      </c>
      <c r="D16" s="6">
        <f t="shared" si="1"/>
        <v>49</v>
      </c>
      <c r="E16" s="6">
        <f t="shared" si="2"/>
        <v>392</v>
      </c>
      <c r="G16">
        <f t="shared" si="3"/>
        <v>0.12001306509924349</v>
      </c>
      <c r="H16">
        <f t="shared" si="4"/>
        <v>7.4408100361530964</v>
      </c>
    </row>
    <row r="17" spans="1:8" x14ac:dyDescent="0.2">
      <c r="A17" s="6">
        <v>8</v>
      </c>
      <c r="B17" s="6">
        <v>1</v>
      </c>
      <c r="C17" s="6">
        <f t="shared" si="0"/>
        <v>8</v>
      </c>
      <c r="D17" s="6">
        <f t="shared" si="1"/>
        <v>64</v>
      </c>
      <c r="E17" s="6">
        <f t="shared" si="2"/>
        <v>64</v>
      </c>
      <c r="G17">
        <f t="shared" si="3"/>
        <v>6.4139089835515264E-2</v>
      </c>
      <c r="H17">
        <f t="shared" si="4"/>
        <v>3.9766235698019465</v>
      </c>
    </row>
    <row r="18" spans="1:8" x14ac:dyDescent="0.2">
      <c r="A18" s="6">
        <v>9</v>
      </c>
      <c r="B18" s="6">
        <v>4</v>
      </c>
      <c r="C18" s="6">
        <f t="shared" si="0"/>
        <v>36</v>
      </c>
      <c r="D18" s="6">
        <f>A18*A18</f>
        <v>81</v>
      </c>
      <c r="E18" s="6">
        <f t="shared" si="2"/>
        <v>324</v>
      </c>
      <c r="G18">
        <f t="shared" si="3"/>
        <v>2.6722216052761226E-2</v>
      </c>
      <c r="H18">
        <f t="shared" si="4"/>
        <v>1.6567773952711959</v>
      </c>
    </row>
    <row r="20" spans="1:8" x14ac:dyDescent="0.2">
      <c r="A20" s="6" t="s">
        <v>5</v>
      </c>
      <c r="B20" s="6">
        <f>SUM(B9:B18)</f>
        <v>62</v>
      </c>
      <c r="C20" s="6">
        <f>SUM(C9:C18)</f>
        <v>309</v>
      </c>
      <c r="D20" s="6"/>
      <c r="E20" s="6">
        <f>SUM(E9:E18)</f>
        <v>1789</v>
      </c>
      <c r="H20">
        <f>SUM(H9:H18)</f>
        <v>61.117641345774423</v>
      </c>
    </row>
    <row r="22" spans="1:8" ht="19" x14ac:dyDescent="0.2">
      <c r="A22" t="s">
        <v>6</v>
      </c>
      <c r="B22">
        <f>C20/B20</f>
        <v>4.9838709677419351</v>
      </c>
      <c r="C22" t="s">
        <v>29</v>
      </c>
      <c r="D22">
        <f>E20/B20</f>
        <v>28.85483870967742</v>
      </c>
    </row>
    <row r="23" spans="1:8" x14ac:dyDescent="0.2">
      <c r="A23" t="s">
        <v>7</v>
      </c>
      <c r="B23">
        <f>D22-B22*B22</f>
        <v>4.015868886576488</v>
      </c>
    </row>
    <row r="24" spans="1:8" x14ac:dyDescent="0.2">
      <c r="A24" t="s">
        <v>30</v>
      </c>
      <c r="B24">
        <f>SQRT(B23)</f>
        <v>2.0039632947178667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9CB4B-61A5-C74D-9DEB-7C653EC650A0}">
  <dimension ref="A1:F15"/>
  <sheetViews>
    <sheetView zoomScale="140" zoomScaleNormal="140" workbookViewId="0">
      <selection activeCell="C18" sqref="C18"/>
    </sheetView>
  </sheetViews>
  <sheetFormatPr baseColWidth="10" defaultRowHeight="16" x14ac:dyDescent="0.2"/>
  <cols>
    <col min="6" max="6" width="10.83203125" customWidth="1"/>
  </cols>
  <sheetData>
    <row r="1" spans="1:6" x14ac:dyDescent="0.2">
      <c r="A1" s="5" t="s">
        <v>0</v>
      </c>
      <c r="B1" s="5">
        <v>10</v>
      </c>
    </row>
    <row r="2" spans="1:6" x14ac:dyDescent="0.2">
      <c r="A2" s="5" t="s">
        <v>1</v>
      </c>
      <c r="B2" s="5">
        <v>0.9</v>
      </c>
    </row>
    <row r="4" spans="1:6" x14ac:dyDescent="0.2">
      <c r="A4" s="4" t="s">
        <v>2</v>
      </c>
      <c r="B4" s="4" t="s">
        <v>11</v>
      </c>
      <c r="C4" s="4" t="s">
        <v>16</v>
      </c>
      <c r="F4" s="11"/>
    </row>
    <row r="5" spans="1:6" x14ac:dyDescent="0.2">
      <c r="A5" s="6">
        <v>0</v>
      </c>
      <c r="B5" s="6">
        <f>_xlfn.BINOM.DIST(A5,$B$1,$B$2,)</f>
        <v>9.9999999999999603E-11</v>
      </c>
      <c r="C5" s="6">
        <f>SUM(H4:H13)</f>
        <v>0</v>
      </c>
    </row>
    <row r="6" spans="1:6" x14ac:dyDescent="0.2">
      <c r="A6" s="6">
        <v>1</v>
      </c>
      <c r="B6" s="6">
        <f t="shared" ref="B6:B15" si="0">_xlfn.BINOM.DIST(A6,$B$1,$B$2,)</f>
        <v>8.9999999999999995E-9</v>
      </c>
      <c r="C6" s="6">
        <f t="shared" ref="C6:C15" si="1">_xlfn.BINOM.DIST(A6,$B$1,$B$2,TRUE)</f>
        <v>9.0999999999999723E-9</v>
      </c>
    </row>
    <row r="7" spans="1:6" x14ac:dyDescent="0.2">
      <c r="A7" s="6">
        <v>2</v>
      </c>
      <c r="B7" s="6">
        <f t="shared" si="0"/>
        <v>3.6449999999999938E-7</v>
      </c>
      <c r="C7" s="6">
        <f t="shared" si="1"/>
        <v>3.7360000000000075E-7</v>
      </c>
    </row>
    <row r="8" spans="1:6" x14ac:dyDescent="0.2">
      <c r="A8" s="6">
        <v>3</v>
      </c>
      <c r="B8" s="6">
        <f t="shared" si="0"/>
        <v>8.7479999999999932E-6</v>
      </c>
      <c r="C8" s="6">
        <f t="shared" si="1"/>
        <v>9.1216000000000178E-6</v>
      </c>
    </row>
    <row r="9" spans="1:6" x14ac:dyDescent="0.2">
      <c r="A9" s="6">
        <v>4</v>
      </c>
      <c r="B9" s="6">
        <f t="shared" si="0"/>
        <v>1.3778099999999974E-4</v>
      </c>
      <c r="C9" s="6">
        <f t="shared" si="1"/>
        <v>1.4690260000000034E-4</v>
      </c>
    </row>
    <row r="10" spans="1:6" x14ac:dyDescent="0.2">
      <c r="A10" s="6">
        <v>5</v>
      </c>
      <c r="B10" s="6">
        <f t="shared" si="0"/>
        <v>1.4880348000000001E-3</v>
      </c>
      <c r="C10" s="6">
        <f t="shared" si="1"/>
        <v>1.6349374000000033E-3</v>
      </c>
    </row>
    <row r="11" spans="1:6" x14ac:dyDescent="0.2">
      <c r="A11" s="6">
        <v>6</v>
      </c>
      <c r="B11" s="6">
        <f t="shared" si="0"/>
        <v>1.1160260999999993E-2</v>
      </c>
      <c r="C11" s="6">
        <f t="shared" si="1"/>
        <v>1.2795198400000025E-2</v>
      </c>
    </row>
    <row r="12" spans="1:6" x14ac:dyDescent="0.2">
      <c r="A12" s="6">
        <v>7</v>
      </c>
      <c r="B12" s="6">
        <f t="shared" si="0"/>
        <v>5.7395627999999935E-2</v>
      </c>
      <c r="C12" s="6">
        <f t="shared" si="1"/>
        <v>7.0190826399999962E-2</v>
      </c>
    </row>
    <row r="13" spans="1:6" x14ac:dyDescent="0.2">
      <c r="A13" s="6">
        <v>8</v>
      </c>
      <c r="B13" s="6">
        <f t="shared" si="0"/>
        <v>0.19371024450000002</v>
      </c>
      <c r="C13" s="6">
        <f t="shared" si="1"/>
        <v>0.26390107089999992</v>
      </c>
    </row>
    <row r="14" spans="1:6" x14ac:dyDescent="0.2">
      <c r="A14" s="6">
        <v>9</v>
      </c>
      <c r="B14" s="6">
        <f t="shared" si="0"/>
        <v>0.38742048899999998</v>
      </c>
      <c r="C14" s="6">
        <f t="shared" si="1"/>
        <v>0.65132155989999996</v>
      </c>
    </row>
    <row r="15" spans="1:6" x14ac:dyDescent="0.2">
      <c r="A15" s="6">
        <v>10</v>
      </c>
      <c r="B15" s="6">
        <f t="shared" si="0"/>
        <v>0.34867844010000004</v>
      </c>
      <c r="C15" s="6">
        <f t="shared" si="1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AC54D-5061-6440-9698-103EF7ECF558}">
  <dimension ref="A1:H21"/>
  <sheetViews>
    <sheetView zoomScale="140" zoomScaleNormal="140" workbookViewId="0">
      <selection activeCell="E3" sqref="E3"/>
    </sheetView>
  </sheetViews>
  <sheetFormatPr baseColWidth="10" defaultRowHeight="16" x14ac:dyDescent="0.2"/>
  <cols>
    <col min="8" max="8" width="17.1640625" customWidth="1"/>
  </cols>
  <sheetData>
    <row r="1" spans="1:8" x14ac:dyDescent="0.2">
      <c r="A1" s="2" t="s">
        <v>0</v>
      </c>
      <c r="B1" s="2">
        <v>9</v>
      </c>
    </row>
    <row r="2" spans="1:8" x14ac:dyDescent="0.2">
      <c r="B2" s="1" t="s">
        <v>10</v>
      </c>
      <c r="C2" s="1"/>
      <c r="G2" s="1" t="s">
        <v>12</v>
      </c>
      <c r="H2" s="1"/>
    </row>
    <row r="3" spans="1:8" ht="19" x14ac:dyDescent="0.2">
      <c r="A3" s="3" t="s">
        <v>2</v>
      </c>
      <c r="B3" s="3" t="s">
        <v>3</v>
      </c>
      <c r="C3" s="3" t="s">
        <v>4</v>
      </c>
      <c r="D3" s="3" t="s">
        <v>27</v>
      </c>
      <c r="G3" s="3" t="s">
        <v>11</v>
      </c>
      <c r="H3" s="3" t="s">
        <v>13</v>
      </c>
    </row>
    <row r="4" spans="1:8" x14ac:dyDescent="0.2">
      <c r="A4">
        <v>0</v>
      </c>
      <c r="B4">
        <v>2</v>
      </c>
      <c r="C4">
        <f>A4*B4</f>
        <v>0</v>
      </c>
      <c r="D4">
        <f>A4*C4</f>
        <v>0</v>
      </c>
      <c r="G4">
        <f>_xlfn.BINOM.DIST(A4,$B$1,$C$21,FALSE)</f>
        <v>0.14319063568586615</v>
      </c>
      <c r="H4">
        <f>G4*$B$15</f>
        <v>8.8778194125237011</v>
      </c>
    </row>
    <row r="5" spans="1:8" x14ac:dyDescent="0.2">
      <c r="A5">
        <v>1</v>
      </c>
      <c r="B5">
        <v>1</v>
      </c>
      <c r="C5">
        <f t="shared" ref="C5:C13" si="0">A5*B5</f>
        <v>1</v>
      </c>
      <c r="D5">
        <f t="shared" ref="D5:D13" si="1">A5*C5</f>
        <v>1</v>
      </c>
      <c r="G5">
        <f t="shared" ref="G5:G13" si="2">_xlfn.BINOM.DIST(A5,$B$1,$C$21,FALSE)</f>
        <v>0.31063750718947575</v>
      </c>
      <c r="H5">
        <f t="shared" ref="H5:H13" si="3">G5*$B$15</f>
        <v>19.259525445747496</v>
      </c>
    </row>
    <row r="6" spans="1:8" x14ac:dyDescent="0.2">
      <c r="A6">
        <v>2</v>
      </c>
      <c r="B6">
        <v>4</v>
      </c>
      <c r="C6">
        <f t="shared" si="0"/>
        <v>8</v>
      </c>
      <c r="D6">
        <f t="shared" si="1"/>
        <v>16</v>
      </c>
      <c r="G6">
        <f t="shared" si="2"/>
        <v>0.29950953274652609</v>
      </c>
      <c r="H6">
        <f t="shared" si="3"/>
        <v>18.569591030284617</v>
      </c>
    </row>
    <row r="7" spans="1:8" x14ac:dyDescent="0.2">
      <c r="A7">
        <v>3</v>
      </c>
      <c r="B7">
        <v>5</v>
      </c>
      <c r="C7">
        <f t="shared" si="0"/>
        <v>15</v>
      </c>
      <c r="D7">
        <f t="shared" si="1"/>
        <v>45</v>
      </c>
      <c r="G7">
        <f t="shared" si="2"/>
        <v>0.1684551143237828</v>
      </c>
      <c r="H7">
        <f t="shared" si="3"/>
        <v>10.444217088074533</v>
      </c>
    </row>
    <row r="8" spans="1:8" x14ac:dyDescent="0.2">
      <c r="A8">
        <v>4</v>
      </c>
      <c r="B8">
        <v>11</v>
      </c>
      <c r="C8">
        <f t="shared" si="0"/>
        <v>44</v>
      </c>
      <c r="D8">
        <f t="shared" si="1"/>
        <v>176</v>
      </c>
      <c r="G8">
        <f t="shared" si="2"/>
        <v>6.0907703608096601E-2</v>
      </c>
      <c r="H8">
        <f t="shared" si="3"/>
        <v>3.7762776237019895</v>
      </c>
    </row>
    <row r="9" spans="1:8" x14ac:dyDescent="0.2">
      <c r="A9">
        <v>5</v>
      </c>
      <c r="B9">
        <v>15</v>
      </c>
      <c r="C9">
        <f t="shared" si="0"/>
        <v>75</v>
      </c>
      <c r="D9">
        <f t="shared" si="1"/>
        <v>375</v>
      </c>
      <c r="G9">
        <f t="shared" si="2"/>
        <v>1.4681451391185183E-2</v>
      </c>
      <c r="H9">
        <f t="shared" si="3"/>
        <v>0.9102499862534813</v>
      </c>
    </row>
    <row r="10" spans="1:8" x14ac:dyDescent="0.2">
      <c r="A10">
        <v>6</v>
      </c>
      <c r="B10">
        <v>11</v>
      </c>
      <c r="C10">
        <f t="shared" si="0"/>
        <v>66</v>
      </c>
      <c r="D10">
        <f t="shared" si="1"/>
        <v>396</v>
      </c>
      <c r="G10">
        <f t="shared" si="2"/>
        <v>2.3592529043466853E-3</v>
      </c>
      <c r="H10">
        <f t="shared" si="3"/>
        <v>0.14627368006949448</v>
      </c>
    </row>
    <row r="11" spans="1:8" x14ac:dyDescent="0.2">
      <c r="A11">
        <v>7</v>
      </c>
      <c r="B11">
        <v>8</v>
      </c>
      <c r="C11">
        <f t="shared" si="0"/>
        <v>56</v>
      </c>
      <c r="D11">
        <f t="shared" si="1"/>
        <v>392</v>
      </c>
      <c r="G11">
        <f t="shared" si="2"/>
        <v>2.437218572374521E-4</v>
      </c>
      <c r="H11">
        <f t="shared" si="3"/>
        <v>1.5110755148722031E-2</v>
      </c>
    </row>
    <row r="12" spans="1:8" x14ac:dyDescent="0.2">
      <c r="A12">
        <v>8</v>
      </c>
      <c r="B12">
        <v>1</v>
      </c>
      <c r="C12">
        <f t="shared" si="0"/>
        <v>8</v>
      </c>
      <c r="D12">
        <f t="shared" si="1"/>
        <v>64</v>
      </c>
      <c r="G12">
        <f t="shared" si="2"/>
        <v>1.4686937727222777E-5</v>
      </c>
      <c r="H12">
        <f t="shared" si="3"/>
        <v>9.105901390878122E-4</v>
      </c>
    </row>
    <row r="13" spans="1:8" x14ac:dyDescent="0.2">
      <c r="A13">
        <v>9</v>
      </c>
      <c r="B13">
        <v>4</v>
      </c>
      <c r="C13">
        <f t="shared" si="0"/>
        <v>36</v>
      </c>
      <c r="D13">
        <f t="shared" si="1"/>
        <v>324</v>
      </c>
      <c r="G13">
        <f t="shared" si="2"/>
        <v>3.93355756249384E-7</v>
      </c>
      <c r="H13">
        <f t="shared" si="3"/>
        <v>2.4388056887461807E-5</v>
      </c>
    </row>
    <row r="15" spans="1:8" x14ac:dyDescent="0.2">
      <c r="A15" t="s">
        <v>5</v>
      </c>
      <c r="B15">
        <f>SUM(B4:B13)</f>
        <v>62</v>
      </c>
      <c r="C15">
        <f>SUM(C4:C13)</f>
        <v>309</v>
      </c>
      <c r="D15">
        <f>SUM(D4:D13)</f>
        <v>1789</v>
      </c>
      <c r="G15" t="s">
        <v>5</v>
      </c>
      <c r="H15">
        <f>SUM(H4:H13)</f>
        <v>62</v>
      </c>
    </row>
    <row r="17" spans="2:5" x14ac:dyDescent="0.2">
      <c r="B17" s="7" t="s">
        <v>6</v>
      </c>
      <c r="C17" s="7">
        <f>C15/B15</f>
        <v>4.9838709677419351</v>
      </c>
      <c r="D17" s="9" t="s">
        <v>8</v>
      </c>
      <c r="E17" s="9">
        <f>D15/B15</f>
        <v>28.85483870967742</v>
      </c>
    </row>
    <row r="18" spans="2:5" x14ac:dyDescent="0.2">
      <c r="B18" s="10" t="s">
        <v>7</v>
      </c>
      <c r="C18" s="10">
        <f>E17-C17*C17</f>
        <v>4.015868886576488</v>
      </c>
    </row>
    <row r="20" spans="2:5" x14ac:dyDescent="0.2">
      <c r="B20" s="2" t="s">
        <v>9</v>
      </c>
      <c r="C20" s="2">
        <f>C18/C17</f>
        <v>0.80577304520304949</v>
      </c>
    </row>
    <row r="21" spans="2:5" x14ac:dyDescent="0.2">
      <c r="B21" s="2" t="s">
        <v>1</v>
      </c>
      <c r="C21" s="2">
        <f>1-C20</f>
        <v>0.19422695479695051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B0F9C-2D58-ED48-81E8-340596F81A4C}">
  <dimension ref="A1:C14"/>
  <sheetViews>
    <sheetView zoomScale="140" zoomScaleNormal="140" workbookViewId="0">
      <selection activeCell="D3" sqref="D3"/>
    </sheetView>
  </sheetViews>
  <sheetFormatPr baseColWidth="10" defaultRowHeight="16" x14ac:dyDescent="0.2"/>
  <sheetData>
    <row r="1" spans="1:3" x14ac:dyDescent="0.2">
      <c r="A1" s="12" t="s">
        <v>14</v>
      </c>
      <c r="B1" s="5">
        <v>2</v>
      </c>
    </row>
    <row r="3" spans="1:3" x14ac:dyDescent="0.2">
      <c r="A3" s="4" t="s">
        <v>2</v>
      </c>
      <c r="B3" s="4" t="s">
        <v>11</v>
      </c>
      <c r="C3" s="4" t="s">
        <v>16</v>
      </c>
    </row>
    <row r="4" spans="1:3" x14ac:dyDescent="0.2">
      <c r="A4" s="6">
        <v>0</v>
      </c>
      <c r="B4" s="6">
        <f>_xlfn.POISSON.DIST(A4,$B$1,FALSE)</f>
        <v>0.1353352832366127</v>
      </c>
      <c r="C4" s="6">
        <f>_xlfn.POISSON.DIST(A4,$B$1,TRUE)</f>
        <v>0.1353352832366127</v>
      </c>
    </row>
    <row r="5" spans="1:3" x14ac:dyDescent="0.2">
      <c r="A5" s="6">
        <v>1</v>
      </c>
      <c r="B5" s="6">
        <f t="shared" ref="B5:B14" si="0">_xlfn.POISSON.DIST(A5,$B$1,FALSE)</f>
        <v>0.27067056647322535</v>
      </c>
      <c r="C5" s="6">
        <f t="shared" ref="C5:C14" si="1">_xlfn.POISSON.DIST(A5,$B$1,TRUE)</f>
        <v>0.40600584970983811</v>
      </c>
    </row>
    <row r="6" spans="1:3" x14ac:dyDescent="0.2">
      <c r="A6" s="6">
        <v>2</v>
      </c>
      <c r="B6" s="6">
        <f t="shared" si="0"/>
        <v>0.27067056647322546</v>
      </c>
      <c r="C6" s="6">
        <f t="shared" si="1"/>
        <v>0.6766764161830634</v>
      </c>
    </row>
    <row r="7" spans="1:3" x14ac:dyDescent="0.2">
      <c r="A7" s="6">
        <v>3</v>
      </c>
      <c r="B7" s="6">
        <f t="shared" si="0"/>
        <v>0.18044704431548364</v>
      </c>
      <c r="C7" s="6">
        <f t="shared" si="1"/>
        <v>0.85712346049854693</v>
      </c>
    </row>
    <row r="8" spans="1:3" x14ac:dyDescent="0.2">
      <c r="A8" s="6">
        <v>4</v>
      </c>
      <c r="B8" s="6">
        <f t="shared" si="0"/>
        <v>9.022352215774182E-2</v>
      </c>
      <c r="C8" s="6">
        <f t="shared" si="1"/>
        <v>0.94734698265628881</v>
      </c>
    </row>
    <row r="9" spans="1:3" x14ac:dyDescent="0.2">
      <c r="A9" s="6">
        <v>5</v>
      </c>
      <c r="B9" s="6">
        <f t="shared" si="0"/>
        <v>3.6089408863096716E-2</v>
      </c>
      <c r="C9" s="6">
        <f t="shared" si="1"/>
        <v>0.98343639151938556</v>
      </c>
    </row>
    <row r="10" spans="1:3" x14ac:dyDescent="0.2">
      <c r="A10" s="6">
        <v>6</v>
      </c>
      <c r="B10" s="6">
        <f t="shared" si="0"/>
        <v>1.2029802954365572E-2</v>
      </c>
      <c r="C10" s="6">
        <f t="shared" si="1"/>
        <v>0.99546619447375106</v>
      </c>
    </row>
    <row r="11" spans="1:3" x14ac:dyDescent="0.2">
      <c r="A11" s="6">
        <v>7</v>
      </c>
      <c r="B11" s="6">
        <f t="shared" si="0"/>
        <v>3.4370865583901629E-3</v>
      </c>
      <c r="C11" s="6">
        <f t="shared" si="1"/>
        <v>0.99890328103214132</v>
      </c>
    </row>
    <row r="12" spans="1:3" x14ac:dyDescent="0.2">
      <c r="A12" s="6">
        <v>8</v>
      </c>
      <c r="B12" s="6">
        <f t="shared" si="0"/>
        <v>8.5927163959754148E-4</v>
      </c>
      <c r="C12" s="6">
        <f t="shared" si="1"/>
        <v>0.99976255267173886</v>
      </c>
    </row>
    <row r="13" spans="1:3" x14ac:dyDescent="0.2">
      <c r="A13" s="6">
        <v>9</v>
      </c>
      <c r="B13" s="6">
        <f t="shared" si="0"/>
        <v>1.9094925324389769E-4</v>
      </c>
      <c r="C13" s="6">
        <f t="shared" si="1"/>
        <v>0.99995350192498278</v>
      </c>
    </row>
    <row r="14" spans="1:3" x14ac:dyDescent="0.2">
      <c r="A14" s="6">
        <v>10</v>
      </c>
      <c r="B14" s="6">
        <f t="shared" si="0"/>
        <v>3.8189850648779602E-5</v>
      </c>
      <c r="C14" s="6">
        <f t="shared" si="1"/>
        <v>0.99999169177563152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9D4CE-0DDF-DC40-86FB-13D44C4FBC5F}">
  <dimension ref="A1:F19"/>
  <sheetViews>
    <sheetView zoomScale="140" zoomScaleNormal="140" workbookViewId="0">
      <selection activeCell="F26" sqref="F26"/>
    </sheetView>
  </sheetViews>
  <sheetFormatPr baseColWidth="10" defaultRowHeight="16" x14ac:dyDescent="0.2"/>
  <cols>
    <col min="6" max="6" width="17.33203125" bestFit="1" customWidth="1"/>
  </cols>
  <sheetData>
    <row r="1" spans="1:6" x14ac:dyDescent="0.2">
      <c r="A1" s="5" t="s">
        <v>0</v>
      </c>
      <c r="B1" s="5">
        <v>9</v>
      </c>
    </row>
    <row r="3" spans="1:6" x14ac:dyDescent="0.2">
      <c r="A3" s="4" t="s">
        <v>2</v>
      </c>
      <c r="B3" s="4" t="s">
        <v>3</v>
      </c>
      <c r="C3" s="4" t="s">
        <v>4</v>
      </c>
    </row>
    <row r="4" spans="1:6" x14ac:dyDescent="0.2">
      <c r="A4" s="6">
        <v>0</v>
      </c>
      <c r="B4" s="6">
        <v>12</v>
      </c>
      <c r="C4" s="6">
        <f>A4*B4</f>
        <v>0</v>
      </c>
    </row>
    <row r="5" spans="1:6" x14ac:dyDescent="0.2">
      <c r="A5" s="6">
        <v>1</v>
      </c>
      <c r="B5" s="6">
        <v>10</v>
      </c>
      <c r="C5" s="6">
        <f t="shared" ref="C5:C13" si="0">A5*B5</f>
        <v>10</v>
      </c>
    </row>
    <row r="6" spans="1:6" x14ac:dyDescent="0.2">
      <c r="A6" s="6">
        <v>2</v>
      </c>
      <c r="B6" s="6">
        <v>10</v>
      </c>
      <c r="C6" s="6">
        <f t="shared" si="0"/>
        <v>20</v>
      </c>
    </row>
    <row r="7" spans="1:6" x14ac:dyDescent="0.2">
      <c r="A7" s="6">
        <v>3</v>
      </c>
      <c r="B7" s="6">
        <v>8</v>
      </c>
      <c r="C7" s="6">
        <f t="shared" si="0"/>
        <v>24</v>
      </c>
      <c r="E7" s="14" t="s">
        <v>11</v>
      </c>
      <c r="F7" s="14" t="s">
        <v>13</v>
      </c>
    </row>
    <row r="8" spans="1:6" x14ac:dyDescent="0.2">
      <c r="A8" s="6">
        <v>4</v>
      </c>
      <c r="B8" s="6">
        <v>7</v>
      </c>
      <c r="C8" s="6">
        <f t="shared" si="0"/>
        <v>28</v>
      </c>
      <c r="E8">
        <f>_xlfn.POISSON.DIST(A4,$C$17,FALSE)</f>
        <v>6.5002253963034537E-2</v>
      </c>
      <c r="F8">
        <f>E8*$B$15</f>
        <v>3.9001352377820724</v>
      </c>
    </row>
    <row r="9" spans="1:6" x14ac:dyDescent="0.2">
      <c r="A9" s="6">
        <v>5</v>
      </c>
      <c r="B9" s="6">
        <v>5</v>
      </c>
      <c r="C9" s="6">
        <f t="shared" si="0"/>
        <v>25</v>
      </c>
      <c r="E9">
        <f t="shared" ref="E9:E16" si="1">_xlfn.POISSON.DIST(A5,$C$17,FALSE)</f>
        <v>0.17767282749896104</v>
      </c>
      <c r="F9">
        <f t="shared" ref="F9:F17" si="2">E9*$B$15</f>
        <v>10.660369649937662</v>
      </c>
    </row>
    <row r="10" spans="1:6" x14ac:dyDescent="0.2">
      <c r="A10" s="6">
        <v>6</v>
      </c>
      <c r="B10" s="6">
        <v>3</v>
      </c>
      <c r="C10" s="6">
        <f t="shared" si="0"/>
        <v>18</v>
      </c>
      <c r="E10">
        <f t="shared" si="1"/>
        <v>0.24281953091524683</v>
      </c>
      <c r="F10">
        <f t="shared" si="2"/>
        <v>14.56917185491481</v>
      </c>
    </row>
    <row r="11" spans="1:6" x14ac:dyDescent="0.2">
      <c r="A11" s="6">
        <v>7</v>
      </c>
      <c r="B11" s="6">
        <v>2</v>
      </c>
      <c r="C11" s="6">
        <f t="shared" si="0"/>
        <v>14</v>
      </c>
      <c r="E11">
        <f t="shared" si="1"/>
        <v>0.22123557261166935</v>
      </c>
      <c r="F11">
        <f t="shared" si="2"/>
        <v>13.274134356700161</v>
      </c>
    </row>
    <row r="12" spans="1:6" x14ac:dyDescent="0.2">
      <c r="A12" s="6">
        <v>8</v>
      </c>
      <c r="B12" s="6">
        <v>2</v>
      </c>
      <c r="C12" s="6">
        <f t="shared" si="0"/>
        <v>16</v>
      </c>
      <c r="E12">
        <f t="shared" si="1"/>
        <v>0.1511776412846407</v>
      </c>
      <c r="F12">
        <f t="shared" si="2"/>
        <v>9.0706584770784424</v>
      </c>
    </row>
    <row r="13" spans="1:6" x14ac:dyDescent="0.2">
      <c r="A13" s="6">
        <v>9</v>
      </c>
      <c r="B13" s="6">
        <v>1</v>
      </c>
      <c r="C13" s="6">
        <f t="shared" si="0"/>
        <v>9</v>
      </c>
      <c r="E13">
        <f t="shared" si="1"/>
        <v>8.2643777235603538E-2</v>
      </c>
      <c r="F13">
        <f t="shared" si="2"/>
        <v>4.9586266341362126</v>
      </c>
    </row>
    <row r="14" spans="1:6" x14ac:dyDescent="0.2">
      <c r="E14">
        <f t="shared" si="1"/>
        <v>3.7648831851774936E-2</v>
      </c>
      <c r="F14">
        <f t="shared" si="2"/>
        <v>2.2589299111064962</v>
      </c>
    </row>
    <row r="15" spans="1:6" x14ac:dyDescent="0.2">
      <c r="A15" t="s">
        <v>5</v>
      </c>
      <c r="B15">
        <f>SUM(B4:B13)</f>
        <v>60</v>
      </c>
      <c r="C15" s="6">
        <f>SUM(C4:C13)</f>
        <v>164</v>
      </c>
      <c r="E15">
        <f>_xlfn.POISSON.DIST(A11,$C$17,FALSE)</f>
        <v>1.4700972437359745E-2</v>
      </c>
      <c r="F15">
        <f t="shared" si="2"/>
        <v>0.88205834624158475</v>
      </c>
    </row>
    <row r="16" spans="1:6" x14ac:dyDescent="0.2">
      <c r="E16">
        <f t="shared" si="1"/>
        <v>5.0228322494312531E-3</v>
      </c>
      <c r="F16">
        <f t="shared" si="2"/>
        <v>0.30136993496587516</v>
      </c>
    </row>
    <row r="17" spans="2:6" x14ac:dyDescent="0.2">
      <c r="B17" s="13" t="s">
        <v>15</v>
      </c>
      <c r="C17" s="13">
        <f>C15/B15</f>
        <v>2.7333333333333334</v>
      </c>
      <c r="E17">
        <f>_xlfn.POISSON.DIST(A13,$C$17,FALSE)</f>
        <v>1.5254527572346741E-3</v>
      </c>
      <c r="F17">
        <f t="shared" si="2"/>
        <v>9.1527165434080446E-2</v>
      </c>
    </row>
    <row r="19" spans="2:6" x14ac:dyDescent="0.2">
      <c r="E19" t="s">
        <v>5</v>
      </c>
      <c r="F19">
        <f>SUM(F8:F17)</f>
        <v>59.966981568297392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81090-8392-364D-9802-FFF4049D5AF4}">
  <dimension ref="A1:I21"/>
  <sheetViews>
    <sheetView zoomScale="140" zoomScaleNormal="140" workbookViewId="0">
      <selection activeCell="D5" sqref="D5"/>
    </sheetView>
  </sheetViews>
  <sheetFormatPr baseColWidth="10" defaultRowHeight="16" x14ac:dyDescent="0.2"/>
  <cols>
    <col min="1" max="1" width="25.83203125" customWidth="1"/>
    <col min="2" max="2" width="20.6640625" customWidth="1"/>
    <col min="9" max="9" width="16.83203125" customWidth="1"/>
  </cols>
  <sheetData>
    <row r="1" spans="1:9" x14ac:dyDescent="0.2">
      <c r="A1" s="5" t="s">
        <v>0</v>
      </c>
      <c r="B1" s="5">
        <v>9</v>
      </c>
    </row>
    <row r="2" spans="1:9" ht="34" x14ac:dyDescent="0.2">
      <c r="A2" s="15" t="s">
        <v>17</v>
      </c>
      <c r="B2" s="15" t="s">
        <v>18</v>
      </c>
    </row>
    <row r="3" spans="1:9" ht="19" x14ac:dyDescent="0.2">
      <c r="A3" s="16" t="s">
        <v>2</v>
      </c>
      <c r="B3" s="16" t="s">
        <v>3</v>
      </c>
      <c r="C3" s="16" t="s">
        <v>4</v>
      </c>
      <c r="D3" s="16" t="s">
        <v>23</v>
      </c>
      <c r="E3" s="16" t="s">
        <v>26</v>
      </c>
    </row>
    <row r="4" spans="1:9" x14ac:dyDescent="0.2">
      <c r="A4" s="6">
        <v>0</v>
      </c>
      <c r="B4" s="6">
        <v>2</v>
      </c>
      <c r="C4" s="6">
        <f>A4*B4</f>
        <v>0</v>
      </c>
      <c r="D4" s="6">
        <f>A4*A4</f>
        <v>0</v>
      </c>
      <c r="E4" s="6">
        <f>D4*B4</f>
        <v>0</v>
      </c>
    </row>
    <row r="5" spans="1:9" x14ac:dyDescent="0.2">
      <c r="A5" s="6">
        <v>1</v>
      </c>
      <c r="B5" s="6">
        <v>1</v>
      </c>
      <c r="C5" s="6">
        <f t="shared" ref="C5:C13" si="0">A5*B5</f>
        <v>1</v>
      </c>
      <c r="D5" s="6">
        <f t="shared" ref="D5:D13" si="1">A5*A5</f>
        <v>1</v>
      </c>
      <c r="E5" s="6">
        <f t="shared" ref="E5:E13" si="2">D5*B5</f>
        <v>1</v>
      </c>
    </row>
    <row r="6" spans="1:9" x14ac:dyDescent="0.2">
      <c r="A6" s="6">
        <v>2</v>
      </c>
      <c r="B6" s="6">
        <v>4</v>
      </c>
      <c r="C6" s="6">
        <f t="shared" si="0"/>
        <v>8</v>
      </c>
      <c r="D6" s="6">
        <f t="shared" si="1"/>
        <v>4</v>
      </c>
      <c r="E6" s="6">
        <f t="shared" si="2"/>
        <v>16</v>
      </c>
      <c r="H6" s="7" t="s">
        <v>20</v>
      </c>
    </row>
    <row r="7" spans="1:9" x14ac:dyDescent="0.2">
      <c r="A7" s="6">
        <v>3</v>
      </c>
      <c r="B7" s="6">
        <v>5</v>
      </c>
      <c r="C7" s="6">
        <f t="shared" si="0"/>
        <v>15</v>
      </c>
      <c r="D7" s="6">
        <f t="shared" si="1"/>
        <v>9</v>
      </c>
      <c r="E7" s="6">
        <f t="shared" si="2"/>
        <v>45</v>
      </c>
      <c r="H7" s="16" t="s">
        <v>11</v>
      </c>
      <c r="I7" s="16" t="s">
        <v>13</v>
      </c>
    </row>
    <row r="8" spans="1:9" x14ac:dyDescent="0.2">
      <c r="A8" s="6">
        <v>4</v>
      </c>
      <c r="B8" s="6">
        <v>10</v>
      </c>
      <c r="C8" s="6">
        <f t="shared" si="0"/>
        <v>40</v>
      </c>
      <c r="D8" s="6">
        <f t="shared" si="1"/>
        <v>16</v>
      </c>
      <c r="E8" s="6">
        <f t="shared" si="2"/>
        <v>160</v>
      </c>
      <c r="H8">
        <f>_xlfn.BINOM.DIST(A4,$B$1,$B$21,FALSE)</f>
        <v>5.7757112754495566E-3</v>
      </c>
      <c r="I8">
        <f>H8*$B$15</f>
        <v>0.50826259223956094</v>
      </c>
    </row>
    <row r="9" spans="1:9" x14ac:dyDescent="0.2">
      <c r="A9" s="6">
        <v>5</v>
      </c>
      <c r="B9" s="6">
        <v>22</v>
      </c>
      <c r="C9" s="6">
        <f t="shared" si="0"/>
        <v>110</v>
      </c>
      <c r="D9" s="6">
        <f t="shared" si="1"/>
        <v>25</v>
      </c>
      <c r="E9" s="6">
        <f t="shared" si="2"/>
        <v>550</v>
      </c>
      <c r="H9">
        <f t="shared" ref="H9:H17" si="3">_xlfn.BINOM.DIST(A5,$B$1,$B$21,FALSE)</f>
        <v>4.0181998363091428E-2</v>
      </c>
      <c r="I9">
        <f t="shared" ref="I9:I17" si="4">H9*$B$15</f>
        <v>3.5360158559520456</v>
      </c>
    </row>
    <row r="10" spans="1:9" x14ac:dyDescent="0.2">
      <c r="A10" s="6">
        <v>6</v>
      </c>
      <c r="B10" s="6">
        <v>33</v>
      </c>
      <c r="C10" s="6">
        <f t="shared" si="0"/>
        <v>198</v>
      </c>
      <c r="D10" s="6">
        <f t="shared" si="1"/>
        <v>36</v>
      </c>
      <c r="E10" s="6">
        <f t="shared" si="2"/>
        <v>1188</v>
      </c>
      <c r="H10">
        <f t="shared" si="3"/>
        <v>0.12424389851068821</v>
      </c>
      <c r="I10">
        <f t="shared" si="4"/>
        <v>10.933463068940561</v>
      </c>
    </row>
    <row r="11" spans="1:9" x14ac:dyDescent="0.2">
      <c r="A11" s="6">
        <v>7</v>
      </c>
      <c r="B11" s="6">
        <v>6</v>
      </c>
      <c r="C11" s="6">
        <f t="shared" si="0"/>
        <v>42</v>
      </c>
      <c r="D11" s="6">
        <f t="shared" si="1"/>
        <v>49</v>
      </c>
      <c r="E11" s="6">
        <f t="shared" si="2"/>
        <v>294</v>
      </c>
      <c r="H11">
        <f t="shared" si="3"/>
        <v>0.2240966697813456</v>
      </c>
      <c r="I11">
        <f t="shared" si="4"/>
        <v>19.720506940758412</v>
      </c>
    </row>
    <row r="12" spans="1:9" x14ac:dyDescent="0.2">
      <c r="A12" s="6">
        <v>8</v>
      </c>
      <c r="B12" s="6">
        <v>1</v>
      </c>
      <c r="C12" s="6">
        <f t="shared" si="0"/>
        <v>8</v>
      </c>
      <c r="D12" s="6">
        <f t="shared" si="1"/>
        <v>64</v>
      </c>
      <c r="E12" s="6">
        <f t="shared" si="2"/>
        <v>64</v>
      </c>
      <c r="H12">
        <f t="shared" si="3"/>
        <v>0.25984251372939887</v>
      </c>
      <c r="I12">
        <f t="shared" si="4"/>
        <v>22.866141208187102</v>
      </c>
    </row>
    <row r="13" spans="1:9" x14ac:dyDescent="0.2">
      <c r="A13" s="6">
        <v>9</v>
      </c>
      <c r="B13" s="6">
        <v>4</v>
      </c>
      <c r="C13" s="6">
        <f t="shared" si="0"/>
        <v>36</v>
      </c>
      <c r="D13" s="6">
        <f t="shared" si="1"/>
        <v>81</v>
      </c>
      <c r="E13" s="6">
        <f t="shared" si="2"/>
        <v>324</v>
      </c>
      <c r="H13">
        <f t="shared" si="3"/>
        <v>0.20086013774648007</v>
      </c>
      <c r="I13">
        <f t="shared" si="4"/>
        <v>17.675692121690247</v>
      </c>
    </row>
    <row r="14" spans="1:9" x14ac:dyDescent="0.2">
      <c r="H14">
        <f t="shared" si="3"/>
        <v>0.10351089038891249</v>
      </c>
      <c r="I14">
        <f t="shared" si="4"/>
        <v>9.1089583542242991</v>
      </c>
    </row>
    <row r="15" spans="1:9" x14ac:dyDescent="0.2">
      <c r="A15" t="s">
        <v>5</v>
      </c>
      <c r="B15">
        <f>SUM(B4:B13)</f>
        <v>88</v>
      </c>
      <c r="C15" s="6">
        <f>SUM(C4:C13)</f>
        <v>458</v>
      </c>
      <c r="E15" s="6">
        <f>SUM(E4:E13)</f>
        <v>2642</v>
      </c>
      <c r="H15">
        <f t="shared" si="3"/>
        <v>3.4291999307093202E-2</v>
      </c>
      <c r="I15">
        <f t="shared" si="4"/>
        <v>3.0176959390242017</v>
      </c>
    </row>
    <row r="16" spans="1:9" x14ac:dyDescent="0.2">
      <c r="H16">
        <f t="shared" si="3"/>
        <v>6.6269907159977152E-3</v>
      </c>
      <c r="I16">
        <f t="shared" si="4"/>
        <v>0.58317518300779891</v>
      </c>
    </row>
    <row r="17" spans="1:9" x14ac:dyDescent="0.2">
      <c r="A17" s="17" t="s">
        <v>6</v>
      </c>
      <c r="B17" s="17">
        <f>C15/B15</f>
        <v>5.2045454545454541</v>
      </c>
      <c r="C17" s="18" t="s">
        <v>19</v>
      </c>
      <c r="D17" s="18">
        <f>E15/B15</f>
        <v>30.022727272727273</v>
      </c>
      <c r="H17">
        <f t="shared" si="3"/>
        <v>5.6919018154296167E-4</v>
      </c>
      <c r="I17">
        <f t="shared" si="4"/>
        <v>5.0088735975780625E-2</v>
      </c>
    </row>
    <row r="18" spans="1:9" x14ac:dyDescent="0.2">
      <c r="A18" s="10" t="s">
        <v>7</v>
      </c>
      <c r="B18" s="10">
        <f>D17-B17*B17</f>
        <v>2.9354338842975238</v>
      </c>
    </row>
    <row r="20" spans="1:9" x14ac:dyDescent="0.2">
      <c r="A20" s="2" t="s">
        <v>9</v>
      </c>
      <c r="B20" s="2">
        <f>B18/B17</f>
        <v>0.5640134974196116</v>
      </c>
    </row>
    <row r="21" spans="1:9" x14ac:dyDescent="0.2">
      <c r="A21" s="2" t="s">
        <v>1</v>
      </c>
      <c r="B21" s="2">
        <f>1-B20</f>
        <v>0.4359865025803884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7C790-22A8-DD4E-8621-2ECCE1FA97D9}">
  <dimension ref="A1:F19"/>
  <sheetViews>
    <sheetView zoomScale="140" zoomScaleNormal="140" workbookViewId="0">
      <selection activeCell="B5" sqref="B5"/>
    </sheetView>
  </sheetViews>
  <sheetFormatPr baseColWidth="10" defaultRowHeight="16" x14ac:dyDescent="0.2"/>
  <cols>
    <col min="6" max="6" width="17.33203125" bestFit="1" customWidth="1"/>
  </cols>
  <sheetData>
    <row r="1" spans="1:6" x14ac:dyDescent="0.2">
      <c r="A1" s="5" t="s">
        <v>0</v>
      </c>
      <c r="B1" s="5">
        <v>9</v>
      </c>
    </row>
    <row r="3" spans="1:6" ht="102" x14ac:dyDescent="0.2">
      <c r="A3" s="19" t="s">
        <v>24</v>
      </c>
      <c r="B3" s="19" t="s">
        <v>25</v>
      </c>
      <c r="C3" s="4" t="s">
        <v>4</v>
      </c>
    </row>
    <row r="4" spans="1:6" x14ac:dyDescent="0.2">
      <c r="A4" s="6">
        <v>0</v>
      </c>
      <c r="B4" s="6">
        <v>12</v>
      </c>
      <c r="C4" s="6">
        <f>A4*B4</f>
        <v>0</v>
      </c>
    </row>
    <row r="5" spans="1:6" x14ac:dyDescent="0.2">
      <c r="A5" s="6">
        <v>1</v>
      </c>
      <c r="B5" s="6">
        <v>10</v>
      </c>
      <c r="C5" s="6">
        <f t="shared" ref="C5:C13" si="0">A5*B5</f>
        <v>10</v>
      </c>
    </row>
    <row r="6" spans="1:6" x14ac:dyDescent="0.2">
      <c r="A6" s="6">
        <v>2</v>
      </c>
      <c r="B6" s="6">
        <v>10</v>
      </c>
      <c r="C6" s="6">
        <f t="shared" si="0"/>
        <v>20</v>
      </c>
    </row>
    <row r="7" spans="1:6" x14ac:dyDescent="0.2">
      <c r="A7" s="6">
        <v>3</v>
      </c>
      <c r="B7" s="6">
        <v>8</v>
      </c>
      <c r="C7" s="6">
        <f t="shared" si="0"/>
        <v>24</v>
      </c>
      <c r="E7" s="14" t="s">
        <v>11</v>
      </c>
      <c r="F7" s="14" t="s">
        <v>13</v>
      </c>
    </row>
    <row r="8" spans="1:6" x14ac:dyDescent="0.2">
      <c r="A8" s="6">
        <v>4</v>
      </c>
      <c r="B8" s="6">
        <v>7</v>
      </c>
      <c r="C8" s="6">
        <f t="shared" si="0"/>
        <v>28</v>
      </c>
      <c r="E8">
        <f>_xlfn.POISSON.DIST(A4,$C$17,FALSE)</f>
        <v>6.5002253963034537E-2</v>
      </c>
      <c r="F8">
        <f>E8*$B$15</f>
        <v>3.9001352377820724</v>
      </c>
    </row>
    <row r="9" spans="1:6" x14ac:dyDescent="0.2">
      <c r="A9" s="6">
        <v>5</v>
      </c>
      <c r="B9" s="6">
        <v>5</v>
      </c>
      <c r="C9" s="6">
        <f t="shared" si="0"/>
        <v>25</v>
      </c>
      <c r="E9">
        <f t="shared" ref="E9:E16" si="1">_xlfn.POISSON.DIST(A5,$C$17,FALSE)</f>
        <v>0.17767282749896104</v>
      </c>
      <c r="F9">
        <f t="shared" ref="F9:F17" si="2">E9*$B$15</f>
        <v>10.660369649937662</v>
      </c>
    </row>
    <row r="10" spans="1:6" x14ac:dyDescent="0.2">
      <c r="A10" s="6">
        <v>6</v>
      </c>
      <c r="B10" s="6">
        <v>3</v>
      </c>
      <c r="C10" s="6">
        <f t="shared" si="0"/>
        <v>18</v>
      </c>
      <c r="E10">
        <f t="shared" si="1"/>
        <v>0.24281953091524683</v>
      </c>
      <c r="F10">
        <f t="shared" si="2"/>
        <v>14.56917185491481</v>
      </c>
    </row>
    <row r="11" spans="1:6" x14ac:dyDescent="0.2">
      <c r="A11" s="6">
        <v>7</v>
      </c>
      <c r="B11" s="6">
        <v>2</v>
      </c>
      <c r="C11" s="6">
        <f t="shared" si="0"/>
        <v>14</v>
      </c>
      <c r="E11">
        <f t="shared" si="1"/>
        <v>0.22123557261166935</v>
      </c>
      <c r="F11">
        <f t="shared" si="2"/>
        <v>13.274134356700161</v>
      </c>
    </row>
    <row r="12" spans="1:6" x14ac:dyDescent="0.2">
      <c r="A12" s="6">
        <v>8</v>
      </c>
      <c r="B12" s="6">
        <v>2</v>
      </c>
      <c r="C12" s="6">
        <f t="shared" si="0"/>
        <v>16</v>
      </c>
      <c r="E12">
        <f t="shared" si="1"/>
        <v>0.1511776412846407</v>
      </c>
      <c r="F12">
        <f t="shared" si="2"/>
        <v>9.0706584770784424</v>
      </c>
    </row>
    <row r="13" spans="1:6" x14ac:dyDescent="0.2">
      <c r="A13" s="6">
        <v>9</v>
      </c>
      <c r="B13" s="6">
        <v>1</v>
      </c>
      <c r="C13" s="6">
        <f t="shared" si="0"/>
        <v>9</v>
      </c>
      <c r="E13">
        <f t="shared" si="1"/>
        <v>8.2643777235603538E-2</v>
      </c>
      <c r="F13">
        <f t="shared" si="2"/>
        <v>4.9586266341362126</v>
      </c>
    </row>
    <row r="14" spans="1:6" x14ac:dyDescent="0.2">
      <c r="E14">
        <f t="shared" si="1"/>
        <v>3.7648831851774936E-2</v>
      </c>
      <c r="F14">
        <f t="shared" si="2"/>
        <v>2.2589299111064962</v>
      </c>
    </row>
    <row r="15" spans="1:6" x14ac:dyDescent="0.2">
      <c r="A15" t="s">
        <v>5</v>
      </c>
      <c r="B15">
        <f>SUM(B4:B13)</f>
        <v>60</v>
      </c>
      <c r="C15" s="6">
        <f>SUM(C4:C13)</f>
        <v>164</v>
      </c>
      <c r="E15">
        <f>_xlfn.POISSON.DIST(A11,$C$17,FALSE)</f>
        <v>1.4700972437359745E-2</v>
      </c>
      <c r="F15">
        <f t="shared" si="2"/>
        <v>0.88205834624158475</v>
      </c>
    </row>
    <row r="16" spans="1:6" x14ac:dyDescent="0.2">
      <c r="E16">
        <f t="shared" si="1"/>
        <v>5.0228322494312531E-3</v>
      </c>
      <c r="F16">
        <f t="shared" si="2"/>
        <v>0.30136993496587516</v>
      </c>
    </row>
    <row r="17" spans="2:6" x14ac:dyDescent="0.2">
      <c r="B17" s="13" t="s">
        <v>15</v>
      </c>
      <c r="C17" s="13">
        <f>C15/B15</f>
        <v>2.7333333333333334</v>
      </c>
      <c r="E17">
        <f>_xlfn.POISSON.DIST(A13,$C$17,FALSE)</f>
        <v>1.5254527572346741E-3</v>
      </c>
      <c r="F17">
        <f t="shared" si="2"/>
        <v>9.1527165434080446E-2</v>
      </c>
    </row>
    <row r="19" spans="2:6" x14ac:dyDescent="0.2">
      <c r="E19" t="s">
        <v>5</v>
      </c>
      <c r="F19">
        <f>SUM(F8:F17)</f>
        <v>59.966981568297392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738AC-9DA2-934E-A90E-CCEA580536B1}">
  <dimension ref="A2:C15"/>
  <sheetViews>
    <sheetView zoomScale="140" zoomScaleNormal="140" workbookViewId="0">
      <selection activeCell="C3" sqref="C3"/>
    </sheetView>
  </sheetViews>
  <sheetFormatPr baseColWidth="10" defaultRowHeight="16" x14ac:dyDescent="0.2"/>
  <cols>
    <col min="3" max="3" width="17.33203125" customWidth="1"/>
  </cols>
  <sheetData>
    <row r="2" spans="1:3" x14ac:dyDescent="0.2">
      <c r="A2" s="5" t="s">
        <v>6</v>
      </c>
      <c r="B2" s="5">
        <v>0</v>
      </c>
    </row>
    <row r="3" spans="1:3" x14ac:dyDescent="0.2">
      <c r="A3" s="5" t="s">
        <v>7</v>
      </c>
      <c r="B3" s="5">
        <v>1</v>
      </c>
    </row>
    <row r="5" spans="1:3" x14ac:dyDescent="0.2">
      <c r="A5" s="4" t="s">
        <v>2</v>
      </c>
      <c r="B5" s="4" t="s">
        <v>11</v>
      </c>
      <c r="C5" s="4" t="s">
        <v>16</v>
      </c>
    </row>
    <row r="6" spans="1:3" x14ac:dyDescent="0.2">
      <c r="A6" s="6">
        <v>-3</v>
      </c>
      <c r="B6" s="6">
        <f>_xlfn.NORM.DIST(A6,$B$2,$B$3,FALSE)</f>
        <v>4.4318484119380075E-3</v>
      </c>
      <c r="C6" s="6">
        <f>_xlfn.NORM.DIST(A6,$B$2,$B$3,TRUE)</f>
        <v>1.3498980316300933E-3</v>
      </c>
    </row>
    <row r="7" spans="1:3" x14ac:dyDescent="0.2">
      <c r="A7" s="6">
        <v>-2</v>
      </c>
      <c r="B7" s="6">
        <f t="shared" ref="B7:B15" si="0">_xlfn.NORM.DIST(A7,$B$2,$B$3,FALSE)</f>
        <v>5.3990966513188063E-2</v>
      </c>
      <c r="C7" s="6">
        <f t="shared" ref="C7:C15" si="1">_xlfn.NORM.DIST(A7,$B$2,$B$3,TRUE)</f>
        <v>2.2750131948179191E-2</v>
      </c>
    </row>
    <row r="8" spans="1:3" x14ac:dyDescent="0.2">
      <c r="A8" s="6">
        <v>-1</v>
      </c>
      <c r="B8" s="6">
        <f t="shared" si="0"/>
        <v>0.24197072451914337</v>
      </c>
      <c r="C8" s="6">
        <f t="shared" si="1"/>
        <v>0.15865525393145699</v>
      </c>
    </row>
    <row r="9" spans="1:3" x14ac:dyDescent="0.2">
      <c r="A9" s="6">
        <v>0</v>
      </c>
      <c r="B9" s="6">
        <f t="shared" si="0"/>
        <v>0.3989422804014327</v>
      </c>
      <c r="C9" s="6">
        <f t="shared" si="1"/>
        <v>0.5</v>
      </c>
    </row>
    <row r="10" spans="1:3" x14ac:dyDescent="0.2">
      <c r="A10" s="6">
        <v>1</v>
      </c>
      <c r="B10" s="6">
        <f t="shared" si="0"/>
        <v>0.24197072451914337</v>
      </c>
      <c r="C10" s="6">
        <f t="shared" si="1"/>
        <v>0.84134474606854304</v>
      </c>
    </row>
    <row r="11" spans="1:3" x14ac:dyDescent="0.2">
      <c r="A11" s="6">
        <v>2</v>
      </c>
      <c r="B11" s="6">
        <f t="shared" si="0"/>
        <v>5.3990966513188063E-2</v>
      </c>
      <c r="C11" s="6">
        <f t="shared" si="1"/>
        <v>0.97724986805182079</v>
      </c>
    </row>
    <row r="12" spans="1:3" x14ac:dyDescent="0.2">
      <c r="A12" s="6">
        <v>3</v>
      </c>
      <c r="B12" s="6">
        <f t="shared" si="0"/>
        <v>4.4318484119380075E-3</v>
      </c>
      <c r="C12" s="6">
        <f t="shared" si="1"/>
        <v>0.9986501019683699</v>
      </c>
    </row>
    <row r="13" spans="1:3" x14ac:dyDescent="0.2">
      <c r="A13" s="6">
        <v>4</v>
      </c>
      <c r="B13" s="6">
        <f t="shared" si="0"/>
        <v>1.3383022576488537E-4</v>
      </c>
      <c r="C13" s="6">
        <f t="shared" si="1"/>
        <v>0.99996832875816688</v>
      </c>
    </row>
    <row r="14" spans="1:3" x14ac:dyDescent="0.2">
      <c r="A14" s="6">
        <v>5</v>
      </c>
      <c r="B14" s="6">
        <f t="shared" si="0"/>
        <v>1.4867195147342977E-6</v>
      </c>
      <c r="C14" s="6">
        <f t="shared" si="1"/>
        <v>0.99999971334842808</v>
      </c>
    </row>
    <row r="15" spans="1:3" x14ac:dyDescent="0.2">
      <c r="A15" s="6">
        <v>6</v>
      </c>
      <c r="B15" s="6">
        <f t="shared" si="0"/>
        <v>6.0758828498232861E-9</v>
      </c>
      <c r="C15" s="6">
        <f t="shared" si="1"/>
        <v>0.9999999990134123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FA56D-E1AE-4D44-B608-42D5534089DB}">
  <dimension ref="A2:B18"/>
  <sheetViews>
    <sheetView zoomScale="140" zoomScaleNormal="140" workbookViewId="0">
      <selection activeCell="B16" sqref="B16"/>
    </sheetView>
  </sheetViews>
  <sheetFormatPr baseColWidth="10" defaultRowHeight="16" x14ac:dyDescent="0.2"/>
  <cols>
    <col min="1" max="2" width="10.6640625" customWidth="1"/>
    <col min="3" max="3" width="10.83203125" customWidth="1"/>
  </cols>
  <sheetData>
    <row r="2" spans="1:2" x14ac:dyDescent="0.2">
      <c r="A2" s="5" t="s">
        <v>6</v>
      </c>
      <c r="B2" s="5">
        <v>0</v>
      </c>
    </row>
    <row r="3" spans="1:2" x14ac:dyDescent="0.2">
      <c r="A3" s="5" t="s">
        <v>7</v>
      </c>
      <c r="B3" s="5">
        <v>1</v>
      </c>
    </row>
    <row r="5" spans="1:2" x14ac:dyDescent="0.2">
      <c r="A5" s="4" t="s">
        <v>16</v>
      </c>
      <c r="B5" s="4" t="s">
        <v>2</v>
      </c>
    </row>
    <row r="6" spans="1:2" x14ac:dyDescent="0.2">
      <c r="A6" s="6">
        <v>1.349898E-3</v>
      </c>
      <c r="B6" s="6">
        <f>_xlfn.NORM.INV(A6,$B$2,$B$3)</f>
        <v>-3.0000000071369981</v>
      </c>
    </row>
    <row r="7" spans="1:2" x14ac:dyDescent="0.2">
      <c r="A7" s="6">
        <v>2.2750131999999999E-2</v>
      </c>
      <c r="B7" s="6">
        <f t="shared" ref="B7:B15" si="0">_xlfn.NORM.INV(A7,$B$2,$B$3)</f>
        <v>-1.9999999990401949</v>
      </c>
    </row>
    <row r="8" spans="1:2" x14ac:dyDescent="0.2">
      <c r="A8" s="6">
        <v>0.158655254</v>
      </c>
      <c r="B8" s="6">
        <f t="shared" si="0"/>
        <v>-0.99999999971673148</v>
      </c>
    </row>
    <row r="9" spans="1:2" x14ac:dyDescent="0.2">
      <c r="A9" s="6">
        <v>0.5</v>
      </c>
      <c r="B9" s="6">
        <f t="shared" si="0"/>
        <v>0</v>
      </c>
    </row>
    <row r="10" spans="1:2" x14ac:dyDescent="0.2">
      <c r="A10" s="6">
        <v>0.84134474599999998</v>
      </c>
      <c r="B10" s="6">
        <f t="shared" si="0"/>
        <v>0.99999999971673148</v>
      </c>
    </row>
    <row r="11" spans="1:2" x14ac:dyDescent="0.2">
      <c r="A11" s="6">
        <v>0.97724986800000002</v>
      </c>
      <c r="B11" s="6">
        <f t="shared" si="0"/>
        <v>1.9999999990401951</v>
      </c>
    </row>
    <row r="12" spans="1:2" x14ac:dyDescent="0.2">
      <c r="A12" s="6">
        <v>0.99865010200000004</v>
      </c>
      <c r="B12" s="6">
        <f t="shared" si="0"/>
        <v>3.0000000071370065</v>
      </c>
    </row>
    <row r="13" spans="1:2" x14ac:dyDescent="0.2">
      <c r="A13" s="6">
        <v>0.99996832899999999</v>
      </c>
      <c r="B13" s="6">
        <f t="shared" si="0"/>
        <v>4.0000018070206611</v>
      </c>
    </row>
    <row r="14" spans="1:2" x14ac:dyDescent="0.2">
      <c r="A14" s="6">
        <v>0.99999971300000001</v>
      </c>
      <c r="B14" s="6">
        <f t="shared" si="0"/>
        <v>4.9997657768508086</v>
      </c>
    </row>
    <row r="15" spans="1:2" x14ac:dyDescent="0.2">
      <c r="A15" s="6">
        <v>0.99999999900000003</v>
      </c>
      <c r="B15" s="6">
        <f t="shared" si="0"/>
        <v>5.9978070196016384</v>
      </c>
    </row>
    <row r="18" spans="2:2" x14ac:dyDescent="0.2">
      <c r="B18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Question 1</vt:lpstr>
      <vt:lpstr>Question 2</vt:lpstr>
      <vt:lpstr>Question 3</vt:lpstr>
      <vt:lpstr>Question 4</vt:lpstr>
      <vt:lpstr>Question 5</vt:lpstr>
      <vt:lpstr>Question 6</vt:lpstr>
      <vt:lpstr>Question 7</vt:lpstr>
      <vt:lpstr>Question 8</vt:lpstr>
      <vt:lpstr>Question 9</vt:lpstr>
      <vt:lpstr>Question 10</vt:lpstr>
      <vt:lpstr>Question 11</vt:lpstr>
      <vt:lpstr>Question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2022-07-22T07:56:45Z</dcterms:created>
  <dcterms:modified xsi:type="dcterms:W3CDTF">2022-07-22T14:33:29Z</dcterms:modified>
</cp:coreProperties>
</file>