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628f87e18c3d571/Desktop/"/>
    </mc:Choice>
  </mc:AlternateContent>
  <xr:revisionPtr revIDLastSave="216" documentId="13_ncr:1_{F2022344-0EC7-40B3-8207-FA8BC631FF46}" xr6:coauthVersionLast="47" xr6:coauthVersionMax="47" xr10:uidLastSave="{5A763B45-1E05-4A62-8753-CA64BEC31334}"/>
  <bookViews>
    <workbookView xWindow="-108" yWindow="-108" windowWidth="23256" windowHeight="12456" xr2:uid="{00000000-000D-0000-FFFF-FFFF00000000}"/>
  </bookViews>
  <sheets>
    <sheet name="Sheet1" sheetId="1" r:id="rId1"/>
    <sheet name="Task 1" sheetId="2" r:id="rId2"/>
    <sheet name="Task2" sheetId="3" r:id="rId3"/>
    <sheet name="Task 3" sheetId="4" r:id="rId4"/>
    <sheet name="Task 4" sheetId="5" r:id="rId5"/>
  </sheets>
  <definedNames>
    <definedName name="_xlnm._FilterDatabase" localSheetId="0" hidden="1">Sheet1!$A$1:$N$46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5" l="1"/>
  <c r="H2" i="5" a="1"/>
  <c r="H2" i="5" s="1"/>
  <c r="O2" i="1" a="1"/>
  <c r="O2" i="1" s="1"/>
  <c r="M6" i="4"/>
  <c r="M3" i="4"/>
  <c r="M4" i="4" s="1"/>
  <c r="M2" i="4"/>
  <c r="M1" i="4"/>
  <c r="M5" i="4" s="1"/>
  <c r="R4" i="3"/>
  <c r="Q4" i="3"/>
  <c r="P4" i="3"/>
  <c r="S3" i="3"/>
  <c r="R3" i="3"/>
  <c r="Q3" i="3"/>
  <c r="P3" i="3"/>
  <c r="S2" i="3"/>
  <c r="R2" i="3"/>
  <c r="Q2" i="3"/>
  <c r="P2" i="3"/>
  <c r="M2" i="1" a="1"/>
  <c r="M2" i="1" s="1"/>
  <c r="L2" i="1" a="1"/>
  <c r="L2" i="1" s="1"/>
  <c r="N2" i="1" s="1"/>
  <c r="Q4" i="2"/>
  <c r="Q3" i="2"/>
  <c r="Q2" i="2"/>
  <c r="P4" i="2"/>
  <c r="P3" i="2"/>
  <c r="P2" i="2"/>
  <c r="O4" i="2"/>
  <c r="O3" i="2"/>
  <c r="O2" i="2"/>
  <c r="J46" i="4" l="1"/>
  <c r="J6" i="4"/>
  <c r="J10" i="4"/>
  <c r="J14" i="4"/>
  <c r="J18" i="4"/>
  <c r="J22" i="4"/>
  <c r="J26" i="4"/>
  <c r="J30" i="4"/>
  <c r="J34" i="4"/>
  <c r="J38" i="4"/>
  <c r="J42" i="4"/>
  <c r="J2" i="4"/>
  <c r="J3" i="4"/>
  <c r="J7" i="4"/>
  <c r="J11" i="4"/>
  <c r="J15" i="4"/>
  <c r="J19" i="4"/>
  <c r="J23" i="4"/>
  <c r="J27" i="4"/>
  <c r="J31" i="4"/>
  <c r="J35" i="4"/>
  <c r="J39" i="4"/>
  <c r="J43" i="4"/>
  <c r="J4" i="4"/>
  <c r="J8" i="4"/>
  <c r="J12" i="4"/>
  <c r="J16" i="4"/>
  <c r="J20" i="4"/>
  <c r="J24" i="4"/>
  <c r="J28" i="4"/>
  <c r="J32" i="4"/>
  <c r="J36" i="4"/>
  <c r="J40" i="4"/>
  <c r="J44" i="4"/>
  <c r="J5" i="4"/>
  <c r="J9" i="4"/>
  <c r="J13" i="4"/>
  <c r="J17" i="4"/>
  <c r="J21" i="4"/>
  <c r="J25" i="4"/>
  <c r="J29" i="4"/>
  <c r="J33" i="4"/>
  <c r="J37" i="4"/>
  <c r="J41" i="4"/>
  <c r="J45" i="4"/>
  <c r="N46" i="1"/>
  <c r="N42" i="1"/>
  <c r="N38" i="1"/>
  <c r="N34" i="1"/>
  <c r="N30" i="1"/>
  <c r="N26" i="1"/>
  <c r="N22" i="1"/>
  <c r="N18" i="1"/>
  <c r="N14" i="1"/>
  <c r="N10" i="1"/>
  <c r="N6" i="1"/>
  <c r="N44" i="1"/>
  <c r="N40" i="1"/>
  <c r="N36" i="1"/>
  <c r="N32" i="1"/>
  <c r="N28" i="1"/>
  <c r="N24" i="1"/>
  <c r="N20" i="1"/>
  <c r="N16" i="1"/>
  <c r="N12" i="1"/>
  <c r="N8" i="1"/>
  <c r="N4" i="1"/>
  <c r="N45" i="1"/>
  <c r="N41" i="1"/>
  <c r="N37" i="1"/>
  <c r="N33" i="1"/>
  <c r="N29" i="1"/>
  <c r="N25" i="1"/>
  <c r="N21" i="1"/>
  <c r="N17" i="1"/>
  <c r="N13" i="1"/>
  <c r="N9" i="1"/>
  <c r="N5" i="1"/>
  <c r="N43" i="1"/>
  <c r="N39" i="1"/>
  <c r="N35" i="1"/>
  <c r="N31" i="1"/>
  <c r="N27" i="1"/>
  <c r="N23" i="1"/>
  <c r="N19" i="1"/>
  <c r="N15" i="1"/>
  <c r="N11" i="1"/>
  <c r="N7" i="1"/>
  <c r="N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<sst xmlns="http://schemas.openxmlformats.org/spreadsheetml/2006/main" count="296" uniqueCount="114">
  <si>
    <t>Student Name</t>
  </si>
  <si>
    <t>University</t>
  </si>
  <si>
    <t>Package Offered</t>
  </si>
  <si>
    <t>Type of Company</t>
  </si>
  <si>
    <t>Student Native Country</t>
  </si>
  <si>
    <t>Prior work Experience in years</t>
  </si>
  <si>
    <t>Domain</t>
  </si>
  <si>
    <t>Passport Number</t>
  </si>
  <si>
    <t>Date of Birth</t>
  </si>
  <si>
    <t>Date of Admission</t>
  </si>
  <si>
    <t>Date of Placement</t>
  </si>
  <si>
    <t>Rudra Verma</t>
  </si>
  <si>
    <t xml:space="preserve">Harvard </t>
  </si>
  <si>
    <t>Finance</t>
  </si>
  <si>
    <t>India</t>
  </si>
  <si>
    <t>F2356145</t>
  </si>
  <si>
    <t>Aayansh Sharma</t>
  </si>
  <si>
    <t>Boston</t>
  </si>
  <si>
    <t xml:space="preserve">Pharmaceutical </t>
  </si>
  <si>
    <t>J4563219</t>
  </si>
  <si>
    <t>Aditya Pandey</t>
  </si>
  <si>
    <t>Washington</t>
  </si>
  <si>
    <t>IT</t>
  </si>
  <si>
    <t>W4526893</t>
  </si>
  <si>
    <t>Dhruv Verma</t>
  </si>
  <si>
    <t>K4578236</t>
  </si>
  <si>
    <t>Veer Patil</t>
  </si>
  <si>
    <t>K4578237</t>
  </si>
  <si>
    <t>Ahmed Shah</t>
  </si>
  <si>
    <t>K4578238</t>
  </si>
  <si>
    <t>Viyaan K</t>
  </si>
  <si>
    <t>K4578239</t>
  </si>
  <si>
    <t>Shivnew Patel</t>
  </si>
  <si>
    <t>K4578240</t>
  </si>
  <si>
    <t>Atharv Mahajan</t>
  </si>
  <si>
    <t>K4578241</t>
  </si>
  <si>
    <t>Ivaan Thakrey</t>
  </si>
  <si>
    <t>K4578242</t>
  </si>
  <si>
    <t>Yuvaan Sheik</t>
  </si>
  <si>
    <t>K4578243</t>
  </si>
  <si>
    <t>Ishaan Verma</t>
  </si>
  <si>
    <t>K4578244</t>
  </si>
  <si>
    <t>Kabir Singh</t>
  </si>
  <si>
    <t>K4578245</t>
  </si>
  <si>
    <t>Arjun Singh</t>
  </si>
  <si>
    <t>Bella Wilson</t>
  </si>
  <si>
    <t>USA</t>
  </si>
  <si>
    <t>Lucus Jones</t>
  </si>
  <si>
    <t>Maya Haris</t>
  </si>
  <si>
    <t>Velentina Clark</t>
  </si>
  <si>
    <t>Robert Anderson</t>
  </si>
  <si>
    <t>Delilah Williams</t>
  </si>
  <si>
    <t>Charles Taylor</t>
  </si>
  <si>
    <t>Anna Perez</t>
  </si>
  <si>
    <t>Ivy Thomas</t>
  </si>
  <si>
    <t>Richard Thompson</t>
  </si>
  <si>
    <t>Claire Abderson</t>
  </si>
  <si>
    <t>Ariana Jackson</t>
  </si>
  <si>
    <t>Serenity Taylor</t>
  </si>
  <si>
    <t>Oliver Smith</t>
  </si>
  <si>
    <t>Ethan S</t>
  </si>
  <si>
    <t>UAE</t>
  </si>
  <si>
    <t>Jacob Williams</t>
  </si>
  <si>
    <t>James Martinez</t>
  </si>
  <si>
    <t>Ruby Wilson</t>
  </si>
  <si>
    <t>Skylar Walker</t>
  </si>
  <si>
    <t>Italy</t>
  </si>
  <si>
    <t>KK45268976</t>
  </si>
  <si>
    <t>Hailey Allen</t>
  </si>
  <si>
    <t>KK45268977</t>
  </si>
  <si>
    <t>Jack Wright</t>
  </si>
  <si>
    <t>KK45268978</t>
  </si>
  <si>
    <t>Sophie Adamas</t>
  </si>
  <si>
    <t>KK45268979</t>
  </si>
  <si>
    <t>Elena Green</t>
  </si>
  <si>
    <t>KK45268980</t>
  </si>
  <si>
    <t>Michael Baker</t>
  </si>
  <si>
    <t>KK45268981</t>
  </si>
  <si>
    <t>William Carter</t>
  </si>
  <si>
    <t>KK45268982</t>
  </si>
  <si>
    <t>Thomas Turner</t>
  </si>
  <si>
    <t>Bank</t>
  </si>
  <si>
    <t>KK45268983</t>
  </si>
  <si>
    <t>Henry Parker</t>
  </si>
  <si>
    <t>KK45268984</t>
  </si>
  <si>
    <t>John Edwards</t>
  </si>
  <si>
    <t>KK45268985</t>
  </si>
  <si>
    <t>John Parker</t>
  </si>
  <si>
    <t>KK45268986</t>
  </si>
  <si>
    <t>Thomas Edward</t>
  </si>
  <si>
    <t>KK45268987</t>
  </si>
  <si>
    <t>Micheal Roger</t>
  </si>
  <si>
    <t>KK45268988</t>
  </si>
  <si>
    <t>Pharmacuetical</t>
  </si>
  <si>
    <t>MAX</t>
  </si>
  <si>
    <t>MIN</t>
  </si>
  <si>
    <t>RANGE</t>
  </si>
  <si>
    <t>Year 1</t>
  </si>
  <si>
    <t>Year2</t>
  </si>
  <si>
    <t>Age</t>
  </si>
  <si>
    <t>20-25</t>
  </si>
  <si>
    <t>25-30</t>
  </si>
  <si>
    <t>30-35</t>
  </si>
  <si>
    <t>35-40</t>
  </si>
  <si>
    <t xml:space="preserve">MEAN </t>
  </si>
  <si>
    <t>MEDIAN</t>
  </si>
  <si>
    <t>MODE</t>
  </si>
  <si>
    <t>Q1</t>
  </si>
  <si>
    <t>Q3</t>
  </si>
  <si>
    <t>Upper</t>
  </si>
  <si>
    <t>Lower</t>
  </si>
  <si>
    <t>IQR</t>
  </si>
  <si>
    <t>Outlier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</si>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</sst>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wrapText="1"/>
    </xf>
    <xf numFmtId="165" fontId="0" fillId="0" borderId="0" xfId="1" applyNumberFormat="1" applyFont="1"/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165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5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6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A8019B-04AC-7330-5BC7-B1C793B15480}"/>
            </a:ext>
          </a:extLst>
        </xdr:cNvPr>
        <xdr:cNvSpPr txBox="1"/>
      </xdr:nvSpPr>
      <xdr:spPr>
        <a:xfrm>
          <a:off x="0" y="0"/>
          <a:ext cx="5486400" cy="1097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>
              <a:solidFill>
                <a:srgbClr val="FF0000"/>
              </a:solidFill>
            </a:rPr>
            <a:t>Ques</a:t>
          </a:r>
          <a:r>
            <a:rPr lang="en-IN" sz="1600" b="1"/>
            <a:t>: Identify the domain</a:t>
          </a:r>
          <a:r>
            <a:rPr lang="en-IN" sz="1600" b="1" baseline="0"/>
            <a:t> that provides the widest range in salary compared to the other schools. Present your answer with proper interpretation?</a:t>
          </a:r>
          <a:endParaRPr lang="en-IN" sz="1600" b="1"/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7</xdr:col>
      <xdr:colOff>0</xdr:colOff>
      <xdr:row>10</xdr:row>
      <xdr:rowOff>7620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E989BE3-EA72-CEC7-A4E8-6CC7A42F692C}"/>
            </a:ext>
          </a:extLst>
        </xdr:cNvPr>
        <xdr:cNvSpPr txBox="1"/>
      </xdr:nvSpPr>
      <xdr:spPr>
        <a:xfrm>
          <a:off x="0" y="1280160"/>
          <a:ext cx="4267200" cy="739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>
              <a:solidFill>
                <a:srgbClr val="00B050"/>
              </a:solidFill>
            </a:rPr>
            <a:t>Ans</a:t>
          </a:r>
          <a:r>
            <a:rPr lang="en-IN" sz="1600" b="1"/>
            <a:t>. Finance has the widest range</a:t>
          </a:r>
          <a:r>
            <a:rPr lang="en-IN" sz="1600" b="1" baseline="0"/>
            <a:t> of salary.</a:t>
          </a:r>
          <a:endParaRPr lang="en-IN" sz="16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7620</xdr:colOff>
      <xdr:row>11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3F04979-886F-94A3-B763-1ADA5CE8C854}"/>
            </a:ext>
          </a:extLst>
        </xdr:cNvPr>
        <xdr:cNvSpPr txBox="1"/>
      </xdr:nvSpPr>
      <xdr:spPr>
        <a:xfrm>
          <a:off x="0" y="0"/>
          <a:ext cx="5494020" cy="2026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>
              <a:solidFill>
                <a:srgbClr val="FF0000"/>
              </a:solidFill>
            </a:rPr>
            <a:t>Ques</a:t>
          </a:r>
          <a:r>
            <a:rPr lang="en-IN" sz="1600" b="1"/>
            <a:t>:</a:t>
          </a:r>
          <a:r>
            <a:rPr lang="en-IN" sz="1600" b="1" baseline="0"/>
            <a:t> </a:t>
          </a:r>
          <a:r>
            <a:rPr lang="en-IN" sz="1600" b="1"/>
            <a:t>Use the measures</a:t>
          </a:r>
          <a:r>
            <a:rPr lang="en-IN" sz="1600" b="1" baseline="0"/>
            <a:t> of central tendency to compare the compensation packages of employees in the following age groups:</a:t>
          </a:r>
        </a:p>
        <a:p>
          <a:r>
            <a:rPr lang="en-IN" sz="1600" b="1" baseline="0"/>
            <a:t>20-25 years</a:t>
          </a:r>
        </a:p>
        <a:p>
          <a:r>
            <a:rPr lang="en-IN" sz="1600" b="1" baseline="0"/>
            <a:t>25-30 years</a:t>
          </a:r>
        </a:p>
        <a:p>
          <a:r>
            <a:rPr lang="en-IN" sz="1600" b="1" baseline="0"/>
            <a:t>30-35 years</a:t>
          </a:r>
        </a:p>
        <a:p>
          <a:r>
            <a:rPr lang="en-IN" sz="1600" b="1" baseline="0"/>
            <a:t>35-40 years</a:t>
          </a:r>
          <a:endParaRPr lang="en-IN" sz="16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7620</xdr:colOff>
      <xdr:row>7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7D9CE6-003E-BBAB-C2AC-1751ECFE6D49}"/>
            </a:ext>
          </a:extLst>
        </xdr:cNvPr>
        <xdr:cNvSpPr txBox="1"/>
      </xdr:nvSpPr>
      <xdr:spPr>
        <a:xfrm>
          <a:off x="0" y="0"/>
          <a:ext cx="4884420" cy="1287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>
              <a:solidFill>
                <a:srgbClr val="FF0000"/>
              </a:solidFill>
            </a:rPr>
            <a:t>Ques</a:t>
          </a:r>
          <a:r>
            <a:rPr lang="en-IN" sz="1600" b="1"/>
            <a:t>: Determin</a:t>
          </a:r>
          <a:r>
            <a:rPr lang="en-IN" sz="1600" b="1" baseline="0"/>
            <a:t>e the maximum age at which a graduate was recruited. Check if there are any outliers in the age field?</a:t>
          </a:r>
          <a:endParaRPr lang="en-IN" sz="16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7620</xdr:colOff>
      <xdr:row>5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41FFBE3-7E72-CAF0-B5B3-F92C5064A755}"/>
            </a:ext>
          </a:extLst>
        </xdr:cNvPr>
        <xdr:cNvSpPr txBox="1"/>
      </xdr:nvSpPr>
      <xdr:spPr>
        <a:xfrm>
          <a:off x="0" y="0"/>
          <a:ext cx="4274820" cy="922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>
              <a:solidFill>
                <a:srgbClr val="FF0000"/>
              </a:solidFill>
            </a:rPr>
            <a:t>Ques</a:t>
          </a:r>
          <a:r>
            <a:rPr lang="en-IN" sz="1600" b="1"/>
            <a:t>: Identify the month</a:t>
          </a:r>
          <a:r>
            <a:rPr lang="en-IN" sz="1600" b="1" baseline="0"/>
            <a:t> in which the highest number of graduates accepted job offers?</a:t>
          </a:r>
          <a:endParaRPr lang="en-IN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abSelected="1" workbookViewId="0">
      <selection activeCell="O1" sqref="O1:O1048576"/>
    </sheetView>
  </sheetViews>
  <sheetFormatPr defaultRowHeight="14.4" x14ac:dyDescent="0.3"/>
  <cols>
    <col min="1" max="1" width="22.5546875" customWidth="1"/>
    <col min="2" max="2" width="28.5546875" customWidth="1"/>
    <col min="3" max="3" width="22.44140625" customWidth="1"/>
    <col min="4" max="4" width="29.5546875" customWidth="1"/>
    <col min="5" max="5" width="23.109375" customWidth="1"/>
    <col min="6" max="6" width="22.44140625" customWidth="1"/>
    <col min="7" max="7" width="21.88671875" customWidth="1"/>
    <col min="8" max="10" width="13.88671875" style="4" customWidth="1"/>
    <col min="11" max="11" width="15.109375" customWidth="1"/>
  </cols>
  <sheetData>
    <row r="1" spans="1:15" s="1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97</v>
      </c>
      <c r="M1" s="1" t="s">
        <v>98</v>
      </c>
      <c r="N1" s="1" t="s">
        <v>99</v>
      </c>
      <c r="O1" s="1" t="s">
        <v>113</v>
      </c>
    </row>
    <row r="2" spans="1:15" x14ac:dyDescent="0.3">
      <c r="A2" t="s">
        <v>11</v>
      </c>
      <c r="B2" t="s">
        <v>12</v>
      </c>
      <c r="C2" s="2">
        <v>230000</v>
      </c>
      <c r="D2" t="s">
        <v>13</v>
      </c>
      <c r="E2" t="s">
        <v>14</v>
      </c>
      <c r="F2">
        <v>5</v>
      </c>
      <c r="G2" t="s">
        <v>13</v>
      </c>
      <c r="H2" s="4" t="s">
        <v>15</v>
      </c>
      <c r="I2" s="7">
        <v>32929</v>
      </c>
      <c r="J2" s="7">
        <v>42463</v>
      </c>
      <c r="K2" s="6">
        <v>43459</v>
      </c>
      <c r="L2" cm="1">
        <f t="array" ref="L2:L46">YEAR(K2:K46)</f>
        <v>2018</v>
      </c>
      <c r="M2" cm="1">
        <f t="array" ref="M2:M46">YEAR(I2:I46)</f>
        <v>1990</v>
      </c>
      <c r="N2">
        <f>L2-M2</f>
        <v>28</v>
      </c>
      <c r="O2" cm="1">
        <f t="array" ref="O2:O46">MONTH(K2:K46)</f>
        <v>12</v>
      </c>
    </row>
    <row r="3" spans="1:15" x14ac:dyDescent="0.3">
      <c r="A3" t="s">
        <v>16</v>
      </c>
      <c r="B3" t="s">
        <v>17</v>
      </c>
      <c r="C3" s="2">
        <v>40000</v>
      </c>
      <c r="D3" t="s">
        <v>18</v>
      </c>
      <c r="E3" t="s">
        <v>14</v>
      </c>
      <c r="F3">
        <v>5</v>
      </c>
      <c r="G3" t="s">
        <v>18</v>
      </c>
      <c r="H3" s="4" t="s">
        <v>19</v>
      </c>
      <c r="I3" s="7">
        <v>32556</v>
      </c>
      <c r="J3" s="7">
        <v>42833</v>
      </c>
      <c r="K3" s="6">
        <v>43749</v>
      </c>
      <c r="L3">
        <v>2019</v>
      </c>
      <c r="M3">
        <v>1989</v>
      </c>
      <c r="N3">
        <f t="shared" ref="N3:N46" si="0">L3-M3</f>
        <v>30</v>
      </c>
      <c r="O3">
        <v>10</v>
      </c>
    </row>
    <row r="4" spans="1:15" x14ac:dyDescent="0.3">
      <c r="A4" t="s">
        <v>20</v>
      </c>
      <c r="B4" t="s">
        <v>21</v>
      </c>
      <c r="C4" s="2">
        <v>80000</v>
      </c>
      <c r="D4" t="s">
        <v>22</v>
      </c>
      <c r="E4" t="s">
        <v>14</v>
      </c>
      <c r="F4">
        <v>3</v>
      </c>
      <c r="G4" t="s">
        <v>22</v>
      </c>
      <c r="H4" s="4" t="s">
        <v>23</v>
      </c>
      <c r="I4" s="7">
        <v>33440</v>
      </c>
      <c r="J4" s="7">
        <v>42811</v>
      </c>
      <c r="K4" s="6">
        <v>43484</v>
      </c>
      <c r="L4">
        <v>2019</v>
      </c>
      <c r="M4">
        <v>1991</v>
      </c>
      <c r="N4">
        <f t="shared" si="0"/>
        <v>28</v>
      </c>
      <c r="O4">
        <v>1</v>
      </c>
    </row>
    <row r="5" spans="1:15" x14ac:dyDescent="0.3">
      <c r="A5" t="s">
        <v>24</v>
      </c>
      <c r="B5" t="s">
        <v>17</v>
      </c>
      <c r="C5" s="2">
        <v>45000</v>
      </c>
      <c r="D5" t="s">
        <v>13</v>
      </c>
      <c r="E5" t="s">
        <v>14</v>
      </c>
      <c r="F5">
        <v>5</v>
      </c>
      <c r="G5" t="s">
        <v>13</v>
      </c>
      <c r="H5" s="4" t="s">
        <v>25</v>
      </c>
      <c r="I5" s="7">
        <v>32940</v>
      </c>
      <c r="J5" s="7">
        <v>42443</v>
      </c>
      <c r="K5" s="6">
        <v>44271</v>
      </c>
      <c r="L5">
        <v>2021</v>
      </c>
      <c r="M5">
        <v>1990</v>
      </c>
      <c r="N5">
        <f t="shared" si="0"/>
        <v>31</v>
      </c>
      <c r="O5">
        <v>3</v>
      </c>
    </row>
    <row r="6" spans="1:15" x14ac:dyDescent="0.3">
      <c r="A6" t="s">
        <v>26</v>
      </c>
      <c r="B6" t="s">
        <v>17</v>
      </c>
      <c r="C6" s="2">
        <v>90000</v>
      </c>
      <c r="D6" t="s">
        <v>13</v>
      </c>
      <c r="E6" t="s">
        <v>14</v>
      </c>
      <c r="F6">
        <v>5</v>
      </c>
      <c r="G6" t="s">
        <v>13</v>
      </c>
      <c r="H6" s="4" t="s">
        <v>27</v>
      </c>
      <c r="I6" s="7">
        <v>32752</v>
      </c>
      <c r="J6" s="7">
        <v>42809</v>
      </c>
      <c r="K6" s="6">
        <v>43644</v>
      </c>
      <c r="L6">
        <v>2019</v>
      </c>
      <c r="M6">
        <v>1989</v>
      </c>
      <c r="N6">
        <f t="shared" si="0"/>
        <v>30</v>
      </c>
      <c r="O6">
        <v>6</v>
      </c>
    </row>
    <row r="7" spans="1:15" x14ac:dyDescent="0.3">
      <c r="A7" t="s">
        <v>28</v>
      </c>
      <c r="B7" t="s">
        <v>21</v>
      </c>
      <c r="C7" s="2">
        <v>89700</v>
      </c>
      <c r="D7" t="s">
        <v>13</v>
      </c>
      <c r="E7" t="s">
        <v>14</v>
      </c>
      <c r="F7">
        <v>3</v>
      </c>
      <c r="G7" t="s">
        <v>13</v>
      </c>
      <c r="H7" s="4" t="s">
        <v>29</v>
      </c>
      <c r="I7" s="7">
        <v>33610</v>
      </c>
      <c r="J7" s="7">
        <v>42795</v>
      </c>
      <c r="K7" s="6">
        <v>43689</v>
      </c>
      <c r="L7">
        <v>2019</v>
      </c>
      <c r="M7">
        <v>1992</v>
      </c>
      <c r="N7">
        <f t="shared" si="0"/>
        <v>27</v>
      </c>
      <c r="O7">
        <v>8</v>
      </c>
    </row>
    <row r="8" spans="1:15" x14ac:dyDescent="0.3">
      <c r="A8" t="s">
        <v>30</v>
      </c>
      <c r="B8" t="s">
        <v>21</v>
      </c>
      <c r="C8" s="2">
        <v>89700</v>
      </c>
      <c r="D8" t="s">
        <v>13</v>
      </c>
      <c r="E8" t="s">
        <v>14</v>
      </c>
      <c r="F8">
        <v>4</v>
      </c>
      <c r="G8" t="s">
        <v>13</v>
      </c>
      <c r="H8" s="4" t="s">
        <v>31</v>
      </c>
      <c r="I8" s="7">
        <v>34856</v>
      </c>
      <c r="J8" s="7">
        <v>42434</v>
      </c>
      <c r="K8" s="6">
        <v>43291</v>
      </c>
      <c r="L8">
        <v>2018</v>
      </c>
      <c r="M8">
        <v>1995</v>
      </c>
      <c r="N8">
        <f t="shared" si="0"/>
        <v>23</v>
      </c>
      <c r="O8">
        <v>7</v>
      </c>
    </row>
    <row r="9" spans="1:15" x14ac:dyDescent="0.3">
      <c r="A9" t="s">
        <v>32</v>
      </c>
      <c r="B9" t="s">
        <v>21</v>
      </c>
      <c r="C9" s="2">
        <v>89700</v>
      </c>
      <c r="D9" t="s">
        <v>13</v>
      </c>
      <c r="E9" t="s">
        <v>14</v>
      </c>
      <c r="F9">
        <v>3</v>
      </c>
      <c r="G9" t="s">
        <v>22</v>
      </c>
      <c r="H9" s="4" t="s">
        <v>33</v>
      </c>
      <c r="I9" s="7">
        <v>33443</v>
      </c>
      <c r="J9" s="7">
        <v>42806</v>
      </c>
      <c r="K9" s="6">
        <v>43829</v>
      </c>
      <c r="L9">
        <v>2019</v>
      </c>
      <c r="M9">
        <v>1991</v>
      </c>
      <c r="N9">
        <f t="shared" si="0"/>
        <v>28</v>
      </c>
      <c r="O9">
        <v>12</v>
      </c>
    </row>
    <row r="10" spans="1:15" x14ac:dyDescent="0.3">
      <c r="A10" t="s">
        <v>34</v>
      </c>
      <c r="B10" t="s">
        <v>12</v>
      </c>
      <c r="C10" s="2">
        <v>89700</v>
      </c>
      <c r="D10" t="s">
        <v>13</v>
      </c>
      <c r="E10" t="s">
        <v>14</v>
      </c>
      <c r="F10">
        <v>5</v>
      </c>
      <c r="G10" t="s">
        <v>22</v>
      </c>
      <c r="H10" s="4" t="s">
        <v>35</v>
      </c>
      <c r="I10" s="7">
        <v>34126</v>
      </c>
      <c r="J10" s="7">
        <v>42799</v>
      </c>
      <c r="K10" s="6">
        <v>43361</v>
      </c>
      <c r="L10">
        <v>2018</v>
      </c>
      <c r="M10">
        <v>1993</v>
      </c>
      <c r="N10">
        <f t="shared" si="0"/>
        <v>25</v>
      </c>
      <c r="O10">
        <v>9</v>
      </c>
    </row>
    <row r="11" spans="1:15" x14ac:dyDescent="0.3">
      <c r="A11" t="s">
        <v>36</v>
      </c>
      <c r="B11" t="s">
        <v>12</v>
      </c>
      <c r="C11" s="2">
        <v>80000</v>
      </c>
      <c r="D11" t="s">
        <v>13</v>
      </c>
      <c r="E11" t="s">
        <v>14</v>
      </c>
      <c r="F11">
        <v>5</v>
      </c>
      <c r="G11" t="s">
        <v>22</v>
      </c>
      <c r="H11" s="4" t="s">
        <v>37</v>
      </c>
      <c r="I11" s="7">
        <v>31514</v>
      </c>
      <c r="J11" s="7">
        <v>42483</v>
      </c>
      <c r="K11" s="6">
        <v>43756</v>
      </c>
      <c r="L11">
        <v>2019</v>
      </c>
      <c r="M11">
        <v>1986</v>
      </c>
      <c r="N11">
        <f t="shared" si="0"/>
        <v>33</v>
      </c>
      <c r="O11">
        <v>10</v>
      </c>
    </row>
    <row r="12" spans="1:15" x14ac:dyDescent="0.3">
      <c r="A12" t="s">
        <v>38</v>
      </c>
      <c r="B12" t="s">
        <v>12</v>
      </c>
      <c r="C12" s="2">
        <v>150000</v>
      </c>
      <c r="D12" t="s">
        <v>13</v>
      </c>
      <c r="E12" t="s">
        <v>14</v>
      </c>
      <c r="F12">
        <v>5</v>
      </c>
      <c r="G12" t="s">
        <v>13</v>
      </c>
      <c r="H12" s="4" t="s">
        <v>39</v>
      </c>
      <c r="I12" s="7">
        <v>33420</v>
      </c>
      <c r="J12" s="7">
        <v>42801</v>
      </c>
      <c r="K12" s="6">
        <v>43699</v>
      </c>
      <c r="L12">
        <v>2019</v>
      </c>
      <c r="M12">
        <v>1991</v>
      </c>
      <c r="N12">
        <f t="shared" si="0"/>
        <v>28</v>
      </c>
      <c r="O12">
        <v>8</v>
      </c>
    </row>
    <row r="13" spans="1:15" x14ac:dyDescent="0.3">
      <c r="A13" t="s">
        <v>40</v>
      </c>
      <c r="B13" t="s">
        <v>21</v>
      </c>
      <c r="C13" s="2">
        <v>150000</v>
      </c>
      <c r="D13" t="s">
        <v>13</v>
      </c>
      <c r="E13" t="s">
        <v>14</v>
      </c>
      <c r="F13">
        <v>5</v>
      </c>
      <c r="G13" t="s">
        <v>13</v>
      </c>
      <c r="H13" s="4" t="s">
        <v>41</v>
      </c>
      <c r="I13" s="7">
        <v>32675</v>
      </c>
      <c r="J13" s="7">
        <v>42854</v>
      </c>
      <c r="K13" s="6">
        <v>43643</v>
      </c>
      <c r="L13">
        <v>2019</v>
      </c>
      <c r="M13">
        <v>1989</v>
      </c>
      <c r="N13">
        <f t="shared" si="0"/>
        <v>30</v>
      </c>
      <c r="O13">
        <v>6</v>
      </c>
    </row>
    <row r="14" spans="1:15" x14ac:dyDescent="0.3">
      <c r="A14" t="s">
        <v>42</v>
      </c>
      <c r="B14" t="s">
        <v>12</v>
      </c>
      <c r="C14" s="2">
        <v>89700</v>
      </c>
      <c r="D14" t="s">
        <v>22</v>
      </c>
      <c r="E14" t="s">
        <v>14</v>
      </c>
      <c r="F14">
        <v>5</v>
      </c>
      <c r="G14" t="s">
        <v>22</v>
      </c>
      <c r="H14" s="4" t="s">
        <v>43</v>
      </c>
      <c r="I14" s="7">
        <v>33484</v>
      </c>
      <c r="J14" s="7">
        <v>42487</v>
      </c>
      <c r="K14" s="6">
        <v>43357</v>
      </c>
      <c r="L14">
        <v>2018</v>
      </c>
      <c r="M14">
        <v>1991</v>
      </c>
      <c r="N14">
        <f t="shared" si="0"/>
        <v>27</v>
      </c>
      <c r="O14">
        <v>9</v>
      </c>
    </row>
    <row r="15" spans="1:15" x14ac:dyDescent="0.3">
      <c r="A15" t="s">
        <v>44</v>
      </c>
      <c r="B15" t="s">
        <v>17</v>
      </c>
      <c r="C15" s="2">
        <v>85000</v>
      </c>
      <c r="D15" t="s">
        <v>18</v>
      </c>
      <c r="E15" t="s">
        <v>14</v>
      </c>
      <c r="F15">
        <v>5</v>
      </c>
      <c r="G15" t="s">
        <v>18</v>
      </c>
      <c r="H15" s="4">
        <v>88885623</v>
      </c>
      <c r="I15" s="7">
        <v>33348</v>
      </c>
      <c r="J15" s="7">
        <v>42806</v>
      </c>
      <c r="K15" s="6">
        <v>43775</v>
      </c>
      <c r="L15">
        <v>2019</v>
      </c>
      <c r="M15">
        <v>1991</v>
      </c>
      <c r="N15">
        <f t="shared" si="0"/>
        <v>28</v>
      </c>
      <c r="O15">
        <v>11</v>
      </c>
    </row>
    <row r="16" spans="1:15" x14ac:dyDescent="0.3">
      <c r="A16" t="s">
        <v>45</v>
      </c>
      <c r="B16" t="s">
        <v>17</v>
      </c>
      <c r="C16" s="2">
        <v>55000</v>
      </c>
      <c r="D16" t="s">
        <v>18</v>
      </c>
      <c r="E16" t="s">
        <v>46</v>
      </c>
      <c r="F16">
        <v>5</v>
      </c>
      <c r="G16" t="s">
        <v>18</v>
      </c>
      <c r="H16" s="4">
        <v>888856126</v>
      </c>
      <c r="I16" s="7">
        <v>33211</v>
      </c>
      <c r="J16" s="7">
        <v>42470</v>
      </c>
      <c r="K16" s="6">
        <v>43455</v>
      </c>
      <c r="L16">
        <v>2018</v>
      </c>
      <c r="M16">
        <v>1990</v>
      </c>
      <c r="N16">
        <f t="shared" si="0"/>
        <v>28</v>
      </c>
      <c r="O16">
        <v>12</v>
      </c>
    </row>
    <row r="17" spans="1:15" x14ac:dyDescent="0.3">
      <c r="A17" t="s">
        <v>47</v>
      </c>
      <c r="B17" t="s">
        <v>17</v>
      </c>
      <c r="C17" s="2">
        <v>45000</v>
      </c>
      <c r="D17" t="s">
        <v>18</v>
      </c>
      <c r="E17" t="s">
        <v>46</v>
      </c>
      <c r="F17">
        <v>5</v>
      </c>
      <c r="G17" t="s">
        <v>22</v>
      </c>
      <c r="H17" s="4">
        <v>888856127</v>
      </c>
      <c r="I17" s="7">
        <v>33365</v>
      </c>
      <c r="J17" s="7">
        <v>42442</v>
      </c>
      <c r="K17" s="6">
        <v>43448</v>
      </c>
      <c r="L17">
        <v>2018</v>
      </c>
      <c r="M17">
        <v>1991</v>
      </c>
      <c r="N17">
        <f t="shared" si="0"/>
        <v>27</v>
      </c>
      <c r="O17">
        <v>12</v>
      </c>
    </row>
    <row r="18" spans="1:15" x14ac:dyDescent="0.3">
      <c r="A18" t="s">
        <v>48</v>
      </c>
      <c r="B18" t="s">
        <v>17</v>
      </c>
      <c r="C18" s="5">
        <v>110000</v>
      </c>
      <c r="D18" t="s">
        <v>18</v>
      </c>
      <c r="E18" t="s">
        <v>46</v>
      </c>
      <c r="F18">
        <v>5</v>
      </c>
      <c r="G18" t="s">
        <v>18</v>
      </c>
      <c r="H18" s="4">
        <v>888856128</v>
      </c>
      <c r="I18" s="7">
        <v>34560</v>
      </c>
      <c r="J18" s="7">
        <v>42839</v>
      </c>
      <c r="K18" s="6">
        <v>43491</v>
      </c>
      <c r="L18">
        <v>2019</v>
      </c>
      <c r="M18">
        <v>1994</v>
      </c>
      <c r="N18">
        <f t="shared" si="0"/>
        <v>25</v>
      </c>
      <c r="O18">
        <v>1</v>
      </c>
    </row>
    <row r="19" spans="1:15" x14ac:dyDescent="0.3">
      <c r="A19" t="s">
        <v>49</v>
      </c>
      <c r="B19" t="s">
        <v>17</v>
      </c>
      <c r="C19" s="2">
        <v>80000</v>
      </c>
      <c r="D19" t="s">
        <v>13</v>
      </c>
      <c r="E19" t="s">
        <v>46</v>
      </c>
      <c r="F19">
        <v>5</v>
      </c>
      <c r="G19" t="s">
        <v>13</v>
      </c>
      <c r="H19" s="4">
        <v>888856129</v>
      </c>
      <c r="I19" s="7">
        <v>32863</v>
      </c>
      <c r="J19" s="7">
        <v>42446</v>
      </c>
      <c r="K19" s="6">
        <v>43248</v>
      </c>
      <c r="L19">
        <v>2018</v>
      </c>
      <c r="M19">
        <v>1989</v>
      </c>
      <c r="N19">
        <f t="shared" si="0"/>
        <v>29</v>
      </c>
      <c r="O19">
        <v>5</v>
      </c>
    </row>
    <row r="20" spans="1:15" x14ac:dyDescent="0.3">
      <c r="A20" t="s">
        <v>50</v>
      </c>
      <c r="B20" t="s">
        <v>17</v>
      </c>
      <c r="C20" s="2">
        <v>70000</v>
      </c>
      <c r="D20" t="s">
        <v>13</v>
      </c>
      <c r="E20" t="s">
        <v>46</v>
      </c>
      <c r="F20">
        <v>5</v>
      </c>
      <c r="G20" t="s">
        <v>13</v>
      </c>
      <c r="H20" s="4">
        <v>888856130</v>
      </c>
      <c r="I20" s="7">
        <v>32112</v>
      </c>
      <c r="J20" s="7">
        <v>42472</v>
      </c>
      <c r="K20" s="6">
        <v>43282</v>
      </c>
      <c r="L20">
        <v>2018</v>
      </c>
      <c r="M20">
        <v>1987</v>
      </c>
      <c r="N20">
        <f t="shared" si="0"/>
        <v>31</v>
      </c>
      <c r="O20">
        <v>7</v>
      </c>
    </row>
    <row r="21" spans="1:15" x14ac:dyDescent="0.3">
      <c r="A21" t="s">
        <v>51</v>
      </c>
      <c r="B21" t="s">
        <v>21</v>
      </c>
      <c r="C21" s="2">
        <v>65000</v>
      </c>
      <c r="D21" t="s">
        <v>22</v>
      </c>
      <c r="E21" t="s">
        <v>46</v>
      </c>
      <c r="F21">
        <v>4</v>
      </c>
      <c r="G21" t="s">
        <v>22</v>
      </c>
      <c r="H21" s="4">
        <v>888856131</v>
      </c>
      <c r="I21" s="7">
        <v>34921</v>
      </c>
      <c r="J21" s="7">
        <v>42814</v>
      </c>
      <c r="K21" s="6">
        <v>43516</v>
      </c>
      <c r="L21">
        <v>2019</v>
      </c>
      <c r="M21">
        <v>1995</v>
      </c>
      <c r="N21">
        <f t="shared" si="0"/>
        <v>24</v>
      </c>
      <c r="O21">
        <v>2</v>
      </c>
    </row>
    <row r="22" spans="1:15" x14ac:dyDescent="0.3">
      <c r="A22" t="s">
        <v>52</v>
      </c>
      <c r="B22" t="s">
        <v>21</v>
      </c>
      <c r="C22" s="2">
        <v>70000</v>
      </c>
      <c r="D22" t="s">
        <v>22</v>
      </c>
      <c r="E22" t="s">
        <v>46</v>
      </c>
      <c r="F22">
        <v>4</v>
      </c>
      <c r="G22" t="s">
        <v>22</v>
      </c>
      <c r="H22" s="4">
        <v>888856132</v>
      </c>
      <c r="I22" s="7">
        <v>34602</v>
      </c>
      <c r="J22" s="7">
        <v>42802</v>
      </c>
      <c r="K22" s="6">
        <v>43861</v>
      </c>
      <c r="L22">
        <v>2020</v>
      </c>
      <c r="M22">
        <v>1994</v>
      </c>
      <c r="N22">
        <f t="shared" si="0"/>
        <v>26</v>
      </c>
      <c r="O22">
        <v>1</v>
      </c>
    </row>
    <row r="23" spans="1:15" x14ac:dyDescent="0.3">
      <c r="A23" t="s">
        <v>53</v>
      </c>
      <c r="B23" t="s">
        <v>21</v>
      </c>
      <c r="C23" s="2">
        <v>45000</v>
      </c>
      <c r="D23" t="s">
        <v>22</v>
      </c>
      <c r="E23" t="s">
        <v>46</v>
      </c>
      <c r="F23">
        <v>2</v>
      </c>
      <c r="G23" t="s">
        <v>22</v>
      </c>
      <c r="H23" s="4">
        <v>888856133</v>
      </c>
      <c r="I23" s="7">
        <v>34602</v>
      </c>
      <c r="J23" s="7">
        <v>42470</v>
      </c>
      <c r="K23" s="6">
        <v>43290</v>
      </c>
      <c r="L23">
        <v>2018</v>
      </c>
      <c r="M23">
        <v>1994</v>
      </c>
      <c r="N23">
        <f t="shared" si="0"/>
        <v>24</v>
      </c>
      <c r="O23">
        <v>7</v>
      </c>
    </row>
    <row r="24" spans="1:15" x14ac:dyDescent="0.3">
      <c r="A24" t="s">
        <v>54</v>
      </c>
      <c r="B24" t="s">
        <v>21</v>
      </c>
      <c r="C24" s="2">
        <v>10000</v>
      </c>
      <c r="D24" t="s">
        <v>22</v>
      </c>
      <c r="E24" t="s">
        <v>46</v>
      </c>
      <c r="F24">
        <v>0</v>
      </c>
      <c r="G24" t="s">
        <v>22</v>
      </c>
      <c r="H24" s="4">
        <v>888856134</v>
      </c>
      <c r="I24" s="7">
        <v>34383</v>
      </c>
      <c r="J24" s="7">
        <v>42842</v>
      </c>
      <c r="K24" s="6">
        <v>43286</v>
      </c>
      <c r="L24">
        <v>2018</v>
      </c>
      <c r="M24">
        <v>1994</v>
      </c>
      <c r="N24">
        <f t="shared" si="0"/>
        <v>24</v>
      </c>
      <c r="O24">
        <v>7</v>
      </c>
    </row>
    <row r="25" spans="1:15" x14ac:dyDescent="0.3">
      <c r="A25" t="s">
        <v>55</v>
      </c>
      <c r="B25" t="s">
        <v>12</v>
      </c>
      <c r="C25" s="2">
        <v>130000</v>
      </c>
      <c r="D25" t="s">
        <v>22</v>
      </c>
      <c r="E25" t="s">
        <v>46</v>
      </c>
      <c r="F25">
        <v>2</v>
      </c>
      <c r="G25" t="s">
        <v>22</v>
      </c>
      <c r="H25" s="4">
        <v>888856135</v>
      </c>
      <c r="I25" s="7">
        <v>35030</v>
      </c>
      <c r="J25" s="7">
        <v>42433</v>
      </c>
      <c r="K25" s="6">
        <v>43105</v>
      </c>
      <c r="L25">
        <v>2018</v>
      </c>
      <c r="M25">
        <v>1995</v>
      </c>
      <c r="N25">
        <f t="shared" si="0"/>
        <v>23</v>
      </c>
      <c r="O25">
        <v>1</v>
      </c>
    </row>
    <row r="26" spans="1:15" x14ac:dyDescent="0.3">
      <c r="A26" t="s">
        <v>56</v>
      </c>
      <c r="B26" t="s">
        <v>12</v>
      </c>
      <c r="C26" s="2">
        <v>130000</v>
      </c>
      <c r="D26" t="s">
        <v>22</v>
      </c>
      <c r="E26" t="s">
        <v>46</v>
      </c>
      <c r="F26">
        <v>10</v>
      </c>
      <c r="G26" t="s">
        <v>22</v>
      </c>
      <c r="H26" s="4">
        <v>888856136</v>
      </c>
      <c r="I26" s="7">
        <v>31221</v>
      </c>
      <c r="J26" s="7">
        <v>42856</v>
      </c>
      <c r="K26" s="6">
        <v>43677</v>
      </c>
      <c r="L26">
        <v>2019</v>
      </c>
      <c r="M26">
        <v>1985</v>
      </c>
      <c r="N26">
        <f t="shared" si="0"/>
        <v>34</v>
      </c>
      <c r="O26">
        <v>7</v>
      </c>
    </row>
    <row r="27" spans="1:15" x14ac:dyDescent="0.3">
      <c r="A27" t="s">
        <v>57</v>
      </c>
      <c r="B27" t="s">
        <v>12</v>
      </c>
      <c r="C27" s="2">
        <v>140000</v>
      </c>
      <c r="D27" t="s">
        <v>22</v>
      </c>
      <c r="E27" t="s">
        <v>46</v>
      </c>
      <c r="F27">
        <v>3</v>
      </c>
      <c r="G27" t="s">
        <v>22</v>
      </c>
      <c r="H27" s="4">
        <v>888856137</v>
      </c>
      <c r="I27" s="7">
        <v>33977</v>
      </c>
      <c r="J27" s="7">
        <v>42802</v>
      </c>
      <c r="K27" s="6">
        <v>43431</v>
      </c>
      <c r="L27">
        <v>2018</v>
      </c>
      <c r="M27">
        <v>1993</v>
      </c>
      <c r="N27">
        <f t="shared" si="0"/>
        <v>25</v>
      </c>
      <c r="O27">
        <v>11</v>
      </c>
    </row>
    <row r="28" spans="1:15" x14ac:dyDescent="0.3">
      <c r="A28" t="s">
        <v>58</v>
      </c>
      <c r="B28" t="s">
        <v>12</v>
      </c>
      <c r="C28" s="2">
        <v>45000</v>
      </c>
      <c r="D28" t="s">
        <v>18</v>
      </c>
      <c r="E28" t="s">
        <v>46</v>
      </c>
      <c r="F28">
        <v>5</v>
      </c>
      <c r="G28" t="s">
        <v>18</v>
      </c>
      <c r="H28" s="4">
        <v>888856138</v>
      </c>
      <c r="I28" s="7">
        <v>35134</v>
      </c>
      <c r="J28" s="7">
        <v>42464</v>
      </c>
      <c r="K28" s="6">
        <v>43116</v>
      </c>
      <c r="L28">
        <v>2018</v>
      </c>
      <c r="M28">
        <v>1996</v>
      </c>
      <c r="N28">
        <f t="shared" si="0"/>
        <v>22</v>
      </c>
      <c r="O28">
        <v>1</v>
      </c>
    </row>
    <row r="29" spans="1:15" x14ac:dyDescent="0.3">
      <c r="A29" t="s">
        <v>59</v>
      </c>
      <c r="B29" t="s">
        <v>12</v>
      </c>
      <c r="C29" s="2">
        <v>89700</v>
      </c>
      <c r="D29" t="s">
        <v>18</v>
      </c>
      <c r="E29" t="s">
        <v>46</v>
      </c>
      <c r="F29">
        <v>5</v>
      </c>
      <c r="G29" t="s">
        <v>18</v>
      </c>
      <c r="H29" s="4">
        <v>888856139</v>
      </c>
      <c r="I29" s="7">
        <v>35202</v>
      </c>
      <c r="J29" s="7">
        <v>42453</v>
      </c>
      <c r="K29" s="6">
        <v>43214</v>
      </c>
      <c r="L29">
        <v>2018</v>
      </c>
      <c r="M29">
        <v>1996</v>
      </c>
      <c r="N29">
        <f t="shared" si="0"/>
        <v>22</v>
      </c>
      <c r="O29">
        <v>4</v>
      </c>
    </row>
    <row r="30" spans="1:15" x14ac:dyDescent="0.3">
      <c r="A30" t="s">
        <v>60</v>
      </c>
      <c r="B30" t="s">
        <v>12</v>
      </c>
      <c r="C30" s="2">
        <v>150000</v>
      </c>
      <c r="D30" t="s">
        <v>18</v>
      </c>
      <c r="E30" t="s">
        <v>61</v>
      </c>
      <c r="F30">
        <v>5</v>
      </c>
      <c r="G30" t="s">
        <v>18</v>
      </c>
      <c r="H30" s="4">
        <v>888856140</v>
      </c>
      <c r="I30" s="7">
        <v>35167</v>
      </c>
      <c r="J30" s="7">
        <v>42460</v>
      </c>
      <c r="K30" s="6">
        <v>43219</v>
      </c>
      <c r="L30">
        <v>2018</v>
      </c>
      <c r="M30">
        <v>1996</v>
      </c>
      <c r="N30">
        <f t="shared" si="0"/>
        <v>22</v>
      </c>
      <c r="O30">
        <v>4</v>
      </c>
    </row>
    <row r="31" spans="1:15" x14ac:dyDescent="0.3">
      <c r="A31" t="s">
        <v>62</v>
      </c>
      <c r="B31" t="s">
        <v>17</v>
      </c>
      <c r="C31" s="2">
        <v>85000</v>
      </c>
      <c r="D31" t="s">
        <v>18</v>
      </c>
      <c r="E31" t="s">
        <v>61</v>
      </c>
      <c r="F31">
        <v>0</v>
      </c>
      <c r="G31" t="s">
        <v>18</v>
      </c>
      <c r="H31" s="4">
        <v>888856141</v>
      </c>
      <c r="I31" s="7">
        <v>35397</v>
      </c>
      <c r="J31" s="7">
        <v>42436</v>
      </c>
      <c r="K31" s="6">
        <v>43370</v>
      </c>
      <c r="L31">
        <v>2018</v>
      </c>
      <c r="M31">
        <v>1996</v>
      </c>
      <c r="N31">
        <f t="shared" si="0"/>
        <v>22</v>
      </c>
      <c r="O31">
        <v>9</v>
      </c>
    </row>
    <row r="32" spans="1:15" x14ac:dyDescent="0.3">
      <c r="A32" t="s">
        <v>63</v>
      </c>
      <c r="B32" t="s">
        <v>21</v>
      </c>
      <c r="C32" s="2">
        <v>60000</v>
      </c>
      <c r="D32" t="s">
        <v>13</v>
      </c>
      <c r="E32" t="s">
        <v>46</v>
      </c>
      <c r="F32">
        <v>5</v>
      </c>
      <c r="G32" t="s">
        <v>22</v>
      </c>
      <c r="H32" s="4">
        <v>888856142</v>
      </c>
      <c r="I32" s="7">
        <v>34033</v>
      </c>
      <c r="J32" s="7">
        <v>42435</v>
      </c>
      <c r="K32" s="6">
        <v>43337</v>
      </c>
      <c r="L32">
        <v>2018</v>
      </c>
      <c r="M32">
        <v>1993</v>
      </c>
      <c r="N32">
        <f t="shared" si="0"/>
        <v>25</v>
      </c>
      <c r="O32">
        <v>8</v>
      </c>
    </row>
    <row r="33" spans="1:15" x14ac:dyDescent="0.3">
      <c r="A33" t="s">
        <v>64</v>
      </c>
      <c r="B33" t="s">
        <v>17</v>
      </c>
      <c r="C33" s="2">
        <v>50000</v>
      </c>
      <c r="D33" t="s">
        <v>13</v>
      </c>
      <c r="E33" t="s">
        <v>46</v>
      </c>
      <c r="F33">
        <v>12</v>
      </c>
      <c r="G33" t="s">
        <v>22</v>
      </c>
      <c r="H33" s="4">
        <v>888856143</v>
      </c>
      <c r="I33" s="7">
        <v>29946</v>
      </c>
      <c r="J33" s="7">
        <v>42824</v>
      </c>
      <c r="K33" s="6">
        <v>43833</v>
      </c>
      <c r="L33">
        <v>2020</v>
      </c>
      <c r="M33">
        <v>1981</v>
      </c>
      <c r="N33">
        <f t="shared" si="0"/>
        <v>39</v>
      </c>
      <c r="O33">
        <v>1</v>
      </c>
    </row>
    <row r="34" spans="1:15" x14ac:dyDescent="0.3">
      <c r="A34" t="s">
        <v>65</v>
      </c>
      <c r="B34" t="s">
        <v>17</v>
      </c>
      <c r="C34" s="2">
        <v>89000</v>
      </c>
      <c r="D34" t="s">
        <v>13</v>
      </c>
      <c r="E34" t="s">
        <v>66</v>
      </c>
      <c r="F34">
        <v>5</v>
      </c>
      <c r="G34" t="s">
        <v>22</v>
      </c>
      <c r="H34" s="4" t="s">
        <v>67</v>
      </c>
      <c r="I34" s="7">
        <v>34648</v>
      </c>
      <c r="J34" s="7">
        <v>42807</v>
      </c>
      <c r="K34" s="6">
        <v>43932</v>
      </c>
      <c r="L34">
        <v>2020</v>
      </c>
      <c r="M34">
        <v>1994</v>
      </c>
      <c r="N34">
        <f t="shared" si="0"/>
        <v>26</v>
      </c>
      <c r="O34">
        <v>4</v>
      </c>
    </row>
    <row r="35" spans="1:15" x14ac:dyDescent="0.3">
      <c r="A35" t="s">
        <v>68</v>
      </c>
      <c r="B35" t="s">
        <v>17</v>
      </c>
      <c r="C35" s="2">
        <v>55000</v>
      </c>
      <c r="D35" t="s">
        <v>13</v>
      </c>
      <c r="E35" t="s">
        <v>66</v>
      </c>
      <c r="F35">
        <v>5</v>
      </c>
      <c r="G35" t="s">
        <v>22</v>
      </c>
      <c r="H35" s="4" t="s">
        <v>69</v>
      </c>
      <c r="I35" s="7">
        <v>34375</v>
      </c>
      <c r="J35" s="7">
        <v>42809</v>
      </c>
      <c r="K35" s="6">
        <v>43709</v>
      </c>
      <c r="L35">
        <v>2019</v>
      </c>
      <c r="M35">
        <v>1994</v>
      </c>
      <c r="N35">
        <f t="shared" si="0"/>
        <v>25</v>
      </c>
      <c r="O35">
        <v>9</v>
      </c>
    </row>
    <row r="36" spans="1:15" x14ac:dyDescent="0.3">
      <c r="A36" t="s">
        <v>70</v>
      </c>
      <c r="B36" t="s">
        <v>21</v>
      </c>
      <c r="C36" s="2">
        <v>45000</v>
      </c>
      <c r="D36" t="s">
        <v>13</v>
      </c>
      <c r="E36" t="s">
        <v>46</v>
      </c>
      <c r="F36">
        <v>2</v>
      </c>
      <c r="G36" t="s">
        <v>22</v>
      </c>
      <c r="H36" s="4" t="s">
        <v>71</v>
      </c>
      <c r="I36" s="7">
        <v>35340</v>
      </c>
      <c r="J36" s="7">
        <v>42842</v>
      </c>
      <c r="K36" s="6">
        <v>43756</v>
      </c>
      <c r="L36">
        <v>2019</v>
      </c>
      <c r="M36">
        <v>1996</v>
      </c>
      <c r="N36">
        <f t="shared" si="0"/>
        <v>23</v>
      </c>
      <c r="O36">
        <v>10</v>
      </c>
    </row>
    <row r="37" spans="1:15" x14ac:dyDescent="0.3">
      <c r="A37" t="s">
        <v>72</v>
      </c>
      <c r="B37" t="s">
        <v>21</v>
      </c>
      <c r="C37" s="2">
        <v>40000</v>
      </c>
      <c r="D37" t="s">
        <v>13</v>
      </c>
      <c r="E37" t="s">
        <v>46</v>
      </c>
      <c r="F37">
        <v>2</v>
      </c>
      <c r="G37" t="s">
        <v>13</v>
      </c>
      <c r="H37" s="4" t="s">
        <v>73</v>
      </c>
      <c r="I37" s="7">
        <v>35278</v>
      </c>
      <c r="J37" s="7">
        <v>42848</v>
      </c>
      <c r="K37" s="6">
        <v>43589</v>
      </c>
      <c r="L37">
        <v>2019</v>
      </c>
      <c r="M37">
        <v>1996</v>
      </c>
      <c r="N37">
        <f t="shared" si="0"/>
        <v>23</v>
      </c>
      <c r="O37">
        <v>5</v>
      </c>
    </row>
    <row r="38" spans="1:15" x14ac:dyDescent="0.3">
      <c r="A38" t="s">
        <v>74</v>
      </c>
      <c r="B38" t="s">
        <v>21</v>
      </c>
      <c r="C38" s="2">
        <v>55000</v>
      </c>
      <c r="D38" t="s">
        <v>13</v>
      </c>
      <c r="E38" t="s">
        <v>46</v>
      </c>
      <c r="F38">
        <v>4</v>
      </c>
      <c r="G38" t="s">
        <v>13</v>
      </c>
      <c r="H38" s="4" t="s">
        <v>75</v>
      </c>
      <c r="I38" s="7">
        <v>31531</v>
      </c>
      <c r="J38" s="7">
        <v>42803</v>
      </c>
      <c r="K38" s="6">
        <v>43522</v>
      </c>
      <c r="L38">
        <v>2019</v>
      </c>
      <c r="M38">
        <v>1986</v>
      </c>
      <c r="N38">
        <f t="shared" si="0"/>
        <v>33</v>
      </c>
      <c r="O38">
        <v>2</v>
      </c>
    </row>
    <row r="39" spans="1:15" x14ac:dyDescent="0.3">
      <c r="A39" t="s">
        <v>76</v>
      </c>
      <c r="B39" t="s">
        <v>21</v>
      </c>
      <c r="C39" s="2">
        <v>50000</v>
      </c>
      <c r="D39" t="s">
        <v>13</v>
      </c>
      <c r="E39" t="s">
        <v>46</v>
      </c>
      <c r="F39">
        <v>3</v>
      </c>
      <c r="G39" t="s">
        <v>13</v>
      </c>
      <c r="H39" s="4" t="s">
        <v>77</v>
      </c>
      <c r="I39" s="7">
        <v>34576</v>
      </c>
      <c r="J39" s="7">
        <v>42832</v>
      </c>
      <c r="K39" s="6">
        <v>43682</v>
      </c>
      <c r="L39">
        <v>2019</v>
      </c>
      <c r="M39">
        <v>1994</v>
      </c>
      <c r="N39">
        <f t="shared" si="0"/>
        <v>25</v>
      </c>
      <c r="O39">
        <v>8</v>
      </c>
    </row>
    <row r="40" spans="1:15" x14ac:dyDescent="0.3">
      <c r="A40" t="s">
        <v>78</v>
      </c>
      <c r="B40" t="s">
        <v>21</v>
      </c>
      <c r="C40" s="2">
        <v>50000</v>
      </c>
      <c r="D40" t="s">
        <v>13</v>
      </c>
      <c r="E40" t="s">
        <v>46</v>
      </c>
      <c r="F40">
        <v>2</v>
      </c>
      <c r="G40" t="s">
        <v>13</v>
      </c>
      <c r="H40" s="4" t="s">
        <v>79</v>
      </c>
      <c r="I40" s="7">
        <v>35113</v>
      </c>
      <c r="J40" s="7">
        <v>42472</v>
      </c>
      <c r="K40" s="6">
        <v>43426</v>
      </c>
      <c r="L40">
        <v>2018</v>
      </c>
      <c r="M40">
        <v>1996</v>
      </c>
      <c r="N40">
        <f t="shared" si="0"/>
        <v>22</v>
      </c>
      <c r="O40">
        <v>11</v>
      </c>
    </row>
    <row r="41" spans="1:15" x14ac:dyDescent="0.3">
      <c r="A41" t="s">
        <v>80</v>
      </c>
      <c r="B41" t="s">
        <v>12</v>
      </c>
      <c r="C41" s="2">
        <v>80000</v>
      </c>
      <c r="D41" t="s">
        <v>81</v>
      </c>
      <c r="E41" t="s">
        <v>46</v>
      </c>
      <c r="F41">
        <v>3</v>
      </c>
      <c r="G41" t="s">
        <v>18</v>
      </c>
      <c r="H41" s="4" t="s">
        <v>82</v>
      </c>
      <c r="I41" s="7">
        <v>34989</v>
      </c>
      <c r="J41" s="7">
        <v>42819</v>
      </c>
      <c r="K41" s="6">
        <v>44242</v>
      </c>
      <c r="L41">
        <v>2021</v>
      </c>
      <c r="M41">
        <v>1995</v>
      </c>
      <c r="N41">
        <f t="shared" si="0"/>
        <v>26</v>
      </c>
      <c r="O41">
        <v>2</v>
      </c>
    </row>
    <row r="42" spans="1:15" x14ac:dyDescent="0.3">
      <c r="A42" t="s">
        <v>83</v>
      </c>
      <c r="B42" t="s">
        <v>12</v>
      </c>
      <c r="C42" s="2">
        <v>89700</v>
      </c>
      <c r="D42" t="s">
        <v>81</v>
      </c>
      <c r="E42" t="s">
        <v>46</v>
      </c>
      <c r="F42">
        <v>4</v>
      </c>
      <c r="G42" t="s">
        <v>18</v>
      </c>
      <c r="H42" s="4" t="s">
        <v>84</v>
      </c>
      <c r="I42" s="7">
        <v>34530</v>
      </c>
      <c r="J42" s="7">
        <v>42433</v>
      </c>
      <c r="K42" s="6">
        <v>43397</v>
      </c>
      <c r="L42">
        <v>2018</v>
      </c>
      <c r="M42">
        <v>1994</v>
      </c>
      <c r="N42">
        <f t="shared" si="0"/>
        <v>24</v>
      </c>
      <c r="O42">
        <v>10</v>
      </c>
    </row>
    <row r="43" spans="1:15" x14ac:dyDescent="0.3">
      <c r="A43" t="s">
        <v>85</v>
      </c>
      <c r="B43" t="s">
        <v>12</v>
      </c>
      <c r="C43" s="2">
        <v>40000</v>
      </c>
      <c r="D43" t="s">
        <v>81</v>
      </c>
      <c r="E43" t="s">
        <v>46</v>
      </c>
      <c r="F43">
        <v>6</v>
      </c>
      <c r="G43" t="s">
        <v>13</v>
      </c>
      <c r="H43" s="4" t="s">
        <v>86</v>
      </c>
      <c r="I43" s="7">
        <v>34740</v>
      </c>
      <c r="J43" s="7">
        <v>42436</v>
      </c>
      <c r="K43" s="6">
        <v>44270</v>
      </c>
      <c r="L43">
        <v>2021</v>
      </c>
      <c r="M43">
        <v>1995</v>
      </c>
      <c r="N43">
        <f t="shared" si="0"/>
        <v>26</v>
      </c>
      <c r="O43">
        <v>3</v>
      </c>
    </row>
    <row r="44" spans="1:15" x14ac:dyDescent="0.3">
      <c r="A44" t="s">
        <v>87</v>
      </c>
      <c r="B44" t="s">
        <v>12</v>
      </c>
      <c r="C44" s="5">
        <v>45000</v>
      </c>
      <c r="D44" t="s">
        <v>18</v>
      </c>
      <c r="E44" t="s">
        <v>46</v>
      </c>
      <c r="F44">
        <v>2</v>
      </c>
      <c r="G44" t="s">
        <v>13</v>
      </c>
      <c r="H44" s="4" t="s">
        <v>88</v>
      </c>
      <c r="I44" s="7">
        <v>34293</v>
      </c>
      <c r="J44" s="7">
        <v>42453</v>
      </c>
      <c r="K44" s="6">
        <v>43453</v>
      </c>
      <c r="L44">
        <v>2018</v>
      </c>
      <c r="M44">
        <v>1993</v>
      </c>
      <c r="N44">
        <f t="shared" si="0"/>
        <v>25</v>
      </c>
      <c r="O44">
        <v>12</v>
      </c>
    </row>
    <row r="45" spans="1:15" x14ac:dyDescent="0.3">
      <c r="A45" t="s">
        <v>89</v>
      </c>
      <c r="B45" t="s">
        <v>21</v>
      </c>
      <c r="C45" s="5">
        <v>50000</v>
      </c>
      <c r="D45" t="s">
        <v>18</v>
      </c>
      <c r="E45" t="s">
        <v>46</v>
      </c>
      <c r="F45">
        <v>3</v>
      </c>
      <c r="G45" t="s">
        <v>22</v>
      </c>
      <c r="H45" s="4" t="s">
        <v>90</v>
      </c>
      <c r="I45" s="7">
        <v>32366</v>
      </c>
      <c r="J45" s="7">
        <v>42482</v>
      </c>
      <c r="K45" s="6">
        <v>44263</v>
      </c>
      <c r="L45">
        <v>2021</v>
      </c>
      <c r="M45">
        <v>1988</v>
      </c>
      <c r="N45">
        <f t="shared" si="0"/>
        <v>33</v>
      </c>
      <c r="O45">
        <v>3</v>
      </c>
    </row>
    <row r="46" spans="1:15" x14ac:dyDescent="0.3">
      <c r="A46" t="s">
        <v>91</v>
      </c>
      <c r="B46" t="s">
        <v>17</v>
      </c>
      <c r="C46" s="2">
        <v>80000</v>
      </c>
      <c r="D46" t="s">
        <v>81</v>
      </c>
      <c r="E46" t="s">
        <v>46</v>
      </c>
      <c r="F46">
        <v>4</v>
      </c>
      <c r="G46" t="s">
        <v>22</v>
      </c>
      <c r="H46" s="4" t="s">
        <v>92</v>
      </c>
      <c r="I46" s="7">
        <v>32203</v>
      </c>
      <c r="J46" s="7">
        <v>42830</v>
      </c>
      <c r="K46" s="6">
        <v>43820</v>
      </c>
      <c r="L46">
        <v>2019</v>
      </c>
      <c r="M46">
        <v>1988</v>
      </c>
      <c r="N46">
        <f t="shared" si="0"/>
        <v>31</v>
      </c>
      <c r="O46">
        <v>12</v>
      </c>
    </row>
    <row r="47" spans="1:15" x14ac:dyDescent="0.3">
      <c r="C47" s="5"/>
    </row>
    <row r="49" spans="3:6" x14ac:dyDescent="0.3">
      <c r="D49" s="2"/>
    </row>
    <row r="50" spans="3:6" x14ac:dyDescent="0.3">
      <c r="C50" s="5"/>
      <c r="D50" s="2"/>
      <c r="F50" s="2"/>
    </row>
    <row r="51" spans="3:6" x14ac:dyDescent="0.3">
      <c r="C51" s="5"/>
      <c r="D51" s="2"/>
      <c r="F51" s="2"/>
    </row>
    <row r="52" spans="3:6" x14ac:dyDescent="0.3">
      <c r="D52" s="2"/>
      <c r="F52" s="2"/>
    </row>
    <row r="53" spans="3:6" x14ac:dyDescent="0.3">
      <c r="D53" s="2"/>
      <c r="F53" s="2"/>
    </row>
    <row r="54" spans="3:6" x14ac:dyDescent="0.3">
      <c r="D54" s="2"/>
      <c r="F54" s="2"/>
    </row>
    <row r="55" spans="3:6" x14ac:dyDescent="0.3">
      <c r="D55" s="2"/>
      <c r="F55" s="2"/>
    </row>
    <row r="56" spans="3:6" x14ac:dyDescent="0.3">
      <c r="D56" s="5"/>
      <c r="F56" s="2"/>
    </row>
    <row r="57" spans="3:6" x14ac:dyDescent="0.3">
      <c r="D57" s="2"/>
      <c r="F57" s="2"/>
    </row>
    <row r="58" spans="3:6" x14ac:dyDescent="0.3">
      <c r="D58" s="2"/>
      <c r="F58" s="2"/>
    </row>
    <row r="59" spans="3:6" x14ac:dyDescent="0.3">
      <c r="D59" s="2"/>
      <c r="F59" s="2"/>
    </row>
    <row r="60" spans="3:6" x14ac:dyDescent="0.3">
      <c r="D60" s="2"/>
      <c r="F60" s="2"/>
    </row>
    <row r="61" spans="3:6" x14ac:dyDescent="0.3">
      <c r="D61" s="2"/>
      <c r="F61" s="2"/>
    </row>
    <row r="62" spans="3:6" x14ac:dyDescent="0.3">
      <c r="D62" s="2"/>
      <c r="F62" s="2"/>
    </row>
    <row r="63" spans="3:6" x14ac:dyDescent="0.3">
      <c r="C63" s="5"/>
      <c r="F63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A3E2-B87B-4AB1-976A-B390EC94E3CF}">
  <dimension ref="J1:Q38"/>
  <sheetViews>
    <sheetView workbookViewId="0">
      <selection activeCell="M8" sqref="M8"/>
    </sheetView>
  </sheetViews>
  <sheetFormatPr defaultRowHeight="14.4" x14ac:dyDescent="0.3"/>
  <cols>
    <col min="10" max="11" width="10" bestFit="1" customWidth="1"/>
    <col min="12" max="12" width="14.44140625" customWidth="1"/>
    <col min="15" max="16" width="10" bestFit="1" customWidth="1"/>
    <col min="17" max="17" width="14.109375" customWidth="1"/>
  </cols>
  <sheetData>
    <row r="1" spans="10:17" ht="28.8" x14ac:dyDescent="0.3">
      <c r="J1" s="8" t="s">
        <v>13</v>
      </c>
      <c r="K1" s="8" t="s">
        <v>22</v>
      </c>
      <c r="L1" s="8" t="s">
        <v>93</v>
      </c>
      <c r="O1" s="8" t="s">
        <v>13</v>
      </c>
      <c r="P1" s="8" t="s">
        <v>22</v>
      </c>
      <c r="Q1" s="8" t="s">
        <v>93</v>
      </c>
    </row>
    <row r="2" spans="10:17" x14ac:dyDescent="0.3">
      <c r="J2" s="2">
        <v>230000</v>
      </c>
      <c r="K2" s="2">
        <v>80000</v>
      </c>
      <c r="L2" s="2">
        <v>40000</v>
      </c>
      <c r="N2" s="12" t="s">
        <v>94</v>
      </c>
      <c r="O2" s="5">
        <f>MAX(J2:J16)</f>
        <v>230000</v>
      </c>
      <c r="P2" s="5">
        <f>MAX(K2:K21)</f>
        <v>140000</v>
      </c>
      <c r="Q2" s="5">
        <f>MAX(L2:L11)</f>
        <v>150000</v>
      </c>
    </row>
    <row r="3" spans="10:17" x14ac:dyDescent="0.3">
      <c r="J3" s="2">
        <v>45000</v>
      </c>
      <c r="K3" s="2">
        <v>89700</v>
      </c>
      <c r="L3" s="2">
        <v>85000</v>
      </c>
      <c r="N3" s="12" t="s">
        <v>95</v>
      </c>
      <c r="O3" s="5">
        <f>MIN(J2:J16)</f>
        <v>40000</v>
      </c>
      <c r="P3" s="5">
        <f>MIN(K2:K21)</f>
        <v>10000</v>
      </c>
      <c r="Q3" s="5">
        <f>MIN(L2:L11)</f>
        <v>40000</v>
      </c>
    </row>
    <row r="4" spans="10:17" x14ac:dyDescent="0.3">
      <c r="J4" s="2">
        <v>90000</v>
      </c>
      <c r="K4" s="2">
        <v>89700</v>
      </c>
      <c r="L4" s="2">
        <v>55000</v>
      </c>
      <c r="N4" s="12" t="s">
        <v>96</v>
      </c>
      <c r="O4" s="5">
        <f>O2-O3</f>
        <v>190000</v>
      </c>
      <c r="P4" s="5">
        <f>P2-P3</f>
        <v>130000</v>
      </c>
      <c r="Q4" s="5">
        <f>Q2-Q3</f>
        <v>110000</v>
      </c>
    </row>
    <row r="5" spans="10:17" x14ac:dyDescent="0.3">
      <c r="J5" s="2">
        <v>89700</v>
      </c>
      <c r="K5" s="2">
        <v>80000</v>
      </c>
      <c r="L5" s="5">
        <v>110000</v>
      </c>
    </row>
    <row r="6" spans="10:17" x14ac:dyDescent="0.3">
      <c r="J6" s="2">
        <v>89700</v>
      </c>
      <c r="K6" s="2">
        <v>89700</v>
      </c>
      <c r="L6" s="2">
        <v>45000</v>
      </c>
    </row>
    <row r="7" spans="10:17" x14ac:dyDescent="0.3">
      <c r="J7" s="2">
        <v>150000</v>
      </c>
      <c r="K7" s="2">
        <v>45000</v>
      </c>
      <c r="L7" s="2">
        <v>89700</v>
      </c>
    </row>
    <row r="8" spans="10:17" x14ac:dyDescent="0.3">
      <c r="J8" s="2">
        <v>150000</v>
      </c>
      <c r="K8" s="2">
        <v>65000</v>
      </c>
      <c r="L8" s="2">
        <v>150000</v>
      </c>
    </row>
    <row r="9" spans="10:17" x14ac:dyDescent="0.3">
      <c r="J9" s="2">
        <v>80000</v>
      </c>
      <c r="K9" s="2">
        <v>70000</v>
      </c>
      <c r="L9" s="2">
        <v>85000</v>
      </c>
    </row>
    <row r="10" spans="10:17" x14ac:dyDescent="0.3">
      <c r="J10" s="2">
        <v>70000</v>
      </c>
      <c r="K10" s="2">
        <v>45000</v>
      </c>
      <c r="L10" s="2">
        <v>80000</v>
      </c>
    </row>
    <row r="11" spans="10:17" x14ac:dyDescent="0.3">
      <c r="J11" s="2">
        <v>40000</v>
      </c>
      <c r="K11" s="2">
        <v>10000</v>
      </c>
      <c r="L11" s="2">
        <v>89700</v>
      </c>
    </row>
    <row r="12" spans="10:17" x14ac:dyDescent="0.3">
      <c r="J12" s="2">
        <v>55000</v>
      </c>
      <c r="K12" s="2">
        <v>130000</v>
      </c>
      <c r="L12" s="5"/>
    </row>
    <row r="13" spans="10:17" x14ac:dyDescent="0.3">
      <c r="J13" s="2">
        <v>50000</v>
      </c>
      <c r="K13" s="2">
        <v>130000</v>
      </c>
    </row>
    <row r="14" spans="10:17" x14ac:dyDescent="0.3">
      <c r="J14" s="2">
        <v>50000</v>
      </c>
      <c r="K14" s="2">
        <v>140000</v>
      </c>
    </row>
    <row r="15" spans="10:17" x14ac:dyDescent="0.3">
      <c r="J15" s="2">
        <v>40000</v>
      </c>
      <c r="K15" s="2">
        <v>60000</v>
      </c>
      <c r="L15" s="5"/>
    </row>
    <row r="16" spans="10:17" x14ac:dyDescent="0.3">
      <c r="J16" s="5">
        <v>45000</v>
      </c>
      <c r="K16" s="2">
        <v>50000</v>
      </c>
      <c r="L16" s="5"/>
    </row>
    <row r="17" spans="10:12" x14ac:dyDescent="0.3">
      <c r="J17" s="5"/>
      <c r="K17" s="2">
        <v>89000</v>
      </c>
    </row>
    <row r="18" spans="10:12" x14ac:dyDescent="0.3">
      <c r="K18" s="2">
        <v>55000</v>
      </c>
    </row>
    <row r="19" spans="10:12" x14ac:dyDescent="0.3">
      <c r="K19" s="2">
        <v>45000</v>
      </c>
    </row>
    <row r="20" spans="10:12" x14ac:dyDescent="0.3">
      <c r="J20" s="5"/>
      <c r="K20" s="5">
        <v>50000</v>
      </c>
    </row>
    <row r="21" spans="10:12" x14ac:dyDescent="0.3">
      <c r="J21" s="5"/>
      <c r="K21" s="2">
        <v>80000</v>
      </c>
    </row>
    <row r="22" spans="10:12" x14ac:dyDescent="0.3">
      <c r="K22" s="5"/>
    </row>
    <row r="25" spans="10:12" x14ac:dyDescent="0.3">
      <c r="K25" s="5"/>
    </row>
    <row r="26" spans="10:12" x14ac:dyDescent="0.3">
      <c r="K26" s="5"/>
    </row>
    <row r="28" spans="10:12" x14ac:dyDescent="0.3">
      <c r="L28" s="5"/>
    </row>
    <row r="33" spans="10:11" x14ac:dyDescent="0.3">
      <c r="J33" s="5"/>
    </row>
    <row r="38" spans="10:11" x14ac:dyDescent="0.3">
      <c r="K38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4FE6-4177-4ACC-8A8F-FDA27186B2B9}">
  <dimension ref="J1:S39"/>
  <sheetViews>
    <sheetView workbookViewId="0">
      <selection activeCell="O2" sqref="O2:O4"/>
    </sheetView>
  </sheetViews>
  <sheetFormatPr defaultRowHeight="14.4" x14ac:dyDescent="0.3"/>
  <cols>
    <col min="10" max="12" width="10" bestFit="1" customWidth="1"/>
  </cols>
  <sheetData>
    <row r="1" spans="10:19" x14ac:dyDescent="0.3">
      <c r="J1" s="1" t="s">
        <v>100</v>
      </c>
      <c r="K1" s="1" t="s">
        <v>101</v>
      </c>
      <c r="L1" s="1" t="s">
        <v>102</v>
      </c>
      <c r="M1" s="1" t="s">
        <v>103</v>
      </c>
      <c r="P1" s="1" t="s">
        <v>100</v>
      </c>
      <c r="Q1" s="1" t="s">
        <v>101</v>
      </c>
      <c r="R1" s="1" t="s">
        <v>102</v>
      </c>
      <c r="S1" s="1" t="s">
        <v>103</v>
      </c>
    </row>
    <row r="2" spans="10:19" x14ac:dyDescent="0.3">
      <c r="J2" s="2">
        <v>89700</v>
      </c>
      <c r="K2" s="2">
        <v>230000</v>
      </c>
      <c r="L2" s="2">
        <v>40000</v>
      </c>
      <c r="M2" s="2">
        <v>50000</v>
      </c>
      <c r="O2" s="12" t="s">
        <v>104</v>
      </c>
      <c r="P2" s="5">
        <f>AVERAGE(J2:J14)</f>
        <v>71853.846153846156</v>
      </c>
      <c r="Q2" s="5">
        <f>AVERAGE(K2:K22)</f>
        <v>86800</v>
      </c>
      <c r="R2" s="5">
        <f>AVERAGE(L2:L11)</f>
        <v>79000</v>
      </c>
      <c r="S2" s="5">
        <f>AVERAGE(M2)</f>
        <v>50000</v>
      </c>
    </row>
    <row r="3" spans="10:19" x14ac:dyDescent="0.3">
      <c r="J3" s="2">
        <v>65000</v>
      </c>
      <c r="K3" s="2">
        <v>80000</v>
      </c>
      <c r="L3" s="2">
        <v>45000</v>
      </c>
      <c r="O3" s="12" t="s">
        <v>105</v>
      </c>
      <c r="P3" s="5">
        <f>MEDIAN(J2:J14)</f>
        <v>65000</v>
      </c>
      <c r="Q3" s="5">
        <f>MEDIAN(K2:K22)</f>
        <v>80000</v>
      </c>
      <c r="R3" s="5">
        <f>MEDIAN(L2:L11)</f>
        <v>75000</v>
      </c>
      <c r="S3" s="5">
        <f>MEDIAN(M2)</f>
        <v>50000</v>
      </c>
    </row>
    <row r="4" spans="10:19" x14ac:dyDescent="0.3">
      <c r="J4" s="2">
        <v>45000</v>
      </c>
      <c r="K4" s="2">
        <v>89700</v>
      </c>
      <c r="L4" s="2">
        <v>90000</v>
      </c>
      <c r="O4" s="12" t="s">
        <v>106</v>
      </c>
      <c r="P4">
        <f>MODE(J2:J14)</f>
        <v>89700</v>
      </c>
      <c r="Q4">
        <f>MODE(K2:K22)</f>
        <v>89700</v>
      </c>
      <c r="R4">
        <f>MODE(L2:L11)</f>
        <v>80000</v>
      </c>
    </row>
    <row r="5" spans="10:19" x14ac:dyDescent="0.3">
      <c r="J5" s="2">
        <v>10000</v>
      </c>
      <c r="K5" s="2">
        <v>89700</v>
      </c>
      <c r="L5" s="2">
        <v>80000</v>
      </c>
    </row>
    <row r="6" spans="10:19" x14ac:dyDescent="0.3">
      <c r="J6" s="2">
        <v>130000</v>
      </c>
      <c r="K6" s="2">
        <v>89700</v>
      </c>
      <c r="L6" s="2">
        <v>150000</v>
      </c>
    </row>
    <row r="7" spans="10:19" x14ac:dyDescent="0.3">
      <c r="J7" s="2">
        <v>45000</v>
      </c>
      <c r="K7" s="2">
        <v>150000</v>
      </c>
      <c r="L7" s="2">
        <v>70000</v>
      </c>
    </row>
    <row r="8" spans="10:19" x14ac:dyDescent="0.3">
      <c r="J8" s="2">
        <v>89700</v>
      </c>
      <c r="K8" s="2">
        <v>89700</v>
      </c>
      <c r="L8" s="2">
        <v>130000</v>
      </c>
    </row>
    <row r="9" spans="10:19" x14ac:dyDescent="0.3">
      <c r="J9" s="2">
        <v>150000</v>
      </c>
      <c r="K9" s="2">
        <v>85000</v>
      </c>
      <c r="L9" s="2">
        <v>55000</v>
      </c>
    </row>
    <row r="10" spans="10:19" x14ac:dyDescent="0.3">
      <c r="J10" s="2">
        <v>85000</v>
      </c>
      <c r="K10" s="2">
        <v>55000</v>
      </c>
      <c r="L10" s="5">
        <v>50000</v>
      </c>
    </row>
    <row r="11" spans="10:19" x14ac:dyDescent="0.3">
      <c r="J11" s="2">
        <v>45000</v>
      </c>
      <c r="K11" s="2">
        <v>45000</v>
      </c>
      <c r="L11" s="2">
        <v>80000</v>
      </c>
    </row>
    <row r="12" spans="10:19" x14ac:dyDescent="0.3">
      <c r="J12" s="2">
        <v>40000</v>
      </c>
      <c r="K12" s="5">
        <v>110000</v>
      </c>
      <c r="L12" s="5"/>
    </row>
    <row r="13" spans="10:19" x14ac:dyDescent="0.3">
      <c r="J13" s="2">
        <v>50000</v>
      </c>
      <c r="K13" s="2">
        <v>80000</v>
      </c>
    </row>
    <row r="14" spans="10:19" x14ac:dyDescent="0.3">
      <c r="J14" s="2">
        <v>89700</v>
      </c>
      <c r="K14" s="2">
        <v>70000</v>
      </c>
    </row>
    <row r="15" spans="10:19" x14ac:dyDescent="0.3">
      <c r="J15" s="5"/>
      <c r="K15" s="2">
        <v>140000</v>
      </c>
      <c r="L15" s="5"/>
    </row>
    <row r="16" spans="10:19" x14ac:dyDescent="0.3">
      <c r="K16" s="2">
        <v>60000</v>
      </c>
      <c r="L16" s="5"/>
    </row>
    <row r="17" spans="10:12" x14ac:dyDescent="0.3">
      <c r="K17" s="2">
        <v>89000</v>
      </c>
    </row>
    <row r="18" spans="10:12" x14ac:dyDescent="0.3">
      <c r="J18" s="5"/>
      <c r="K18" s="2">
        <v>55000</v>
      </c>
    </row>
    <row r="19" spans="10:12" x14ac:dyDescent="0.3">
      <c r="J19" s="5"/>
      <c r="K19" s="2">
        <v>50000</v>
      </c>
    </row>
    <row r="20" spans="10:12" x14ac:dyDescent="0.3">
      <c r="K20" s="2">
        <v>80000</v>
      </c>
    </row>
    <row r="21" spans="10:12" x14ac:dyDescent="0.3">
      <c r="K21" s="2">
        <v>40000</v>
      </c>
    </row>
    <row r="22" spans="10:12" x14ac:dyDescent="0.3">
      <c r="K22" s="5">
        <v>45000</v>
      </c>
    </row>
    <row r="23" spans="10:12" x14ac:dyDescent="0.3">
      <c r="K23" s="5"/>
    </row>
    <row r="26" spans="10:12" x14ac:dyDescent="0.3">
      <c r="K26" s="5"/>
    </row>
    <row r="27" spans="10:12" x14ac:dyDescent="0.3">
      <c r="K27" s="5"/>
    </row>
    <row r="28" spans="10:12" x14ac:dyDescent="0.3">
      <c r="L28" s="5"/>
    </row>
    <row r="31" spans="10:12" x14ac:dyDescent="0.3">
      <c r="J31" s="5"/>
    </row>
    <row r="39" spans="11:11" x14ac:dyDescent="0.3">
      <c r="K39" s="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07E6-71E6-47D1-9510-F4F26DAAF268}">
  <dimension ref="I1:M46"/>
  <sheetViews>
    <sheetView workbookViewId="0">
      <selection activeCell="J1" sqref="J1"/>
    </sheetView>
  </sheetViews>
  <sheetFormatPr defaultRowHeight="14.4" x14ac:dyDescent="0.3"/>
  <cols>
    <col min="9" max="9" width="8.88671875" style="9"/>
  </cols>
  <sheetData>
    <row r="1" spans="9:13" x14ac:dyDescent="0.3">
      <c r="I1" s="10" t="s">
        <v>99</v>
      </c>
      <c r="J1" s="12" t="s">
        <v>112</v>
      </c>
      <c r="L1" s="12" t="s">
        <v>107</v>
      </c>
      <c r="M1" s="12">
        <f>QUARTILE(I2:I46,1)</f>
        <v>24</v>
      </c>
    </row>
    <row r="2" spans="9:13" x14ac:dyDescent="0.3">
      <c r="I2" s="9">
        <v>28</v>
      </c>
      <c r="J2" t="b">
        <f>OR(I2&gt;$M$4,I2&lt;$M$5)</f>
        <v>0</v>
      </c>
      <c r="L2" s="12" t="s">
        <v>108</v>
      </c>
      <c r="M2" s="12">
        <f>QUARTILE(I2:I46,3)</f>
        <v>29</v>
      </c>
    </row>
    <row r="3" spans="9:13" x14ac:dyDescent="0.3">
      <c r="I3" s="9">
        <v>30</v>
      </c>
      <c r="J3" t="b">
        <f t="shared" ref="J3:J45" si="0">OR(I3&gt;$M$4,I3&lt;$M$5)</f>
        <v>0</v>
      </c>
      <c r="L3" s="12" t="s">
        <v>111</v>
      </c>
      <c r="M3" s="12">
        <f>M2-M1</f>
        <v>5</v>
      </c>
    </row>
    <row r="4" spans="9:13" x14ac:dyDescent="0.3">
      <c r="I4" s="9">
        <v>28</v>
      </c>
      <c r="J4" t="b">
        <f t="shared" si="0"/>
        <v>0</v>
      </c>
      <c r="L4" s="12" t="s">
        <v>109</v>
      </c>
      <c r="M4" s="12">
        <f>M2+(1.5*M3)</f>
        <v>36.5</v>
      </c>
    </row>
    <row r="5" spans="9:13" x14ac:dyDescent="0.3">
      <c r="I5" s="9">
        <v>31</v>
      </c>
      <c r="J5" t="b">
        <f t="shared" si="0"/>
        <v>0</v>
      </c>
      <c r="L5" s="12" t="s">
        <v>110</v>
      </c>
      <c r="M5" s="12">
        <f>M1-(1.5*M3)</f>
        <v>16.5</v>
      </c>
    </row>
    <row r="6" spans="9:13" x14ac:dyDescent="0.3">
      <c r="I6" s="9">
        <v>30</v>
      </c>
      <c r="J6" t="b">
        <f t="shared" si="0"/>
        <v>0</v>
      </c>
      <c r="L6" s="12" t="s">
        <v>94</v>
      </c>
      <c r="M6" s="12">
        <f>MAX(I2:I32,I34:I46)</f>
        <v>34</v>
      </c>
    </row>
    <row r="7" spans="9:13" x14ac:dyDescent="0.3">
      <c r="I7" s="9">
        <v>27</v>
      </c>
      <c r="J7" t="b">
        <f t="shared" si="0"/>
        <v>0</v>
      </c>
    </row>
    <row r="8" spans="9:13" x14ac:dyDescent="0.3">
      <c r="I8" s="9">
        <v>23</v>
      </c>
      <c r="J8" t="b">
        <f t="shared" si="0"/>
        <v>0</v>
      </c>
    </row>
    <row r="9" spans="9:13" x14ac:dyDescent="0.3">
      <c r="I9" s="9">
        <v>28</v>
      </c>
      <c r="J9" t="b">
        <f t="shared" si="0"/>
        <v>0</v>
      </c>
    </row>
    <row r="10" spans="9:13" x14ac:dyDescent="0.3">
      <c r="I10" s="9">
        <v>25</v>
      </c>
      <c r="J10" t="b">
        <f t="shared" si="0"/>
        <v>0</v>
      </c>
    </row>
    <row r="11" spans="9:13" x14ac:dyDescent="0.3">
      <c r="I11" s="9">
        <v>33</v>
      </c>
      <c r="J11" t="b">
        <f t="shared" si="0"/>
        <v>0</v>
      </c>
    </row>
    <row r="12" spans="9:13" x14ac:dyDescent="0.3">
      <c r="I12" s="9">
        <v>28</v>
      </c>
      <c r="J12" t="b">
        <f t="shared" si="0"/>
        <v>0</v>
      </c>
    </row>
    <row r="13" spans="9:13" x14ac:dyDescent="0.3">
      <c r="I13" s="9">
        <v>30</v>
      </c>
      <c r="J13" t="b">
        <f t="shared" si="0"/>
        <v>0</v>
      </c>
    </row>
    <row r="14" spans="9:13" x14ac:dyDescent="0.3">
      <c r="I14" s="9">
        <v>27</v>
      </c>
      <c r="J14" t="b">
        <f t="shared" si="0"/>
        <v>0</v>
      </c>
    </row>
    <row r="15" spans="9:13" x14ac:dyDescent="0.3">
      <c r="I15" s="9">
        <v>28</v>
      </c>
      <c r="J15" t="b">
        <f t="shared" si="0"/>
        <v>0</v>
      </c>
    </row>
    <row r="16" spans="9:13" x14ac:dyDescent="0.3">
      <c r="I16" s="9">
        <v>28</v>
      </c>
      <c r="J16" t="b">
        <f t="shared" si="0"/>
        <v>0</v>
      </c>
    </row>
    <row r="17" spans="9:10" x14ac:dyDescent="0.3">
      <c r="I17" s="9">
        <v>27</v>
      </c>
      <c r="J17" t="b">
        <f t="shared" si="0"/>
        <v>0</v>
      </c>
    </row>
    <row r="18" spans="9:10" x14ac:dyDescent="0.3">
      <c r="I18" s="9">
        <v>25</v>
      </c>
      <c r="J18" t="b">
        <f t="shared" si="0"/>
        <v>0</v>
      </c>
    </row>
    <row r="19" spans="9:10" x14ac:dyDescent="0.3">
      <c r="I19" s="9">
        <v>29</v>
      </c>
      <c r="J19" t="b">
        <f t="shared" si="0"/>
        <v>0</v>
      </c>
    </row>
    <row r="20" spans="9:10" x14ac:dyDescent="0.3">
      <c r="I20" s="9">
        <v>31</v>
      </c>
      <c r="J20" t="b">
        <f t="shared" si="0"/>
        <v>0</v>
      </c>
    </row>
    <row r="21" spans="9:10" x14ac:dyDescent="0.3">
      <c r="I21" s="9">
        <v>24</v>
      </c>
      <c r="J21" t="b">
        <f t="shared" si="0"/>
        <v>0</v>
      </c>
    </row>
    <row r="22" spans="9:10" x14ac:dyDescent="0.3">
      <c r="I22" s="9">
        <v>26</v>
      </c>
      <c r="J22" t="b">
        <f t="shared" si="0"/>
        <v>0</v>
      </c>
    </row>
    <row r="23" spans="9:10" x14ac:dyDescent="0.3">
      <c r="I23" s="9">
        <v>24</v>
      </c>
      <c r="J23" t="b">
        <f t="shared" si="0"/>
        <v>0</v>
      </c>
    </row>
    <row r="24" spans="9:10" x14ac:dyDescent="0.3">
      <c r="I24" s="9">
        <v>24</v>
      </c>
      <c r="J24" t="b">
        <f t="shared" si="0"/>
        <v>0</v>
      </c>
    </row>
    <row r="25" spans="9:10" x14ac:dyDescent="0.3">
      <c r="I25" s="9">
        <v>23</v>
      </c>
      <c r="J25" t="b">
        <f t="shared" si="0"/>
        <v>0</v>
      </c>
    </row>
    <row r="26" spans="9:10" x14ac:dyDescent="0.3">
      <c r="I26" s="9">
        <v>34</v>
      </c>
      <c r="J26" t="b">
        <f t="shared" si="0"/>
        <v>0</v>
      </c>
    </row>
    <row r="27" spans="9:10" x14ac:dyDescent="0.3">
      <c r="I27" s="9">
        <v>25</v>
      </c>
      <c r="J27" t="b">
        <f t="shared" si="0"/>
        <v>0</v>
      </c>
    </row>
    <row r="28" spans="9:10" x14ac:dyDescent="0.3">
      <c r="I28" s="9">
        <v>22</v>
      </c>
      <c r="J28" t="b">
        <f t="shared" si="0"/>
        <v>0</v>
      </c>
    </row>
    <row r="29" spans="9:10" x14ac:dyDescent="0.3">
      <c r="I29" s="9">
        <v>22</v>
      </c>
      <c r="J29" t="b">
        <f t="shared" si="0"/>
        <v>0</v>
      </c>
    </row>
    <row r="30" spans="9:10" x14ac:dyDescent="0.3">
      <c r="I30" s="9">
        <v>22</v>
      </c>
      <c r="J30" t="b">
        <f t="shared" si="0"/>
        <v>0</v>
      </c>
    </row>
    <row r="31" spans="9:10" x14ac:dyDescent="0.3">
      <c r="I31" s="9">
        <v>22</v>
      </c>
      <c r="J31" t="b">
        <f t="shared" si="0"/>
        <v>0</v>
      </c>
    </row>
    <row r="32" spans="9:10" x14ac:dyDescent="0.3">
      <c r="I32" s="9">
        <v>25</v>
      </c>
      <c r="J32" t="b">
        <f t="shared" si="0"/>
        <v>0</v>
      </c>
    </row>
    <row r="33" spans="9:10" x14ac:dyDescent="0.3">
      <c r="I33" s="11">
        <v>39</v>
      </c>
      <c r="J33" t="b">
        <f t="shared" si="0"/>
        <v>1</v>
      </c>
    </row>
    <row r="34" spans="9:10" x14ac:dyDescent="0.3">
      <c r="I34" s="9">
        <v>26</v>
      </c>
      <c r="J34" t="b">
        <f t="shared" si="0"/>
        <v>0</v>
      </c>
    </row>
    <row r="35" spans="9:10" x14ac:dyDescent="0.3">
      <c r="I35" s="9">
        <v>25</v>
      </c>
      <c r="J35" t="b">
        <f t="shared" si="0"/>
        <v>0</v>
      </c>
    </row>
    <row r="36" spans="9:10" x14ac:dyDescent="0.3">
      <c r="I36" s="9">
        <v>23</v>
      </c>
      <c r="J36" t="b">
        <f t="shared" si="0"/>
        <v>0</v>
      </c>
    </row>
    <row r="37" spans="9:10" x14ac:dyDescent="0.3">
      <c r="I37" s="9">
        <v>23</v>
      </c>
      <c r="J37" t="b">
        <f t="shared" si="0"/>
        <v>0</v>
      </c>
    </row>
    <row r="38" spans="9:10" x14ac:dyDescent="0.3">
      <c r="I38" s="9">
        <v>33</v>
      </c>
      <c r="J38" t="b">
        <f t="shared" si="0"/>
        <v>0</v>
      </c>
    </row>
    <row r="39" spans="9:10" x14ac:dyDescent="0.3">
      <c r="I39" s="9">
        <v>25</v>
      </c>
      <c r="J39" t="b">
        <f t="shared" si="0"/>
        <v>0</v>
      </c>
    </row>
    <row r="40" spans="9:10" x14ac:dyDescent="0.3">
      <c r="I40" s="9">
        <v>22</v>
      </c>
      <c r="J40" t="b">
        <f t="shared" si="0"/>
        <v>0</v>
      </c>
    </row>
    <row r="41" spans="9:10" x14ac:dyDescent="0.3">
      <c r="I41" s="9">
        <v>26</v>
      </c>
      <c r="J41" t="b">
        <f t="shared" si="0"/>
        <v>0</v>
      </c>
    </row>
    <row r="42" spans="9:10" x14ac:dyDescent="0.3">
      <c r="I42" s="9">
        <v>24</v>
      </c>
      <c r="J42" t="b">
        <f t="shared" si="0"/>
        <v>0</v>
      </c>
    </row>
    <row r="43" spans="9:10" x14ac:dyDescent="0.3">
      <c r="I43" s="9">
        <v>26</v>
      </c>
      <c r="J43" t="b">
        <f t="shared" si="0"/>
        <v>0</v>
      </c>
    </row>
    <row r="44" spans="9:10" x14ac:dyDescent="0.3">
      <c r="I44" s="9">
        <v>25</v>
      </c>
      <c r="J44" t="b">
        <f t="shared" si="0"/>
        <v>0</v>
      </c>
    </row>
    <row r="45" spans="9:10" x14ac:dyDescent="0.3">
      <c r="I45" s="9">
        <v>33</v>
      </c>
      <c r="J45" t="b">
        <f t="shared" si="0"/>
        <v>0</v>
      </c>
    </row>
    <row r="46" spans="9:10" x14ac:dyDescent="0.3">
      <c r="I46" s="9">
        <v>31</v>
      </c>
      <c r="J46" t="b">
        <f>OR(I46&gt;$M$4,I46&lt;$M$5)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8C14-AAEA-4A60-8DEA-B15D6A010FCB}">
  <dimension ref="H1:K46"/>
  <sheetViews>
    <sheetView workbookViewId="0">
      <selection activeCell="J7" sqref="J7"/>
    </sheetView>
  </sheetViews>
  <sheetFormatPr defaultRowHeight="14.4" x14ac:dyDescent="0.3"/>
  <sheetData>
    <row r="1" spans="8:11" x14ac:dyDescent="0.3">
      <c r="H1" s="1" t="s">
        <v>113</v>
      </c>
    </row>
    <row r="2" spans="8:11" x14ac:dyDescent="0.3">
      <c r="H2" cm="1">
        <f t="array" ref="H2:H46">MONTH(D2:D46)</f>
        <v>1</v>
      </c>
      <c r="J2" s="13" t="s">
        <v>106</v>
      </c>
      <c r="K2" s="13">
        <f>MODE(_xlfn.ANCHORARRAY(H2))</f>
        <v>1</v>
      </c>
    </row>
    <row r="3" spans="8:11" x14ac:dyDescent="0.3">
      <c r="H3">
        <v>1</v>
      </c>
    </row>
    <row r="4" spans="8:11" x14ac:dyDescent="0.3">
      <c r="H4">
        <v>1</v>
      </c>
    </row>
    <row r="5" spans="8:11" x14ac:dyDescent="0.3">
      <c r="H5">
        <v>1</v>
      </c>
    </row>
    <row r="6" spans="8:11" x14ac:dyDescent="0.3">
      <c r="H6">
        <v>1</v>
      </c>
    </row>
    <row r="7" spans="8:11" x14ac:dyDescent="0.3">
      <c r="H7">
        <v>1</v>
      </c>
    </row>
    <row r="8" spans="8:11" x14ac:dyDescent="0.3">
      <c r="H8">
        <v>1</v>
      </c>
    </row>
    <row r="9" spans="8:11" x14ac:dyDescent="0.3">
      <c r="H9">
        <v>1</v>
      </c>
    </row>
    <row r="10" spans="8:11" x14ac:dyDescent="0.3">
      <c r="H10">
        <v>1</v>
      </c>
    </row>
    <row r="11" spans="8:11" x14ac:dyDescent="0.3">
      <c r="H11">
        <v>1</v>
      </c>
    </row>
    <row r="12" spans="8:11" x14ac:dyDescent="0.3">
      <c r="H12">
        <v>1</v>
      </c>
    </row>
    <row r="13" spans="8:11" x14ac:dyDescent="0.3">
      <c r="H13">
        <v>1</v>
      </c>
    </row>
    <row r="14" spans="8:11" x14ac:dyDescent="0.3">
      <c r="H14">
        <v>1</v>
      </c>
    </row>
    <row r="15" spans="8:11" x14ac:dyDescent="0.3">
      <c r="H15">
        <v>1</v>
      </c>
    </row>
    <row r="16" spans="8:11" x14ac:dyDescent="0.3">
      <c r="H16">
        <v>1</v>
      </c>
    </row>
    <row r="17" spans="8:8" x14ac:dyDescent="0.3">
      <c r="H17">
        <v>1</v>
      </c>
    </row>
    <row r="18" spans="8:8" x14ac:dyDescent="0.3">
      <c r="H18">
        <v>1</v>
      </c>
    </row>
    <row r="19" spans="8:8" x14ac:dyDescent="0.3">
      <c r="H19">
        <v>1</v>
      </c>
    </row>
    <row r="20" spans="8:8" x14ac:dyDescent="0.3">
      <c r="H20">
        <v>1</v>
      </c>
    </row>
    <row r="21" spans="8:8" x14ac:dyDescent="0.3">
      <c r="H21">
        <v>1</v>
      </c>
    </row>
    <row r="22" spans="8:8" x14ac:dyDescent="0.3">
      <c r="H22">
        <v>1</v>
      </c>
    </row>
    <row r="23" spans="8:8" x14ac:dyDescent="0.3">
      <c r="H23">
        <v>1</v>
      </c>
    </row>
    <row r="24" spans="8:8" x14ac:dyDescent="0.3">
      <c r="H24">
        <v>1</v>
      </c>
    </row>
    <row r="25" spans="8:8" x14ac:dyDescent="0.3">
      <c r="H25">
        <v>1</v>
      </c>
    </row>
    <row r="26" spans="8:8" x14ac:dyDescent="0.3">
      <c r="H26">
        <v>1</v>
      </c>
    </row>
    <row r="27" spans="8:8" x14ac:dyDescent="0.3">
      <c r="H27">
        <v>1</v>
      </c>
    </row>
    <row r="28" spans="8:8" x14ac:dyDescent="0.3">
      <c r="H28">
        <v>1</v>
      </c>
    </row>
    <row r="29" spans="8:8" x14ac:dyDescent="0.3">
      <c r="H29">
        <v>1</v>
      </c>
    </row>
    <row r="30" spans="8:8" x14ac:dyDescent="0.3">
      <c r="H30">
        <v>1</v>
      </c>
    </row>
    <row r="31" spans="8:8" x14ac:dyDescent="0.3">
      <c r="H31">
        <v>1</v>
      </c>
    </row>
    <row r="32" spans="8:8" x14ac:dyDescent="0.3">
      <c r="H32">
        <v>1</v>
      </c>
    </row>
    <row r="33" spans="8:8" x14ac:dyDescent="0.3">
      <c r="H33">
        <v>1</v>
      </c>
    </row>
    <row r="34" spans="8:8" x14ac:dyDescent="0.3">
      <c r="H34">
        <v>1</v>
      </c>
    </row>
    <row r="35" spans="8:8" x14ac:dyDescent="0.3">
      <c r="H35">
        <v>1</v>
      </c>
    </row>
    <row r="36" spans="8:8" x14ac:dyDescent="0.3">
      <c r="H36">
        <v>1</v>
      </c>
    </row>
    <row r="37" spans="8:8" x14ac:dyDescent="0.3">
      <c r="H37">
        <v>1</v>
      </c>
    </row>
    <row r="38" spans="8:8" x14ac:dyDescent="0.3">
      <c r="H38">
        <v>1</v>
      </c>
    </row>
    <row r="39" spans="8:8" x14ac:dyDescent="0.3">
      <c r="H39">
        <v>1</v>
      </c>
    </row>
    <row r="40" spans="8:8" x14ac:dyDescent="0.3">
      <c r="H40">
        <v>1</v>
      </c>
    </row>
    <row r="41" spans="8:8" x14ac:dyDescent="0.3">
      <c r="H41">
        <v>1</v>
      </c>
    </row>
    <row r="42" spans="8:8" x14ac:dyDescent="0.3">
      <c r="H42">
        <v>1</v>
      </c>
    </row>
    <row r="43" spans="8:8" x14ac:dyDescent="0.3">
      <c r="H43">
        <v>1</v>
      </c>
    </row>
    <row r="44" spans="8:8" x14ac:dyDescent="0.3">
      <c r="H44">
        <v>1</v>
      </c>
    </row>
    <row r="45" spans="8:8" x14ac:dyDescent="0.3">
      <c r="H45">
        <v>1</v>
      </c>
    </row>
    <row r="46" spans="8:8" x14ac:dyDescent="0.3">
      <c r="H46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6" ma:contentTypeDescription="Create a new document." ma:contentTypeScope="" ma:versionID="ee2220e2ebe03faad1bc7a7467e1efb6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a021a2e02bf73388eacc8be9dcbaa463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Props1.xml><?xml version="1.0" encoding="utf-8"?>
<ds:datastoreItem xmlns:ds="http://schemas.openxmlformats.org/officeDocument/2006/customXml" ds:itemID="{BB5FB3E9-CF6F-4533-B0D7-FE72AF14AC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8F455E-3171-4B0D-ABB0-D096325D90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01b7b4-d4b6-47da-93c5-cffa90a406b9"/>
    <ds:schemaRef ds:uri="b18f8198-02fb-408b-a649-baf04150e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613922-848E-4938-B6DD-2026B82FF2B2}">
  <ds:schemaRefs>
    <ds:schemaRef ds:uri="http://schemas.microsoft.com/office/2006/metadata/properties"/>
    <ds:schemaRef ds:uri="http://schemas.microsoft.com/office/infopath/2007/PartnerControls"/>
    <ds:schemaRef ds:uri="b18f8198-02fb-408b-a649-baf04150ea28"/>
    <ds:schemaRef ds:uri="0f01b7b4-d4b6-47da-93c5-cffa90a406b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Task 1</vt:lpstr>
      <vt:lpstr>Task2</vt:lpstr>
      <vt:lpstr>Task 3</vt:lpstr>
      <vt:lpstr>Task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21divyanshgupta@gmail.com</cp:lastModifiedBy>
  <cp:revision/>
  <dcterms:created xsi:type="dcterms:W3CDTF">2021-05-24T07:11:16Z</dcterms:created>
  <dcterms:modified xsi:type="dcterms:W3CDTF">2023-09-06T07:17:13Z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