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dasi 2022\"/>
    </mc:Choice>
  </mc:AlternateContent>
  <xr:revisionPtr revIDLastSave="0" documentId="13_ncr:1_{E717827D-A031-46AA-A632-590592F4636D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1" r:id="rId10"/>
    <sheet name="11" sheetId="10" r:id="rId11"/>
    <sheet name="12" sheetId="12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13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0 (1)" sheetId="47" r:id="rId41"/>
    <sheet name="41" sheetId="41" r:id="rId42"/>
    <sheet name="42" sheetId="42" r:id="rId43"/>
    <sheet name="43" sheetId="43" r:id="rId44"/>
    <sheet name="44" sheetId="44" r:id="rId45"/>
    <sheet name="45" sheetId="45" r:id="rId46"/>
    <sheet name="46" sheetId="46" r:id="rId47"/>
  </sheets>
  <definedNames>
    <definedName name="_xlnm.Print_Area" localSheetId="14">'15'!$A$1:$I$29</definedName>
    <definedName name="_xlnm.Print_Area" localSheetId="15">'16'!$A$1:$G$29</definedName>
    <definedName name="_xlnm.Print_Area" localSheetId="17">'18'!$A$1:$J$29</definedName>
    <definedName name="_xlnm.Print_Area" localSheetId="1">'2'!$A$1:$G$27</definedName>
    <definedName name="_xlnm.Print_Area" localSheetId="20">'21'!$A$1:$H$28</definedName>
    <definedName name="_xlnm.Print_Area" localSheetId="21">'22'!$A$1:$O$31</definedName>
    <definedName name="_xlnm.Print_Area" localSheetId="26">'27'!$A$1:$L$28</definedName>
    <definedName name="_xlnm.Print_Area" localSheetId="27">'28'!$A$1:$L$29</definedName>
    <definedName name="_xlnm.Print_Area" localSheetId="2">'3'!$A$1:$D$26</definedName>
    <definedName name="_xlnm.Print_Area" localSheetId="34">'35'!$A$1:$M$25</definedName>
    <definedName name="_xlnm.Print_Area" localSheetId="36">'37'!$A$1:$E$43</definedName>
    <definedName name="_xlnm.Print_Area" localSheetId="37">'38'!$A$1:$I$27</definedName>
    <definedName name="_xlnm.Print_Area" localSheetId="3">'4'!$A$1:$E$27</definedName>
    <definedName name="_xlnm.Print_Area" localSheetId="43">'43'!$A$1:$F$48</definedName>
    <definedName name="_xlnm.Print_Area" localSheetId="44">'44'!$A$1:$K$27</definedName>
    <definedName name="_xlnm.Print_Area" localSheetId="45">'45'!$A$1:$E$48</definedName>
    <definedName name="_xlnm.Print_Area" localSheetId="4">'5'!$A$1:$G$27</definedName>
    <definedName name="_xlnm.Print_Area" localSheetId="5">'6'!$A$1:$D$29</definedName>
    <definedName name="_xlnm.Print_Area" localSheetId="6">'7'!$A$1:$D$28</definedName>
    <definedName name="_xlnm.Print_Area" localSheetId="7">'8'!$A$1:$D$28</definedName>
    <definedName name="_xlnm.Print_Area" localSheetId="8">'9'!$A$1:$E$28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9" l="1"/>
  <c r="D16" i="9"/>
  <c r="D15" i="9"/>
  <c r="D14" i="9"/>
  <c r="D13" i="9"/>
  <c r="D12" i="9"/>
  <c r="D11" i="9"/>
  <c r="D10" i="9"/>
  <c r="D9" i="9"/>
  <c r="D18" i="6" l="1"/>
  <c r="J18" i="17"/>
  <c r="I18" i="17"/>
  <c r="F17" i="17"/>
  <c r="F10" i="17"/>
  <c r="F12" i="17"/>
  <c r="F14" i="17"/>
  <c r="F15" i="17"/>
  <c r="F11" i="17"/>
  <c r="F16" i="17"/>
  <c r="F13" i="17"/>
  <c r="F9" i="17"/>
  <c r="D16" i="21" l="1"/>
  <c r="D15" i="21"/>
  <c r="I12" i="25"/>
  <c r="J12" i="25"/>
  <c r="I13" i="25"/>
  <c r="L13" i="25" s="1"/>
  <c r="J13" i="25"/>
  <c r="I14" i="25"/>
  <c r="J14" i="25"/>
  <c r="I15" i="25"/>
  <c r="J15" i="25"/>
  <c r="I16" i="25"/>
  <c r="J16" i="25"/>
  <c r="I17" i="25"/>
  <c r="J17" i="25"/>
  <c r="I18" i="25"/>
  <c r="J18" i="25"/>
  <c r="I19" i="25"/>
  <c r="J19" i="25"/>
  <c r="J11" i="25"/>
  <c r="I11" i="25"/>
  <c r="F19" i="29"/>
  <c r="E19" i="29"/>
  <c r="D19" i="29"/>
  <c r="C19" i="29"/>
  <c r="H18" i="29"/>
  <c r="G18" i="29"/>
  <c r="H17" i="29"/>
  <c r="G17" i="29"/>
  <c r="H16" i="29"/>
  <c r="G16" i="29"/>
  <c r="H15" i="29"/>
  <c r="G15" i="29"/>
  <c r="H13" i="29"/>
  <c r="G13" i="29"/>
  <c r="H12" i="29"/>
  <c r="G12" i="29"/>
  <c r="H11" i="29"/>
  <c r="G11" i="29"/>
  <c r="H10" i="29"/>
  <c r="G10" i="29"/>
  <c r="H14" i="29"/>
  <c r="G14" i="29"/>
  <c r="H11" i="30"/>
  <c r="H12" i="30"/>
  <c r="H13" i="30"/>
  <c r="H14" i="30"/>
  <c r="H15" i="30"/>
  <c r="H16" i="30"/>
  <c r="H17" i="30"/>
  <c r="H18" i="30"/>
  <c r="H10" i="30"/>
  <c r="G11" i="30"/>
  <c r="G12" i="30"/>
  <c r="G13" i="30"/>
  <c r="G14" i="30"/>
  <c r="G15" i="30"/>
  <c r="G16" i="30"/>
  <c r="G17" i="30"/>
  <c r="G18" i="30"/>
  <c r="G10" i="30"/>
  <c r="G11" i="31"/>
  <c r="H11" i="31"/>
  <c r="G12" i="31"/>
  <c r="H12" i="31"/>
  <c r="H13" i="31"/>
  <c r="G14" i="31"/>
  <c r="H14" i="31"/>
  <c r="G15" i="31"/>
  <c r="H15" i="31"/>
  <c r="G16" i="31"/>
  <c r="H16" i="31"/>
  <c r="G17" i="31"/>
  <c r="H17" i="31"/>
  <c r="G18" i="31"/>
  <c r="H18" i="31"/>
  <c r="H10" i="31"/>
  <c r="G10" i="31"/>
  <c r="D17" i="34"/>
  <c r="F17" i="34"/>
  <c r="F12" i="34"/>
  <c r="F9" i="34" l="1"/>
  <c r="F10" i="34"/>
  <c r="F11" i="34"/>
  <c r="F13" i="34"/>
  <c r="F14" i="34"/>
  <c r="F15" i="34"/>
  <c r="F16" i="34"/>
  <c r="F8" i="34" l="1"/>
  <c r="C18" i="38"/>
  <c r="E27" i="40"/>
  <c r="F26" i="40"/>
  <c r="F27" i="40"/>
  <c r="F10" i="43"/>
  <c r="F9" i="43"/>
  <c r="E10" i="12"/>
  <c r="E11" i="12"/>
  <c r="E12" i="12"/>
  <c r="E13" i="12"/>
  <c r="E14" i="12"/>
  <c r="E15" i="12"/>
  <c r="E16" i="12"/>
  <c r="E17" i="12"/>
  <c r="E9" i="12"/>
  <c r="D10" i="12"/>
  <c r="D11" i="12"/>
  <c r="D12" i="12"/>
  <c r="D13" i="12"/>
  <c r="D14" i="12"/>
  <c r="D15" i="12"/>
  <c r="D16" i="12"/>
  <c r="D17" i="12"/>
  <c r="D9" i="12"/>
  <c r="E29" i="46" l="1"/>
  <c r="E28" i="46"/>
  <c r="E27" i="46"/>
  <c r="E23" i="46"/>
  <c r="E21" i="46"/>
  <c r="D28" i="45"/>
  <c r="D27" i="45"/>
  <c r="D26" i="45"/>
  <c r="D22" i="45"/>
  <c r="D20" i="45"/>
  <c r="J28" i="44"/>
  <c r="J27" i="44"/>
  <c r="J26" i="44"/>
  <c r="J22" i="44"/>
  <c r="J20" i="44"/>
  <c r="E28" i="43"/>
  <c r="E27" i="43"/>
  <c r="E26" i="43"/>
  <c r="E22" i="43"/>
  <c r="E20" i="43"/>
  <c r="F29" i="42"/>
  <c r="F28" i="42"/>
  <c r="F27" i="42"/>
  <c r="F23" i="42"/>
  <c r="F21" i="42"/>
  <c r="E28" i="41"/>
  <c r="E27" i="41"/>
  <c r="E26" i="41"/>
  <c r="E22" i="41"/>
  <c r="E20" i="41"/>
  <c r="E36" i="47"/>
  <c r="E35" i="47"/>
  <c r="E34" i="47"/>
  <c r="E30" i="47"/>
  <c r="E28" i="47"/>
  <c r="E37" i="40"/>
  <c r="E36" i="40"/>
  <c r="E35" i="40"/>
  <c r="E31" i="40"/>
  <c r="E29" i="40"/>
  <c r="E29" i="39"/>
  <c r="E28" i="39"/>
  <c r="E27" i="39"/>
  <c r="E23" i="39"/>
  <c r="E21" i="39"/>
  <c r="H28" i="38"/>
  <c r="H27" i="38"/>
  <c r="H26" i="38"/>
  <c r="H22" i="38"/>
  <c r="H20" i="38"/>
  <c r="D29" i="37"/>
  <c r="D28" i="37"/>
  <c r="D27" i="37"/>
  <c r="D23" i="37"/>
  <c r="D21" i="37"/>
  <c r="L24" i="35"/>
  <c r="L23" i="35"/>
  <c r="L22" i="35"/>
  <c r="L18" i="35"/>
  <c r="L16" i="35"/>
  <c r="E27" i="34"/>
  <c r="E26" i="34"/>
  <c r="E25" i="34"/>
  <c r="E21" i="34"/>
  <c r="E19" i="34"/>
  <c r="D32" i="33"/>
  <c r="D31" i="33"/>
  <c r="D30" i="33"/>
  <c r="D26" i="33"/>
  <c r="D24" i="33"/>
  <c r="G29" i="31"/>
  <c r="G28" i="31"/>
  <c r="G27" i="31"/>
  <c r="G23" i="31"/>
  <c r="G21" i="31"/>
  <c r="G29" i="30"/>
  <c r="G28" i="30"/>
  <c r="G27" i="30"/>
  <c r="G23" i="30"/>
  <c r="G21" i="30"/>
  <c r="F29" i="29"/>
  <c r="F28" i="29"/>
  <c r="F27" i="29"/>
  <c r="F23" i="29"/>
  <c r="F21" i="29"/>
  <c r="K29" i="28"/>
  <c r="K28" i="28"/>
  <c r="K27" i="28"/>
  <c r="K23" i="28"/>
  <c r="K21" i="28"/>
  <c r="K28" i="27"/>
  <c r="K27" i="27"/>
  <c r="K26" i="27"/>
  <c r="K22" i="27"/>
  <c r="K20" i="27"/>
  <c r="H30" i="25"/>
  <c r="H29" i="25"/>
  <c r="H28" i="25"/>
  <c r="H24" i="25"/>
  <c r="H22" i="25"/>
  <c r="E28" i="24"/>
  <c r="E27" i="24"/>
  <c r="E26" i="24"/>
  <c r="E22" i="24"/>
  <c r="E20" i="24"/>
  <c r="N31" i="23"/>
  <c r="N30" i="23"/>
  <c r="N29" i="23"/>
  <c r="N25" i="23"/>
  <c r="N23" i="23"/>
  <c r="N30" i="22"/>
  <c r="N29" i="22"/>
  <c r="N28" i="22"/>
  <c r="N24" i="22"/>
  <c r="N22" i="22"/>
  <c r="G28" i="21"/>
  <c r="G27" i="21"/>
  <c r="G26" i="21"/>
  <c r="G22" i="21"/>
  <c r="G20" i="21"/>
  <c r="H28" i="20"/>
  <c r="H27" i="20"/>
  <c r="H26" i="20"/>
  <c r="H22" i="20"/>
  <c r="H20" i="20"/>
  <c r="I29" i="19"/>
  <c r="I28" i="19"/>
  <c r="I27" i="19"/>
  <c r="I23" i="19"/>
  <c r="I21" i="19"/>
  <c r="D29" i="18"/>
  <c r="D28" i="18"/>
  <c r="D27" i="18"/>
  <c r="D23" i="18"/>
  <c r="D21" i="18"/>
  <c r="E29" i="17"/>
  <c r="E28" i="17"/>
  <c r="E27" i="17"/>
  <c r="E23" i="17"/>
  <c r="E21" i="17"/>
  <c r="G29" i="16"/>
  <c r="G28" i="16"/>
  <c r="G27" i="16"/>
  <c r="G23" i="16"/>
  <c r="G21" i="16"/>
  <c r="G29" i="15"/>
  <c r="G28" i="15"/>
  <c r="G27" i="15"/>
  <c r="G23" i="15"/>
  <c r="G21" i="15"/>
  <c r="D29" i="12"/>
  <c r="D28" i="12"/>
  <c r="D27" i="12"/>
  <c r="D23" i="12"/>
  <c r="D21" i="12"/>
  <c r="F30" i="10"/>
  <c r="F29" i="10"/>
  <c r="F28" i="10"/>
  <c r="F24" i="10"/>
  <c r="F22" i="10"/>
  <c r="D28" i="9"/>
  <c r="D27" i="9"/>
  <c r="D26" i="9"/>
  <c r="D22" i="9"/>
  <c r="D20" i="9"/>
  <c r="D22" i="8"/>
  <c r="D26" i="8"/>
  <c r="D27" i="8"/>
  <c r="D28" i="8"/>
  <c r="D20" i="8"/>
  <c r="D18" i="7"/>
  <c r="D20" i="7"/>
  <c r="D22" i="7"/>
  <c r="D26" i="7"/>
  <c r="D27" i="7"/>
  <c r="D28" i="7"/>
  <c r="D28" i="6"/>
  <c r="D29" i="6"/>
  <c r="D23" i="6"/>
  <c r="D27" i="6"/>
  <c r="F27" i="5"/>
  <c r="D27" i="4"/>
  <c r="D26" i="3"/>
  <c r="D16" i="3"/>
  <c r="D18" i="3"/>
  <c r="D24" i="3"/>
  <c r="D25" i="3"/>
  <c r="F26" i="5"/>
  <c r="F25" i="5"/>
  <c r="D26" i="4"/>
  <c r="D25" i="4"/>
  <c r="G19" i="42"/>
  <c r="D19" i="4"/>
  <c r="F19" i="5" s="1"/>
  <c r="D21" i="6" s="1"/>
  <c r="G8" i="2"/>
  <c r="E10" i="39"/>
  <c r="I16" i="15"/>
  <c r="I14" i="15"/>
  <c r="I13" i="15"/>
  <c r="I10" i="15"/>
  <c r="I9" i="15"/>
  <c r="G16" i="17"/>
  <c r="G15" i="17"/>
  <c r="G14" i="17"/>
  <c r="G13" i="17"/>
  <c r="G11" i="17"/>
  <c r="G10" i="17"/>
  <c r="G9" i="17"/>
  <c r="I11" i="15"/>
  <c r="I16" i="16"/>
  <c r="I15" i="16"/>
  <c r="I14" i="16"/>
  <c r="I13" i="16"/>
  <c r="I11" i="16"/>
  <c r="I10" i="16"/>
  <c r="I9" i="16"/>
  <c r="I15" i="15"/>
  <c r="E12" i="39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9" i="47"/>
  <c r="D27" i="40"/>
  <c r="C27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9" i="40"/>
  <c r="O21" i="23"/>
  <c r="P10" i="23"/>
  <c r="P11" i="23"/>
  <c r="P12" i="23"/>
  <c r="P13" i="23"/>
  <c r="P14" i="23"/>
  <c r="P15" i="23"/>
  <c r="P16" i="23"/>
  <c r="P17" i="23"/>
  <c r="P18" i="23"/>
  <c r="P19" i="23"/>
  <c r="P20" i="23"/>
  <c r="P9" i="23"/>
  <c r="M21" i="23"/>
  <c r="N21" i="23"/>
  <c r="E21" i="23"/>
  <c r="F21" i="23"/>
  <c r="G21" i="23"/>
  <c r="H21" i="23"/>
  <c r="I21" i="23"/>
  <c r="J21" i="23"/>
  <c r="K21" i="23"/>
  <c r="L21" i="23"/>
  <c r="D21" i="23"/>
  <c r="O9" i="22"/>
  <c r="O10" i="22"/>
  <c r="O11" i="22"/>
  <c r="O12" i="22"/>
  <c r="O13" i="22"/>
  <c r="O14" i="22"/>
  <c r="O15" i="22"/>
  <c r="O16" i="22"/>
  <c r="O17" i="22"/>
  <c r="O18" i="22"/>
  <c r="O19" i="22"/>
  <c r="O8" i="22"/>
  <c r="I20" i="22"/>
  <c r="J20" i="22"/>
  <c r="K20" i="22"/>
  <c r="E19" i="46"/>
  <c r="F19" i="46"/>
  <c r="D19" i="46"/>
  <c r="C19" i="46"/>
  <c r="K10" i="44"/>
  <c r="K11" i="44"/>
  <c r="K12" i="44"/>
  <c r="K13" i="44"/>
  <c r="K14" i="44"/>
  <c r="K15" i="44"/>
  <c r="K16" i="44"/>
  <c r="K17" i="44"/>
  <c r="K9" i="44"/>
  <c r="J18" i="44"/>
  <c r="I18" i="44"/>
  <c r="H18" i="44"/>
  <c r="G18" i="44"/>
  <c r="F18" i="44"/>
  <c r="E18" i="44"/>
  <c r="D18" i="44"/>
  <c r="F11" i="43"/>
  <c r="F12" i="43"/>
  <c r="F13" i="43"/>
  <c r="F14" i="43"/>
  <c r="F15" i="43"/>
  <c r="F16" i="43"/>
  <c r="F17" i="43"/>
  <c r="E18" i="43"/>
  <c r="D18" i="43"/>
  <c r="D19" i="37"/>
  <c r="E11" i="39"/>
  <c r="E19" i="28"/>
  <c r="F19" i="28"/>
  <c r="G19" i="28"/>
  <c r="H19" i="28"/>
  <c r="I19" i="28"/>
  <c r="J19" i="28"/>
  <c r="K19" i="28"/>
  <c r="D19" i="28"/>
  <c r="L11" i="28"/>
  <c r="L12" i="28"/>
  <c r="L13" i="28"/>
  <c r="L14" i="28"/>
  <c r="L15" i="28"/>
  <c r="L16" i="28"/>
  <c r="L17" i="28"/>
  <c r="L18" i="28"/>
  <c r="L10" i="28"/>
  <c r="E11" i="18"/>
  <c r="E10" i="18"/>
  <c r="E9" i="18"/>
  <c r="E14" i="39"/>
  <c r="E15" i="39"/>
  <c r="E16" i="39"/>
  <c r="E17" i="39"/>
  <c r="E18" i="39"/>
  <c r="E13" i="39"/>
  <c r="G9" i="5"/>
  <c r="G10" i="5"/>
  <c r="G11" i="5"/>
  <c r="G12" i="5"/>
  <c r="G13" i="5"/>
  <c r="G14" i="5"/>
  <c r="G15" i="5"/>
  <c r="G16" i="5"/>
  <c r="G8" i="5"/>
  <c r="H10" i="21"/>
  <c r="H11" i="21"/>
  <c r="H12" i="21"/>
  <c r="H13" i="21"/>
  <c r="H14" i="21"/>
  <c r="H15" i="21"/>
  <c r="H16" i="21"/>
  <c r="H9" i="21"/>
  <c r="E16" i="18"/>
  <c r="G16" i="2"/>
  <c r="G15" i="2"/>
  <c r="G14" i="2"/>
  <c r="G13" i="2"/>
  <c r="G11" i="2"/>
  <c r="G10" i="2"/>
  <c r="G9" i="2"/>
  <c r="G12" i="2"/>
  <c r="D26" i="47"/>
  <c r="C26" i="47"/>
  <c r="F18" i="43" l="1"/>
  <c r="K18" i="44"/>
  <c r="P21" i="23"/>
  <c r="G17" i="2"/>
  <c r="L19" i="28"/>
  <c r="F26" i="47"/>
  <c r="I10" i="38"/>
  <c r="I11" i="38"/>
  <c r="I12" i="38"/>
  <c r="I13" i="38"/>
  <c r="I14" i="38"/>
  <c r="I15" i="38"/>
  <c r="I16" i="38"/>
  <c r="I17" i="38"/>
  <c r="I9" i="38"/>
  <c r="L10" i="27"/>
  <c r="L11" i="27"/>
  <c r="L12" i="27"/>
  <c r="L13" i="27"/>
  <c r="L14" i="27"/>
  <c r="L15" i="27"/>
  <c r="L16" i="27"/>
  <c r="L17" i="27"/>
  <c r="L9" i="27"/>
  <c r="F10" i="24"/>
  <c r="F11" i="24"/>
  <c r="F12" i="24"/>
  <c r="F13" i="24"/>
  <c r="F14" i="24"/>
  <c r="F15" i="24"/>
  <c r="F16" i="24"/>
  <c r="F17" i="24"/>
  <c r="F9" i="24"/>
  <c r="H17" i="21"/>
  <c r="J11" i="19"/>
  <c r="J12" i="19"/>
  <c r="J14" i="19"/>
  <c r="J15" i="19"/>
  <c r="J16" i="19"/>
  <c r="J17" i="19"/>
  <c r="J18" i="19"/>
  <c r="J10" i="19"/>
  <c r="E17" i="18"/>
  <c r="E13" i="18"/>
  <c r="E14" i="18"/>
  <c r="E15" i="18"/>
  <c r="E12" i="18"/>
  <c r="G17" i="17"/>
  <c r="I17" i="16" l="1"/>
  <c r="I17" i="15"/>
  <c r="G12" i="17"/>
  <c r="I12" i="16"/>
  <c r="I12" i="15"/>
  <c r="J13" i="19"/>
  <c r="D18" i="45"/>
  <c r="F19" i="42"/>
  <c r="E19" i="42"/>
  <c r="C19" i="42"/>
  <c r="F18" i="41"/>
  <c r="E18" i="41"/>
  <c r="D18" i="41"/>
  <c r="E19" i="39"/>
  <c r="D19" i="39"/>
  <c r="H18" i="38"/>
  <c r="G18" i="38"/>
  <c r="F18" i="38"/>
  <c r="E18" i="38"/>
  <c r="D18" i="38"/>
  <c r="E17" i="34"/>
  <c r="D21" i="33"/>
  <c r="C21" i="33"/>
  <c r="F19" i="31"/>
  <c r="E19" i="31"/>
  <c r="D19" i="31"/>
  <c r="C19" i="31"/>
  <c r="H19" i="31"/>
  <c r="G19" i="31"/>
  <c r="F19" i="30"/>
  <c r="E19" i="30"/>
  <c r="D19" i="30"/>
  <c r="C19" i="30"/>
  <c r="H19" i="30"/>
  <c r="G19" i="30"/>
  <c r="H19" i="29"/>
  <c r="G19" i="29"/>
  <c r="K18" i="27"/>
  <c r="J18" i="27"/>
  <c r="I18" i="27"/>
  <c r="H18" i="27"/>
  <c r="G18" i="27"/>
  <c r="F18" i="27"/>
  <c r="E18" i="27"/>
  <c r="D18" i="27"/>
  <c r="H20" i="25"/>
  <c r="G20" i="25"/>
  <c r="F20" i="25"/>
  <c r="E20" i="25"/>
  <c r="D20" i="25"/>
  <c r="C20" i="25"/>
  <c r="E18" i="24"/>
  <c r="D18" i="24"/>
  <c r="C18" i="24"/>
  <c r="N20" i="22"/>
  <c r="M20" i="22"/>
  <c r="L20" i="22"/>
  <c r="H20" i="22"/>
  <c r="G20" i="22"/>
  <c r="F20" i="22"/>
  <c r="E20" i="22"/>
  <c r="D20" i="22"/>
  <c r="G18" i="21"/>
  <c r="F18" i="21"/>
  <c r="E18" i="21"/>
  <c r="D18" i="21"/>
  <c r="C18" i="21"/>
  <c r="I18" i="20"/>
  <c r="H18" i="20"/>
  <c r="G18" i="20"/>
  <c r="F18" i="20"/>
  <c r="E18" i="20"/>
  <c r="D18" i="20"/>
  <c r="F18" i="24" l="1"/>
  <c r="I20" i="25"/>
  <c r="L18" i="27"/>
  <c r="I18" i="38"/>
  <c r="J20" i="25"/>
  <c r="O20" i="22"/>
  <c r="H18" i="21"/>
  <c r="I18" i="16" l="1"/>
  <c r="I18" i="15" l="1"/>
  <c r="G18" i="17"/>
  <c r="H19" i="10" l="1"/>
  <c r="G19" i="10"/>
  <c r="F19" i="10"/>
  <c r="E19" i="10"/>
  <c r="D19" i="10"/>
  <c r="F17" i="2" l="1"/>
  <c r="E17" i="2"/>
  <c r="D17" i="2"/>
  <c r="C17" i="2"/>
  <c r="D18" i="9" l="1"/>
  <c r="D18" i="8"/>
  <c r="F17" i="5"/>
  <c r="E17" i="5"/>
  <c r="D17" i="4"/>
  <c r="G17" i="5" l="1"/>
  <c r="J19" i="19"/>
  <c r="I19" i="19"/>
  <c r="H19" i="19"/>
  <c r="G19" i="19"/>
  <c r="F19" i="19"/>
  <c r="E19" i="19"/>
  <c r="D19" i="19"/>
  <c r="E18" i="18"/>
  <c r="D18" i="18"/>
  <c r="C18" i="18"/>
  <c r="F18" i="17"/>
  <c r="E18" i="17"/>
  <c r="D18" i="17"/>
  <c r="C18" i="17"/>
  <c r="C18" i="16"/>
  <c r="D18" i="16"/>
  <c r="E18" i="16"/>
  <c r="F18" i="16"/>
  <c r="G18" i="16"/>
  <c r="H18" i="16"/>
  <c r="H18" i="15"/>
  <c r="G18" i="15"/>
  <c r="F18" i="15"/>
  <c r="E18" i="15"/>
  <c r="D18" i="15"/>
  <c r="C18" i="15"/>
  <c r="E18" i="12" l="1"/>
  <c r="D18" i="12"/>
  <c r="C18" i="12"/>
  <c r="D19" i="42"/>
</calcChain>
</file>

<file path=xl/sharedStrings.xml><?xml version="1.0" encoding="utf-8"?>
<sst xmlns="http://schemas.openxmlformats.org/spreadsheetml/2006/main" count="1211" uniqueCount="303">
  <si>
    <t>FORMAT DATA KECAMATAN</t>
  </si>
  <si>
    <t>DATA JUMLAH PENDUDUK</t>
  </si>
  <si>
    <t>DATA JUMLAH PENDUDUK KELUARGA HARAPAN</t>
  </si>
  <si>
    <t>DATA JUMLAH PENDUDUK PENERIMA RASTRA</t>
  </si>
  <si>
    <t>DATA JUMLAH PENDUDUK YANG BERMOHON SKCK</t>
  </si>
  <si>
    <t>DATA JUMLAH PENDUDUK YANG BERMOHON IZIN USAHA</t>
  </si>
  <si>
    <t>DATA JUMLAH PENDUDUK YANG BERMOHON IMB</t>
  </si>
  <si>
    <t>DATA JUMLAH PENDUDUK YANG BERMOHON SURAT</t>
  </si>
  <si>
    <t>KETERANGAN TIDAK MAMPU</t>
  </si>
  <si>
    <t>DATA JUMLAH PENDUDUK YANG TERDAFTAR PESERTA KIS</t>
  </si>
  <si>
    <t>KABUPATEN PANGKAJENE DAN KEPULAUAN</t>
  </si>
  <si>
    <t>KABUPATEN PANGKAJENE KEPULAUAN</t>
  </si>
  <si>
    <t>NO</t>
  </si>
  <si>
    <t>NAMA KELURAHAN/DESA</t>
  </si>
  <si>
    <t>JUMLAH</t>
  </si>
  <si>
    <t>KEPERLUAN</t>
  </si>
  <si>
    <t>NAMA KELURAHAN / DESA</t>
  </si>
  <si>
    <t>JENIS KELAMIN</t>
  </si>
  <si>
    <t>L</t>
  </si>
  <si>
    <t>P</t>
  </si>
  <si>
    <t>RT</t>
  </si>
  <si>
    <t>RW</t>
  </si>
  <si>
    <t>FORMAT DATA PEMERINTAHAN</t>
  </si>
  <si>
    <t xml:space="preserve">JUMLAH PEGAWAI KELURAHAN / DESA </t>
  </si>
  <si>
    <t>MENURUT GOLONGAN</t>
  </si>
  <si>
    <t>JUMLAH DUSUN, RT DAN RW</t>
  </si>
  <si>
    <t>No</t>
  </si>
  <si>
    <t>Desa</t>
  </si>
  <si>
    <t>Dusun</t>
  </si>
  <si>
    <t>Rukun Tetangga</t>
  </si>
  <si>
    <t>Rukun Warga</t>
  </si>
  <si>
    <t>(1)</t>
  </si>
  <si>
    <t>(2)</t>
  </si>
  <si>
    <t>(3)</t>
  </si>
  <si>
    <t>(4)</t>
  </si>
  <si>
    <t>(5)</t>
  </si>
  <si>
    <t>Jumlah</t>
  </si>
  <si>
    <t>JUMLAH PENDUDUK YANG TERDAFTAR PESERTA KIS ( KARTU INDONESIA SEHAT )</t>
  </si>
  <si>
    <t>JUMLAH PENDUDUK YANG BERMOHON SURAT KETERANGAN TIDAK MAMPU</t>
  </si>
  <si>
    <t xml:space="preserve">JUMLAH </t>
  </si>
  <si>
    <t>JUMLAH PENDUDUK YANG BERMOHON SKCK</t>
  </si>
  <si>
    <t>JUMLAH PENDUDUK PENERIMA RASTRA (BERAS SEJAHTERA)</t>
  </si>
  <si>
    <t>JUMLAH PENDUDUK YANG TERDAFTAR KELUARGA HARAPAN</t>
  </si>
  <si>
    <t>JUMLAH PENDUDUK</t>
  </si>
  <si>
    <t>FORMAT DATA PENDUDUK</t>
  </si>
  <si>
    <t>JUMLAH PENDUDUK MENURUT JENIS KELAMIN</t>
  </si>
  <si>
    <t>JUMLAH PENDUDUK MENURUT TINGKAT PENDIDIKAN</t>
  </si>
  <si>
    <t>Golongan</t>
  </si>
  <si>
    <t>I</t>
  </si>
  <si>
    <t>II</t>
  </si>
  <si>
    <t>III</t>
  </si>
  <si>
    <t>IV</t>
  </si>
  <si>
    <t>Non Golongan</t>
  </si>
  <si>
    <t>(6)</t>
  </si>
  <si>
    <t>(7)</t>
  </si>
  <si>
    <t>JUMLAH PENDUDUK MENURUT KELOMPOK UMUR 0 -29 TAHUN</t>
  </si>
  <si>
    <t>0-4</t>
  </si>
  <si>
    <t>5-9</t>
  </si>
  <si>
    <t>10-14</t>
  </si>
  <si>
    <t>15-19</t>
  </si>
  <si>
    <t>20-24</t>
  </si>
  <si>
    <t>(8)</t>
  </si>
  <si>
    <t>25-29</t>
  </si>
  <si>
    <t>JUMLAH PENDUDUK MENURUT KELOMPOK UMUR 30 -59 TAHUN</t>
  </si>
  <si>
    <t>30-34</t>
  </si>
  <si>
    <t>35-39</t>
  </si>
  <si>
    <t>40-44</t>
  </si>
  <si>
    <t>45-49</t>
  </si>
  <si>
    <t>50-54</t>
  </si>
  <si>
    <t>55-59</t>
  </si>
  <si>
    <t>JUMLAH PENDUDUK MENURUT KELOMPOK UMUR 60 -75 TAHUN</t>
  </si>
  <si>
    <t>65-69</t>
  </si>
  <si>
    <t>70-74</t>
  </si>
  <si>
    <t>75+</t>
  </si>
  <si>
    <t>Laki-laki</t>
  </si>
  <si>
    <t>Perempuan</t>
  </si>
  <si>
    <t>TIDAK TAMAT</t>
  </si>
  <si>
    <t>DESA</t>
  </si>
  <si>
    <t>SEKOLAH SEDERAJAD</t>
  </si>
  <si>
    <t>BELUM SD</t>
  </si>
  <si>
    <t>SD</t>
  </si>
  <si>
    <t>TAMAT</t>
  </si>
  <si>
    <t>SLTP</t>
  </si>
  <si>
    <t>SLTA</t>
  </si>
  <si>
    <t>AKADEMI</t>
  </si>
  <si>
    <t>UNIVERSITAS</t>
  </si>
  <si>
    <t>(9)</t>
  </si>
  <si>
    <t>JUMLAH PENDUDUK YANG BERMOHON IZIN USAHA</t>
  </si>
  <si>
    <t>JUMLAH PENDUDUK YANG BERMOHON IMB</t>
  </si>
  <si>
    <t>BANYAKNYA PEGAWAI KELURAHAN / DESA MENURUT GOLONGAN</t>
  </si>
  <si>
    <t>JUMLAH DUSUN, RUKUN TETANGGA DAN</t>
  </si>
  <si>
    <t>FORMAT DATA AGAMA</t>
  </si>
  <si>
    <t>JUMLAH SARANA PERIBADATAN</t>
  </si>
  <si>
    <t>JUMLAH PENDUDUK MENURUT AGAMA</t>
  </si>
  <si>
    <t>JUMLAH NIKAH DILIHAT DARI LOKASI</t>
  </si>
  <si>
    <t>JUMLAH SEKOLAH DI LINGKUNGAN</t>
  </si>
  <si>
    <t>JUMLAH MURID DAN GURU DI LINGKUNGAN</t>
  </si>
  <si>
    <t>N0</t>
  </si>
  <si>
    <t>Masjid</t>
  </si>
  <si>
    <t>Langgar Mushola</t>
  </si>
  <si>
    <t>Gereja</t>
  </si>
  <si>
    <t>Kelenteng</t>
  </si>
  <si>
    <t>Wihara</t>
  </si>
  <si>
    <t>Pura</t>
  </si>
  <si>
    <t>JUMLAH PENDUDUK MENURUT AGAMA YANG DIANUT</t>
  </si>
  <si>
    <t>Islam</t>
  </si>
  <si>
    <t>Kristen</t>
  </si>
  <si>
    <t>Hindu</t>
  </si>
  <si>
    <t>Budha</t>
  </si>
  <si>
    <t>Lainnya</t>
  </si>
  <si>
    <t>JUMLAH NIKAH</t>
  </si>
  <si>
    <t>Bulan</t>
  </si>
  <si>
    <t>Wali Nasab</t>
  </si>
  <si>
    <t>Wali Hakim</t>
  </si>
  <si>
    <t>(10)</t>
  </si>
  <si>
    <t>(11)</t>
  </si>
  <si>
    <t xml:space="preserve">Januari 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</si>
  <si>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</si>
  <si>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</si>
  <si>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</si>
  <si>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</si>
  <si>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</si>
  <si>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</si>
  <si>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</si>
  <si>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</si>
  <si>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</si>
  <si>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</si>
  <si>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</si>
  <si>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 NIKAH DI LIHAT DARI LOKASI PERNIKAHAN</t>
  </si>
  <si>
    <t>Kantor KUA</t>
  </si>
  <si>
    <t>Luar Kantor KUA</t>
  </si>
  <si>
    <t>Isbat</t>
  </si>
  <si>
    <t>JUMLAH SEKOLAH DI LINGKUNGAN KEMENTERIAN AGAMA</t>
  </si>
  <si>
    <t>Ibtidaiyah</t>
  </si>
  <si>
    <t>Tsanawiyah</t>
  </si>
  <si>
    <t>Aliyah</t>
  </si>
  <si>
    <t>JUMLAH MURID DAN GURU DI LINGKUNGAN KEMENTERIAN AGAMA</t>
  </si>
  <si>
    <t>Murid</t>
  </si>
  <si>
    <t>Guru</t>
  </si>
  <si>
    <t>FORMAT DATA PENDIDIKAN</t>
  </si>
  <si>
    <t>JUMLAH GEDUNG SEKOLAH MENURUT STATUS SEKOLAH</t>
  </si>
  <si>
    <t>DAN TINGKATAN</t>
  </si>
  <si>
    <t>JUMLAH SEKOLAH MENURUT STATUS SEKOLAH</t>
  </si>
  <si>
    <t>JUMLAH MURID DAN GURU SD NEGERI DAN SWASTA</t>
  </si>
  <si>
    <t>JUMLAH MURID DAN GURU SLTP NEGERI DAN SWASTA</t>
  </si>
  <si>
    <t>JUMLAH MURID DAN GURU SLTA NEGERI DAN SWASTA</t>
  </si>
  <si>
    <t>JUMLAH GEDUNG SEKOLAH MENURUT STATUS SEKOLAH DAN TINGKATAN</t>
  </si>
  <si>
    <t>Negeri</t>
  </si>
  <si>
    <t>Swasta</t>
  </si>
  <si>
    <t>TK</t>
  </si>
  <si>
    <t>JUMLAH SEKOLAH MENURUT STATUS SEKOLAH DAN TINGKATAN</t>
  </si>
  <si>
    <t>JUMLAH MURID DAN GURU SEKOLAH DASAR NEGERI DAN SWASTA</t>
  </si>
  <si>
    <t>JUMLAH MURID DAN GURU SEKOLAH LANJUTAN TINGKAT PERTAMA</t>
  </si>
  <si>
    <t>JUMLAH MURID DAN GURU SEKOLAH LANJUTAN TINGKAT ATAS</t>
  </si>
  <si>
    <t>FORMAT DATA IKLIM DAN GEOGRAFIS</t>
  </si>
  <si>
    <t>JUMLAH HARI HUJAN DAN CURAH HUJAN</t>
  </si>
  <si>
    <t>JUMLAH PENDUDUK, LUAS DESA, DAN KEPADATANNYA</t>
  </si>
  <si>
    <t>JARAK ANTAR KELURAHAN / DESA</t>
  </si>
  <si>
    <t>BULAN</t>
  </si>
  <si>
    <t>HARI HUJAN</t>
  </si>
  <si>
    <t>CURAH HUJAN (mm)</t>
  </si>
  <si>
    <t xml:space="preserve"> JANUARI</t>
  </si>
  <si>
    <t xml:space="preserve"> FEBRUARI</t>
  </si>
  <si>
    <t xml:space="preserve"> MARET</t>
  </si>
  <si>
    <t xml:space="preserve"> APRIL</t>
  </si>
  <si>
    <t xml:space="preserve"> MEI</t>
  </si>
  <si>
    <t xml:space="preserve"> JUNI</t>
  </si>
  <si>
    <t xml:space="preserve"> JULI</t>
  </si>
  <si>
    <t xml:space="preserve"> AGUSTUS</t>
  </si>
  <si>
    <t xml:space="preserve"> SEPTEMBER</t>
  </si>
  <si>
    <t xml:space="preserve"> OKTOBER</t>
  </si>
  <si>
    <t xml:space="preserve"> MOVEMBER</t>
  </si>
  <si>
    <t xml:space="preserve"> DESEMBER</t>
  </si>
  <si>
    <t>RATA - RATA</t>
  </si>
  <si>
    <t xml:space="preserve">JUMLAH PENDUDUK, LUAS DESA, DAN KEPADATANNYA </t>
  </si>
  <si>
    <t>JUMLAH PENDUDUK (JIWA)</t>
  </si>
  <si>
    <r>
      <t>LUAS km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</si>
  <si>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KEPADATAN JIWA / km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</si>
  <si>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JARAK ANTAR DESA (KM)</t>
  </si>
  <si>
    <t>FORMAT DATA KESEHATAN DAN KB</t>
  </si>
  <si>
    <t>JUMLAH PASANGAN USIA SUBUR</t>
  </si>
  <si>
    <t>JUMLAH TEMPAT PELAYANAN KESEHATAN</t>
  </si>
  <si>
    <t>JUMLAH NIKAH DI KECAMATAN</t>
  </si>
  <si>
    <t>JUMLAH KETENAGAKERJAAN DI UPTD PUSKESMAS</t>
  </si>
  <si>
    <t>JUMLAH BALITA YANG MENDAPAT IMUNISASI</t>
  </si>
  <si>
    <t>TARGET DAN REALISASI PESERTA KB</t>
  </si>
  <si>
    <t>JUMLAH PASANGAN USIA SUBUR ASPEKTOR KB</t>
  </si>
  <si>
    <t>JUMLAH PASANGAN USIA SUBUR BUKAN ASPEKTOR KB</t>
  </si>
  <si>
    <t>JUMLAH ASPEKTOR KB MENURUT JENIS DAN GENDER</t>
  </si>
  <si>
    <t>RUMAH SAKIT</t>
  </si>
  <si>
    <t>PUSKESMAS</t>
  </si>
  <si>
    <t>PUSTU</t>
  </si>
  <si>
    <t>POSYANDU</t>
  </si>
  <si>
    <t>POS KB</t>
  </si>
  <si>
    <t>POSKESDES</t>
  </si>
  <si>
    <t>JUMLAH TOTAL</t>
  </si>
  <si>
    <t>NIKAH</t>
  </si>
  <si>
    <t>Kategori</t>
  </si>
  <si>
    <t>PNS</t>
  </si>
  <si>
    <t>PTT</t>
  </si>
  <si>
    <t>SUKWAN</t>
  </si>
  <si>
    <t>JUMLAH BAYI</t>
  </si>
  <si>
    <t>POLIO</t>
  </si>
  <si>
    <t>CAMPAK</t>
  </si>
  <si>
    <t>HBO</t>
  </si>
  <si>
    <t>BCG</t>
  </si>
  <si>
    <t>DPT-HB COMBO</t>
  </si>
  <si>
    <t>Target</t>
  </si>
  <si>
    <t>Realisasi</t>
  </si>
  <si>
    <t xml:space="preserve">Persentase </t>
  </si>
  <si>
    <t>JUMLAH PASANGAN USIA SUBUR AKSEPTOR KB</t>
  </si>
  <si>
    <t>Akseptor KB</t>
  </si>
  <si>
    <t>IUD</t>
  </si>
  <si>
    <t>PIL</t>
  </si>
  <si>
    <t xml:space="preserve">SUNTIK </t>
  </si>
  <si>
    <t>KONDOM</t>
  </si>
  <si>
    <t>MOP</t>
  </si>
  <si>
    <t>MOW</t>
  </si>
  <si>
    <t>IMPLANT</t>
  </si>
  <si>
    <t>JUMLAH PASANGAN USIA SUBUR BUKAN AKSEPTOR KB</t>
  </si>
  <si>
    <t xml:space="preserve">JUMLAH AKSEPTOR KB MENURUT JENIS DAN GENDER </t>
  </si>
  <si>
    <t>Hormoral</t>
  </si>
  <si>
    <t>Non Hormoral</t>
  </si>
  <si>
    <t>TAHUN 2021</t>
  </si>
  <si>
    <t>KECAMATAN PANGKAJENE</t>
  </si>
  <si>
    <t>Plt. C A M A T</t>
  </si>
  <si>
    <t>Sibatua</t>
  </si>
  <si>
    <t>Bonto Perak</t>
  </si>
  <si>
    <t>Anrong Appaka</t>
  </si>
  <si>
    <t>Tekolabbua</t>
  </si>
  <si>
    <t>Jagong</t>
  </si>
  <si>
    <t>Tumampua</t>
  </si>
  <si>
    <t>Paddoang - Doangan</t>
  </si>
  <si>
    <t>Mappasaile</t>
  </si>
  <si>
    <t>Pabbundukang</t>
  </si>
  <si>
    <t>Kelengkapan Berkas</t>
  </si>
  <si>
    <t>KECAMATAN  PANGKAJENE</t>
  </si>
  <si>
    <t>DI KECAMATAN PANGKAJENE</t>
  </si>
  <si>
    <t>RUKUN WARGA DI KECAMATAN PANGKAJENE</t>
  </si>
  <si>
    <t>60-64</t>
  </si>
  <si>
    <t>KELURAHAN</t>
  </si>
  <si>
    <t>(12)</t>
  </si>
  <si>
    <t>(13)</t>
  </si>
  <si>
    <t>(14)</t>
  </si>
  <si>
    <t>TEKOLABBUA</t>
  </si>
  <si>
    <t>JAGONG</t>
  </si>
  <si>
    <t>TUMAMPUA</t>
  </si>
  <si>
    <t>MAPPASAILE</t>
  </si>
  <si>
    <t>PADOANG-DOANGAN</t>
  </si>
  <si>
    <t>PABUNDUKANG</t>
  </si>
  <si>
    <t>BONTO PERAK</t>
  </si>
  <si>
    <t>SIBATUA</t>
  </si>
  <si>
    <t>A. APPAKA</t>
  </si>
  <si>
    <t>DAN TINGKATAN DI KECAMATAN PANGKAJENE</t>
  </si>
  <si>
    <t>NEGERI DAN SWASTA  DI KANTOR KECAMATAN PANGKAJENE</t>
  </si>
  <si>
    <t>Padoang- Doangan</t>
  </si>
  <si>
    <t>Pabundukang</t>
  </si>
  <si>
    <t>1 Km</t>
  </si>
  <si>
    <t>3 Km</t>
  </si>
  <si>
    <t>±1 Km</t>
  </si>
  <si>
    <t>4 Km</t>
  </si>
  <si>
    <t>0,5 Km</t>
  </si>
  <si>
    <t>KECAMATAN PANGKAJENE (PUSKESMAS KOTA PANGKAJENE)</t>
  </si>
  <si>
    <t>Dokter Umum</t>
  </si>
  <si>
    <t>Dokter  Gigi</t>
  </si>
  <si>
    <t>Perawat</t>
  </si>
  <si>
    <t>Perawat Gigi</t>
  </si>
  <si>
    <t>Bidan</t>
  </si>
  <si>
    <t>Tenaga Kesehatan Masyarakat</t>
  </si>
  <si>
    <t>Tenaga Kesling</t>
  </si>
  <si>
    <t>Tenaga Promkes</t>
  </si>
  <si>
    <t>Laboratorium</t>
  </si>
  <si>
    <t>Tenaga Gizi</t>
  </si>
  <si>
    <t>Farmasi</t>
  </si>
  <si>
    <t>Administrasi ( SI)</t>
  </si>
  <si>
    <t>Administrasi ( SMA)</t>
  </si>
  <si>
    <t>Pekarya</t>
  </si>
  <si>
    <t>Perekam Medik</t>
  </si>
  <si>
    <t>Sopir</t>
  </si>
  <si>
    <t>Cleaning Servis</t>
  </si>
  <si>
    <t>KECAMATAN PANGKAJENE (PUSKESMAS BONTO PERAK)</t>
  </si>
  <si>
    <t>MENURUT JENIS ALAT KONTRASEPSI YANG DIGUNAKAN DI KECAMATAN PANGKAJENE</t>
  </si>
  <si>
    <t>(15)</t>
  </si>
  <si>
    <t>DI KECAMATAN  PANGKAJENE</t>
  </si>
  <si>
    <t>YANG DIANUT DI KECAMATAN PANGKAJENE</t>
  </si>
  <si>
    <t>JUMLAH NIKAH DI KECAMATAN PANGKAJENE</t>
  </si>
  <si>
    <t>PERNIKAHAN DI KECAMATAN PANGKAJENE</t>
  </si>
  <si>
    <t>KEMENTERIAN AGAMA DI KECAMATAN PANGKAJENE</t>
  </si>
  <si>
    <t>TAHUN 2022</t>
  </si>
  <si>
    <t>WAHID PERDANA PUTRA, SH</t>
  </si>
  <si>
    <t>NIP. 19830718 200312 1 008</t>
  </si>
  <si>
    <t>JUMLAH PENDUDUK TAHUN 2021</t>
  </si>
  <si>
    <t>Penata III/c</t>
  </si>
  <si>
    <t>JUMLAH PENDUDUK YAG TERDAFTAR KELUARGA HARAPAN</t>
  </si>
  <si>
    <t>JUMLAHPENDUDUK PENERIMA RASTRA (BERAS SEJAHTERA)</t>
  </si>
  <si>
    <t>JUMLAH PENDUDUK YANG TERDAFTAR PESERTA KIS</t>
  </si>
  <si>
    <t>JUMLAH PENDUDUK MENURUT KELOMPOK UMUR 0 - 29 TAHUN 2021</t>
  </si>
  <si>
    <t>JUMLAH PENDUDUK MENURUT KELOMPOK UMUR 30 - 59 TAHUN 2021</t>
  </si>
  <si>
    <t>JUMLAH PENDUDUK MENURUT KELOMPOK UMUR 60 - 75 TAHUN 2021</t>
  </si>
  <si>
    <t>Fisioterapi</t>
  </si>
  <si>
    <t>S</t>
  </si>
  <si>
    <t>-</t>
  </si>
  <si>
    <t>Pangkajene, 19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</si>
</sst>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quotePrefix="1" applyFont="1" applyFill="1" applyBorder="1" applyAlignment="1">
      <alignment horizontal="center" vertical="center"/>
    </xf>
    <xf numFmtId="0" fontId="0" fillId="2" borderId="3" xfId="0" quotePrefix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/>
    <xf numFmtId="0" fontId="8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2" borderId="3" xfId="0" quotePrefix="1" applyFont="1" applyFill="1" applyBorder="1" applyAlignment="1">
      <alignment horizontal="center"/>
    </xf>
    <xf numFmtId="0" fontId="9" fillId="2" borderId="3" xfId="0" quotePrefix="1" applyFont="1" applyFill="1" applyBorder="1" applyAlignment="1">
      <alignment horizontal="center"/>
    </xf>
    <xf numFmtId="16" fontId="9" fillId="2" borderId="3" xfId="0" quotePrefix="1" applyNumberFormat="1" applyFont="1" applyFill="1" applyBorder="1" applyAlignment="1">
      <alignment horizontal="center"/>
    </xf>
    <xf numFmtId="0" fontId="8" fillId="2" borderId="3" xfId="0" quotePrefix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/>
    <xf numFmtId="0" fontId="9" fillId="2" borderId="9" xfId="0" quotePrefix="1" applyFont="1" applyFill="1" applyBorder="1" applyAlignment="1">
      <alignment horizontal="center" vertical="center"/>
    </xf>
    <xf numFmtId="16" fontId="9" fillId="2" borderId="9" xfId="0" quotePrefix="1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2" borderId="11" xfId="0" quotePrefix="1" applyFont="1" applyFill="1" applyBorder="1" applyAlignment="1">
      <alignment horizontal="center" vertical="center"/>
    </xf>
    <xf numFmtId="0" fontId="8" fillId="2" borderId="12" xfId="0" quotePrefix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9" fillId="2" borderId="3" xfId="0" quotePrefix="1" applyFont="1" applyFill="1" applyBorder="1" applyAlignment="1">
      <alignment horizontal="center" vertical="center"/>
    </xf>
    <xf numFmtId="16" fontId="9" fillId="2" borderId="3" xfId="0" quotePrefix="1" applyNumberFormat="1" applyFont="1" applyFill="1" applyBorder="1" applyAlignment="1">
      <alignment horizontal="center" vertical="center"/>
    </xf>
    <xf numFmtId="0" fontId="9" fillId="2" borderId="3" xfId="0" quotePrefix="1" applyFont="1" applyFill="1" applyBorder="1" applyAlignment="1">
      <alignment horizontal="center" vertical="center" wrapText="1"/>
    </xf>
    <xf numFmtId="0" fontId="9" fillId="2" borderId="12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right" vertical="center"/>
    </xf>
    <xf numFmtId="0" fontId="8" fillId="0" borderId="3" xfId="0" quotePrefix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0" fontId="9" fillId="2" borderId="15" xfId="0" applyFont="1" applyFill="1" applyBorder="1"/>
    <xf numFmtId="0" fontId="9" fillId="2" borderId="16" xfId="0" applyFont="1" applyFill="1" applyBorder="1"/>
    <xf numFmtId="0" fontId="10" fillId="0" borderId="0" xfId="0" applyFont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2" fillId="2" borderId="11" xfId="0" quotePrefix="1" applyFont="1" applyFill="1" applyBorder="1" applyAlignment="1">
      <alignment horizontal="center" vertical="center"/>
    </xf>
    <xf numFmtId="0" fontId="12" fillId="2" borderId="3" xfId="0" quotePrefix="1" applyFont="1" applyFill="1" applyBorder="1" applyAlignment="1">
      <alignment horizontal="center" vertical="center"/>
    </xf>
    <xf numFmtId="0" fontId="12" fillId="2" borderId="3" xfId="0" quotePrefix="1" applyFont="1" applyFill="1" applyBorder="1" applyAlignment="1">
      <alignment horizontal="center"/>
    </xf>
    <xf numFmtId="0" fontId="12" fillId="2" borderId="12" xfId="0" quotePrefix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5" fillId="2" borderId="12" xfId="0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/>
    </xf>
    <xf numFmtId="0" fontId="8" fillId="0" borderId="12" xfId="0" quotePrefix="1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2" fillId="2" borderId="12" xfId="0" quotePrefix="1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0" fontId="1" fillId="0" borderId="3" xfId="0" quotePrefix="1" applyFont="1" applyBorder="1" applyAlignment="1">
      <alignment horizontal="left" vertical="center"/>
    </xf>
    <xf numFmtId="0" fontId="8" fillId="0" borderId="0" xfId="0" quotePrefix="1" applyFont="1" applyBorder="1" applyAlignment="1">
      <alignment horizontal="right"/>
    </xf>
    <xf numFmtId="16" fontId="9" fillId="2" borderId="10" xfId="0" quotePrefix="1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1" fontId="9" fillId="2" borderId="3" xfId="0" quotePrefix="1" applyNumberFormat="1" applyFont="1" applyFill="1" applyBorder="1" applyAlignment="1">
      <alignment horizontal="center" vertical="center"/>
    </xf>
    <xf numFmtId="16" fontId="9" fillId="2" borderId="3" xfId="0" quotePrefix="1" applyNumberFormat="1" applyFont="1" applyFill="1" applyBorder="1" applyAlignment="1">
      <alignment horizontal="center" vertical="center" wrapText="1"/>
    </xf>
    <xf numFmtId="0" fontId="9" fillId="2" borderId="9" xfId="0" quotePrefix="1" applyFont="1" applyFill="1" applyBorder="1" applyAlignment="1">
      <alignment horizontal="center" textRotation="90"/>
    </xf>
    <xf numFmtId="16" fontId="9" fillId="2" borderId="9" xfId="0" quotePrefix="1" applyNumberFormat="1" applyFont="1" applyFill="1" applyBorder="1" applyAlignment="1">
      <alignment horizontal="center" textRotation="90"/>
    </xf>
    <xf numFmtId="0" fontId="9" fillId="2" borderId="10" xfId="0" quotePrefix="1" applyFont="1" applyFill="1" applyBorder="1" applyAlignment="1">
      <alignment horizontal="center" textRotation="90"/>
    </xf>
    <xf numFmtId="0" fontId="8" fillId="2" borderId="1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1" xfId="0" quotePrefix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6" fillId="2" borderId="11" xfId="0" quotePrefix="1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6" fillId="2" borderId="12" xfId="0" quotePrefix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2" borderId="12" xfId="0" quotePrefix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9" fillId="2" borderId="1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9" fillId="2" borderId="16" xfId="0" applyNumberFormat="1" applyFont="1" applyFill="1" applyBorder="1" applyAlignment="1">
      <alignment horizontal="center" vertical="center"/>
    </xf>
    <xf numFmtId="3" fontId="8" fillId="0" borderId="3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4" xfId="0" applyFont="1" applyBorder="1"/>
    <xf numFmtId="0" fontId="8" fillId="0" borderId="3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3" fontId="9" fillId="2" borderId="15" xfId="0" applyNumberFormat="1" applyFont="1" applyFill="1" applyBorder="1" applyAlignment="1">
      <alignment horizontal="center"/>
    </xf>
    <xf numFmtId="3" fontId="9" fillId="2" borderId="16" xfId="0" applyNumberFormat="1" applyFont="1" applyFill="1" applyBorder="1" applyAlignment="1">
      <alignment horizontal="center"/>
    </xf>
    <xf numFmtId="164" fontId="8" fillId="0" borderId="3" xfId="2" quotePrefix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 vertical="center"/>
    </xf>
    <xf numFmtId="164" fontId="8" fillId="0" borderId="3" xfId="2" applyFont="1" applyBorder="1" applyAlignment="1">
      <alignment horizontal="left" vertical="center" indent="3"/>
    </xf>
    <xf numFmtId="164" fontId="9" fillId="2" borderId="3" xfId="2" applyFont="1" applyFill="1" applyBorder="1" applyAlignment="1">
      <alignment horizontal="center"/>
    </xf>
    <xf numFmtId="0" fontId="9" fillId="2" borderId="17" xfId="0" quotePrefix="1" applyFont="1" applyFill="1" applyBorder="1" applyAlignment="1">
      <alignment horizontal="center" textRotation="90"/>
    </xf>
    <xf numFmtId="0" fontId="8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3" xfId="0" applyBorder="1"/>
    <xf numFmtId="164" fontId="8" fillId="0" borderId="3" xfId="2" applyFont="1" applyBorder="1" applyAlignment="1">
      <alignment horizontal="center" vertical="center"/>
    </xf>
    <xf numFmtId="164" fontId="8" fillId="0" borderId="3" xfId="2" applyFont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3" fontId="8" fillId="0" borderId="3" xfId="2" applyNumberFormat="1" applyFont="1" applyBorder="1" applyAlignment="1">
      <alignment horizontal="center" vertical="center"/>
    </xf>
    <xf numFmtId="3" fontId="8" fillId="0" borderId="3" xfId="2" quotePrefix="1" applyNumberFormat="1" applyFont="1" applyBorder="1" applyAlignment="1">
      <alignment horizontal="center" vertical="center"/>
    </xf>
    <xf numFmtId="3" fontId="8" fillId="0" borderId="12" xfId="2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3" fillId="2" borderId="15" xfId="0" applyFont="1" applyFill="1" applyBorder="1" applyAlignment="1">
      <alignment horizontal="center" vertical="center"/>
    </xf>
    <xf numFmtId="165" fontId="1" fillId="0" borderId="12" xfId="3" applyNumberFormat="1" applyFont="1" applyBorder="1" applyAlignment="1">
      <alignment horizontal="center" vertical="center"/>
    </xf>
    <xf numFmtId="165" fontId="5" fillId="2" borderId="16" xfId="3" applyNumberFormat="1" applyFont="1" applyFill="1" applyBorder="1" applyAlignment="1">
      <alignment horizontal="center" vertical="center"/>
    </xf>
    <xf numFmtId="3" fontId="8" fillId="0" borderId="12" xfId="0" applyNumberFormat="1" applyFont="1" applyBorder="1" applyAlignment="1">
      <alignment horizontal="center" vertical="center"/>
    </xf>
    <xf numFmtId="3" fontId="5" fillId="2" borderId="1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9" fontId="1" fillId="0" borderId="12" xfId="3" applyNumberFormat="1" applyFont="1" applyBorder="1" applyAlignment="1">
      <alignment horizontal="center" vertical="center"/>
    </xf>
    <xf numFmtId="0" fontId="18" fillId="0" borderId="0" xfId="0" applyFont="1"/>
    <xf numFmtId="43" fontId="9" fillId="2" borderId="3" xfId="4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6" fontId="9" fillId="2" borderId="3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44" fontId="9" fillId="0" borderId="0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5">
    <cellStyle name="Comma" xfId="4" builtinId="3"/>
    <cellStyle name="Comma [0]" xfId="2" builtinId="6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1285874</xdr:colOff>
      <xdr:row>1</xdr:row>
      <xdr:rowOff>19050</xdr:rowOff>
    </xdr:from>
    <xdr:to>
      <xdr:col>2</xdr:col>
      <xdr:colOff>2733675</xdr:colOff>
      <xdr:row>8</xdr:row>
      <xdr:rowOff>180975</xdr:rowOff>
    </xdr:to>
    <xdr:pic>
      <xdr:nvPicPr>
        <xdr:cNvPr id="11" name="Picture 10" descr="Description: Logo Pangkep (Warna)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4" y="333375"/>
          <a:ext cx="1447801" cy="1552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1171574</xdr:colOff>
      <xdr:row>1</xdr:row>
      <xdr:rowOff>133351</xdr:rowOff>
    </xdr:from>
    <xdr:to>
      <xdr:col>2</xdr:col>
      <xdr:colOff>1171574</xdr:colOff>
      <xdr:row>8</xdr:row>
      <xdr:rowOff>104775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4" y="323851"/>
          <a:ext cx="1276350" cy="13049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1131795</xdr:colOff>
      <xdr:row>1</xdr:row>
      <xdr:rowOff>100854</xdr:rowOff>
    </xdr:from>
    <xdr:to>
      <xdr:col>2</xdr:col>
      <xdr:colOff>2431677</xdr:colOff>
      <xdr:row>8</xdr:row>
      <xdr:rowOff>174252</xdr:rowOff>
    </xdr:to>
    <xdr:pic>
      <xdr:nvPicPr>
        <xdr:cNvPr id="6" name="Picture 5" descr="Description: Logo Pangkep (Warna)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2030" y="291354"/>
          <a:ext cx="1299882" cy="14068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1457325</xdr:colOff>
      <xdr:row>1</xdr:row>
      <xdr:rowOff>9525</xdr:rowOff>
    </xdr:from>
    <xdr:to>
      <xdr:col>2</xdr:col>
      <xdr:colOff>1457325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00025"/>
          <a:ext cx="1609725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1562100</xdr:colOff>
      <xdr:row>1</xdr:row>
      <xdr:rowOff>57150</xdr:rowOff>
    </xdr:from>
    <xdr:to>
      <xdr:col>2</xdr:col>
      <xdr:colOff>2867024</xdr:colOff>
      <xdr:row>8</xdr:row>
      <xdr:rowOff>180975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47650"/>
          <a:ext cx="1304924" cy="1457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1562100</xdr:colOff>
      <xdr:row>1</xdr:row>
      <xdr:rowOff>9525</xdr:rowOff>
    </xdr:from>
    <xdr:to>
      <xdr:col>1</xdr:col>
      <xdr:colOff>1562100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140970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1587498</xdr:colOff>
      <xdr:row>1</xdr:row>
      <xdr:rowOff>69453</xdr:rowOff>
    </xdr:from>
    <xdr:to>
      <xdr:col>1</xdr:col>
      <xdr:colOff>2847577</xdr:colOff>
      <xdr:row>9</xdr:row>
      <xdr:rowOff>79375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436" y="257969"/>
          <a:ext cx="1260079" cy="15676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1533525</xdr:colOff>
      <xdr:row>1</xdr:row>
      <xdr:rowOff>9525</xdr:rowOff>
    </xdr:from>
    <xdr:to>
      <xdr:col>2</xdr:col>
      <xdr:colOff>1533525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00025"/>
          <a:ext cx="127635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1438275</xdr:colOff>
      <xdr:row>0</xdr:row>
      <xdr:rowOff>152400</xdr:rowOff>
    </xdr:from>
    <xdr:to>
      <xdr:col>2</xdr:col>
      <xdr:colOff>2724150</xdr:colOff>
      <xdr:row>9</xdr:row>
      <xdr:rowOff>5556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400"/>
          <a:ext cx="1285875" cy="15676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133351</xdr:rowOff>
    </xdr:from>
    <xdr:to>
      <xdr:col>1</xdr:col>
      <xdr:colOff>0</xdr:colOff>
      <xdr:row>6</xdr:row>
      <xdr:rowOff>229721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23876"/>
          <a:ext cx="0" cy="1315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6</xdr:row>
      <xdr:rowOff>123825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09550"/>
          <a:ext cx="0" cy="1495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</xdr:row>
      <xdr:rowOff>9525</xdr:rowOff>
    </xdr:from>
    <xdr:to>
      <xdr:col>2</xdr:col>
      <xdr:colOff>1543050</xdr:colOff>
      <xdr:row>8</xdr:row>
      <xdr:rowOff>171450</xdr:rowOff>
    </xdr:to>
    <xdr:pic>
      <xdr:nvPicPr>
        <xdr:cNvPr id="3" name="Picture 2" descr="Description: Logo Pangkep (Warna)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200025"/>
          <a:ext cx="133350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1409699</xdr:colOff>
      <xdr:row>0</xdr:row>
      <xdr:rowOff>123825</xdr:rowOff>
    </xdr:from>
    <xdr:to>
      <xdr:col>2</xdr:col>
      <xdr:colOff>2876550</xdr:colOff>
      <xdr:row>8</xdr:row>
      <xdr:rowOff>167481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899" y="123825"/>
          <a:ext cx="1466851" cy="15676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1457325</xdr:colOff>
      <xdr:row>1</xdr:row>
      <xdr:rowOff>9525</xdr:rowOff>
    </xdr:from>
    <xdr:to>
      <xdr:col>1</xdr:col>
      <xdr:colOff>1457325</xdr:colOff>
      <xdr:row>8</xdr:row>
      <xdr:rowOff>180975</xdr:rowOff>
    </xdr:to>
    <xdr:pic>
      <xdr:nvPicPr>
        <xdr:cNvPr id="4" name="Picture 3" descr="Description: Logo Pangkep (Warna)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200025"/>
          <a:ext cx="0" cy="1495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1514475</xdr:colOff>
      <xdr:row>0</xdr:row>
      <xdr:rowOff>190499</xdr:rowOff>
    </xdr:from>
    <xdr:to>
      <xdr:col>1</xdr:col>
      <xdr:colOff>1514475</xdr:colOff>
      <xdr:row>8</xdr:row>
      <xdr:rowOff>161925</xdr:rowOff>
    </xdr:to>
    <xdr:pic>
      <xdr:nvPicPr>
        <xdr:cNvPr id="5" name="Picture 4" descr="Description: Logo Pangkep (Warna)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90499"/>
          <a:ext cx="1219200" cy="14859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1685926</xdr:colOff>
      <xdr:row>0</xdr:row>
      <xdr:rowOff>142874</xdr:rowOff>
    </xdr:from>
    <xdr:to>
      <xdr:col>1</xdr:col>
      <xdr:colOff>2981326</xdr:colOff>
      <xdr:row>9</xdr:row>
      <xdr:rowOff>9524</xdr:rowOff>
    </xdr:to>
    <xdr:pic>
      <xdr:nvPicPr>
        <xdr:cNvPr id="7" name="Picture 6" descr="Description: Logo Pangkep (Warna)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6" y="142874"/>
          <a:ext cx="1295400" cy="1571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view="pageBreakPreview" topLeftCell="A10" zoomScale="98" zoomScaleSheetLayoutView="98" workbookViewId="0">
      <selection activeCell="L25" sqref="L25"/>
    </sheetView>
  </sheetViews>
  <sheetFormatPr defaultRowHeight="15" x14ac:dyDescent="0.25"/>
  <cols>
    <col min="1" max="2" width="5.7109375" customWidth="1"/>
    <col min="3" max="3" width="65.7109375" style="8" customWidth="1"/>
    <col min="4" max="4" width="10.85546875" customWidth="1"/>
    <col min="5" max="5" width="5.7109375" style="8" customWidth="1"/>
  </cols>
  <sheetData>
    <row r="1" spans="1:5" ht="24.95" customHeight="1" x14ac:dyDescent="0.25">
      <c r="C1"/>
      <c r="E1"/>
    </row>
    <row r="2" spans="1:5" ht="20.100000000000001" customHeight="1" x14ac:dyDescent="0.25">
      <c r="C2"/>
      <c r="E2"/>
    </row>
    <row r="3" spans="1:5" x14ac:dyDescent="0.25">
      <c r="C3"/>
      <c r="E3"/>
    </row>
    <row r="4" spans="1:5" x14ac:dyDescent="0.25">
      <c r="C4"/>
      <c r="E4"/>
    </row>
    <row r="5" spans="1:5" x14ac:dyDescent="0.25">
      <c r="C5"/>
      <c r="E5"/>
    </row>
    <row r="6" spans="1:5" x14ac:dyDescent="0.25">
      <c r="C6"/>
      <c r="E6"/>
    </row>
    <row r="7" spans="1:5" x14ac:dyDescent="0.25">
      <c r="C7"/>
      <c r="E7"/>
    </row>
    <row r="8" spans="1:5" x14ac:dyDescent="0.25">
      <c r="C8"/>
      <c r="E8"/>
    </row>
    <row r="9" spans="1:5" x14ac:dyDescent="0.25">
      <c r="C9"/>
      <c r="E9"/>
    </row>
    <row r="10" spans="1:5" x14ac:dyDescent="0.25">
      <c r="C10"/>
      <c r="E10"/>
    </row>
    <row r="11" spans="1:5" ht="31.5" x14ac:dyDescent="0.25">
      <c r="B11" s="250" t="s">
        <v>0</v>
      </c>
      <c r="C11" s="250"/>
      <c r="D11" s="250"/>
      <c r="E11" s="1"/>
    </row>
    <row r="12" spans="1:5" ht="15.75" x14ac:dyDescent="0.25">
      <c r="A12" s="1"/>
      <c r="B12" s="31"/>
      <c r="C12" s="31"/>
      <c r="D12" s="31"/>
      <c r="E12" s="1"/>
    </row>
    <row r="13" spans="1:5" ht="18.75" x14ac:dyDescent="0.3">
      <c r="A13" s="1"/>
      <c r="B13" s="25">
        <v>1</v>
      </c>
      <c r="C13" s="26" t="s">
        <v>1</v>
      </c>
      <c r="D13" s="187"/>
      <c r="E13" s="1"/>
    </row>
    <row r="14" spans="1:5" ht="18.75" x14ac:dyDescent="0.3">
      <c r="A14" s="1"/>
      <c r="B14" s="45"/>
      <c r="C14" s="27"/>
      <c r="D14" s="20"/>
      <c r="E14" s="1"/>
    </row>
    <row r="15" spans="1:5" ht="18.75" customHeight="1" x14ac:dyDescent="0.3">
      <c r="A15" s="1"/>
      <c r="B15" s="25">
        <v>2</v>
      </c>
      <c r="C15" s="26" t="s">
        <v>2</v>
      </c>
      <c r="D15" s="48"/>
      <c r="E15" s="1"/>
    </row>
    <row r="16" spans="1:5" ht="18.75" customHeight="1" x14ac:dyDescent="0.3">
      <c r="A16" s="1"/>
      <c r="B16" s="45"/>
      <c r="C16" s="27"/>
      <c r="D16" s="20"/>
      <c r="E16" s="1"/>
    </row>
    <row r="17" spans="1:8" ht="18.75" customHeight="1" x14ac:dyDescent="0.3">
      <c r="A17" s="1"/>
      <c r="B17" s="25">
        <v>3</v>
      </c>
      <c r="C17" s="26" t="s">
        <v>3</v>
      </c>
      <c r="D17" s="187"/>
      <c r="E17" s="1"/>
    </row>
    <row r="18" spans="1:8" ht="18.75" x14ac:dyDescent="0.3">
      <c r="A18" s="1"/>
      <c r="B18" s="45"/>
      <c r="C18" s="27"/>
      <c r="D18" s="20"/>
      <c r="E18" s="1"/>
    </row>
    <row r="19" spans="1:8" ht="18.75" x14ac:dyDescent="0.3">
      <c r="A19" s="1"/>
      <c r="B19" s="25">
        <v>4</v>
      </c>
      <c r="C19" s="26" t="s">
        <v>4</v>
      </c>
      <c r="D19" s="48"/>
      <c r="E19" s="1"/>
    </row>
    <row r="20" spans="1:8" ht="18.75" x14ac:dyDescent="0.3">
      <c r="A20" s="1"/>
      <c r="B20" s="28"/>
      <c r="C20" s="29"/>
      <c r="D20" s="20"/>
      <c r="E20" s="1"/>
    </row>
    <row r="21" spans="1:8" ht="18.75" x14ac:dyDescent="0.3">
      <c r="A21" s="1"/>
      <c r="B21" s="25">
        <v>5</v>
      </c>
      <c r="C21" s="26" t="s">
        <v>5</v>
      </c>
      <c r="D21" s="48"/>
      <c r="E21" s="1"/>
    </row>
    <row r="22" spans="1:8" ht="18.75" x14ac:dyDescent="0.3">
      <c r="A22" s="1"/>
      <c r="B22" s="45"/>
      <c r="C22" s="27"/>
      <c r="D22" s="20"/>
      <c r="E22" s="1"/>
    </row>
    <row r="23" spans="1:8" ht="18.75" x14ac:dyDescent="0.3">
      <c r="A23" s="1"/>
      <c r="B23" s="25">
        <v>6</v>
      </c>
      <c r="C23" s="26" t="s">
        <v>6</v>
      </c>
      <c r="D23" s="48"/>
      <c r="E23" s="1"/>
    </row>
    <row r="24" spans="1:8" ht="18.75" customHeight="1" x14ac:dyDescent="0.3">
      <c r="A24" s="1"/>
      <c r="B24" s="45"/>
      <c r="C24" s="27"/>
      <c r="D24" s="20"/>
      <c r="E24" s="1"/>
    </row>
    <row r="25" spans="1:8" ht="18.75" x14ac:dyDescent="0.3">
      <c r="A25" s="1"/>
      <c r="B25" s="25">
        <v>7</v>
      </c>
      <c r="C25" s="26" t="s">
        <v>7</v>
      </c>
      <c r="D25" s="48"/>
      <c r="E25" s="1"/>
    </row>
    <row r="26" spans="1:8" ht="18" customHeight="1" x14ac:dyDescent="0.3">
      <c r="A26" s="1"/>
      <c r="B26" s="43"/>
      <c r="C26" s="20" t="s">
        <v>8</v>
      </c>
      <c r="D26" s="20"/>
      <c r="E26" s="1"/>
    </row>
    <row r="27" spans="1:8" ht="18.75" x14ac:dyDescent="0.3">
      <c r="A27" s="1"/>
      <c r="B27" s="43"/>
      <c r="C27" s="20"/>
      <c r="D27" s="20"/>
      <c r="E27" s="1"/>
    </row>
    <row r="28" spans="1:8" ht="18.75" x14ac:dyDescent="0.3">
      <c r="A28" s="1"/>
      <c r="B28" s="25">
        <v>8</v>
      </c>
      <c r="C28" s="26" t="s">
        <v>9</v>
      </c>
      <c r="D28" s="48"/>
      <c r="E28"/>
    </row>
    <row r="29" spans="1:8" ht="20.100000000000001" customHeight="1" x14ac:dyDescent="0.3">
      <c r="A29" s="1"/>
      <c r="B29" s="20"/>
      <c r="C29" s="20"/>
      <c r="D29" s="20"/>
      <c r="E29"/>
    </row>
    <row r="30" spans="1:8" ht="24.95" customHeight="1" x14ac:dyDescent="0.25">
      <c r="A30" s="1"/>
      <c r="B30" s="1"/>
      <c r="C30" s="1"/>
      <c r="D30" s="1"/>
      <c r="E30"/>
    </row>
    <row r="31" spans="1:8" ht="15.75" x14ac:dyDescent="0.25">
      <c r="C31"/>
      <c r="E31"/>
      <c r="F31" s="1"/>
      <c r="G31" s="1"/>
      <c r="H31" s="1"/>
    </row>
    <row r="32" spans="1:8" ht="23.25" x14ac:dyDescent="0.25">
      <c r="B32" s="251" t="s">
        <v>10</v>
      </c>
      <c r="C32" s="251"/>
      <c r="D32" s="251"/>
      <c r="E32"/>
      <c r="F32" s="1"/>
      <c r="G32" s="1"/>
      <c r="H32" s="1"/>
    </row>
    <row r="33" spans="2:8" ht="23.25" x14ac:dyDescent="0.25">
      <c r="B33" s="251" t="s">
        <v>288</v>
      </c>
      <c r="C33" s="251"/>
      <c r="D33" s="251"/>
      <c r="E33"/>
      <c r="F33" s="1"/>
      <c r="G33" s="1"/>
      <c r="H33" s="1"/>
    </row>
    <row r="34" spans="2:8" ht="15.75" x14ac:dyDescent="0.25">
      <c r="C34"/>
      <c r="E34"/>
      <c r="F34" s="1"/>
      <c r="G34" s="1"/>
      <c r="H34" s="1"/>
    </row>
    <row r="35" spans="2:8" ht="15.75" x14ac:dyDescent="0.25">
      <c r="C35"/>
      <c r="E35"/>
      <c r="F35" s="1"/>
      <c r="G35" s="1"/>
      <c r="H35" s="1"/>
    </row>
    <row r="36" spans="2:8" ht="15.75" x14ac:dyDescent="0.25">
      <c r="C36"/>
      <c r="E36"/>
      <c r="F36" s="1"/>
      <c r="G36" s="1"/>
      <c r="H36" s="1"/>
    </row>
    <row r="37" spans="2:8" ht="15.75" x14ac:dyDescent="0.25">
      <c r="C37"/>
      <c r="E37"/>
      <c r="F37" s="1"/>
      <c r="G37" s="1"/>
      <c r="H37" s="1"/>
    </row>
    <row r="38" spans="2:8" x14ac:dyDescent="0.25">
      <c r="C38"/>
      <c r="E38"/>
    </row>
    <row r="39" spans="2:8" x14ac:dyDescent="0.25">
      <c r="C39"/>
      <c r="E39"/>
    </row>
    <row r="40" spans="2:8" x14ac:dyDescent="0.25">
      <c r="C40"/>
      <c r="E40"/>
    </row>
    <row r="41" spans="2:8" x14ac:dyDescent="0.25">
      <c r="C41"/>
      <c r="E41"/>
    </row>
    <row r="42" spans="2:8" ht="15.75" x14ac:dyDescent="0.25">
      <c r="C42"/>
      <c r="D42" s="1">
        <v>1</v>
      </c>
      <c r="E42"/>
    </row>
    <row r="43" spans="2:8" x14ac:dyDescent="0.25">
      <c r="C43"/>
      <c r="E43"/>
    </row>
  </sheetData>
  <mergeCells count="3">
    <mergeCell ref="B11:D11"/>
    <mergeCell ref="B32:D32"/>
    <mergeCell ref="B33:D33"/>
  </mergeCells>
  <pageMargins left="0.7" right="0.7" top="0.75" bottom="0.75" header="0.3" footer="0.3"/>
  <pageSetup paperSize="1000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1:E40"/>
  <sheetViews>
    <sheetView view="pageBreakPreview" zoomScale="60" zoomScaleNormal="85" workbookViewId="0">
      <selection activeCell="J30" sqref="J30"/>
    </sheetView>
  </sheetViews>
  <sheetFormatPr defaultRowHeight="15" x14ac:dyDescent="0.25"/>
  <cols>
    <col min="3" max="3" width="56.5703125" customWidth="1"/>
  </cols>
  <sheetData>
    <row r="11" spans="1:5" ht="31.5" x14ac:dyDescent="0.25">
      <c r="B11" s="250" t="s">
        <v>22</v>
      </c>
      <c r="C11" s="250"/>
      <c r="D11" s="250"/>
      <c r="E11" s="1"/>
    </row>
    <row r="12" spans="1:5" ht="31.5" x14ac:dyDescent="0.25">
      <c r="B12" s="250" t="s">
        <v>237</v>
      </c>
      <c r="C12" s="250"/>
      <c r="D12" s="250"/>
      <c r="E12" s="1"/>
    </row>
    <row r="13" spans="1:5" ht="30" customHeight="1" x14ac:dyDescent="0.25">
      <c r="A13" s="1"/>
      <c r="B13" s="15"/>
      <c r="C13" s="7" t="s">
        <v>223</v>
      </c>
      <c r="D13" s="15"/>
      <c r="E13" s="1"/>
    </row>
    <row r="14" spans="1:5" ht="30" customHeight="1" x14ac:dyDescent="0.25">
      <c r="A14" s="1"/>
      <c r="B14" s="15"/>
      <c r="C14" s="7"/>
      <c r="D14" s="15"/>
      <c r="E14" s="1"/>
    </row>
    <row r="15" spans="1:5" ht="30" customHeight="1" x14ac:dyDescent="0.25">
      <c r="A15" s="1"/>
      <c r="B15" s="15"/>
      <c r="C15" s="7"/>
      <c r="D15" s="15"/>
      <c r="E15" s="1"/>
    </row>
    <row r="16" spans="1:5" ht="18.75" x14ac:dyDescent="0.3">
      <c r="A16" s="1"/>
      <c r="B16" s="25">
        <v>1</v>
      </c>
      <c r="C16" s="26" t="s">
        <v>23</v>
      </c>
      <c r="D16" s="48"/>
      <c r="E16" s="1"/>
    </row>
    <row r="17" spans="1:5" ht="18.75" x14ac:dyDescent="0.3">
      <c r="A17" s="1"/>
      <c r="B17" s="54"/>
      <c r="C17" s="27" t="s">
        <v>24</v>
      </c>
      <c r="D17" s="20"/>
      <c r="E17" s="1"/>
    </row>
    <row r="18" spans="1:5" ht="18.75" x14ac:dyDescent="0.3">
      <c r="A18" s="1"/>
      <c r="B18" s="54"/>
      <c r="C18" s="27"/>
      <c r="D18" s="20"/>
      <c r="E18" s="1"/>
    </row>
    <row r="19" spans="1:5" ht="18.75" x14ac:dyDescent="0.3">
      <c r="A19" s="1"/>
      <c r="B19" s="54"/>
      <c r="C19" s="27"/>
      <c r="D19" s="20"/>
      <c r="E19" s="1"/>
    </row>
    <row r="20" spans="1:5" ht="18.75" x14ac:dyDescent="0.3">
      <c r="A20" s="1"/>
      <c r="B20" s="25">
        <v>2</v>
      </c>
      <c r="C20" s="26" t="s">
        <v>25</v>
      </c>
      <c r="D20" s="23"/>
      <c r="E20" s="1"/>
    </row>
    <row r="21" spans="1:5" ht="15.75" x14ac:dyDescent="0.25">
      <c r="A21" s="1"/>
      <c r="B21" s="2"/>
      <c r="C21" s="3"/>
      <c r="D21" s="3"/>
      <c r="E21" s="1"/>
    </row>
    <row r="22" spans="1:5" ht="15.75" x14ac:dyDescent="0.25">
      <c r="A22" s="1"/>
      <c r="B22" s="2"/>
      <c r="C22" s="3"/>
      <c r="D22" s="3"/>
      <c r="E22" s="1"/>
    </row>
    <row r="23" spans="1:5" ht="15.75" x14ac:dyDescent="0.25">
      <c r="A23" s="1"/>
      <c r="B23" s="2"/>
      <c r="C23" s="3"/>
      <c r="D23" s="3"/>
      <c r="E23" s="1"/>
    </row>
    <row r="24" spans="1:5" ht="15.75" x14ac:dyDescent="0.25">
      <c r="A24" s="1"/>
      <c r="B24" s="2"/>
      <c r="C24" s="3"/>
      <c r="D24" s="3"/>
      <c r="E24" s="1"/>
    </row>
    <row r="25" spans="1:5" ht="15.75" x14ac:dyDescent="0.25">
      <c r="A25" s="1"/>
      <c r="B25" s="2"/>
      <c r="C25" s="3"/>
      <c r="D25" s="1"/>
      <c r="E25" s="1"/>
    </row>
    <row r="26" spans="1:5" ht="23.25" x14ac:dyDescent="0.25">
      <c r="A26" s="1"/>
      <c r="B26" s="251" t="s">
        <v>10</v>
      </c>
      <c r="C26" s="251"/>
      <c r="D26" s="251"/>
      <c r="E26" s="1"/>
    </row>
    <row r="27" spans="1:5" ht="23.25" x14ac:dyDescent="0.25">
      <c r="A27" s="1"/>
      <c r="B27" s="251" t="s">
        <v>223</v>
      </c>
      <c r="C27" s="251"/>
      <c r="D27" s="251"/>
      <c r="E27" s="1"/>
    </row>
    <row r="28" spans="1:5" ht="15.75" x14ac:dyDescent="0.25">
      <c r="A28" s="1"/>
      <c r="E28" s="1"/>
    </row>
    <row r="29" spans="1:5" ht="15.75" x14ac:dyDescent="0.25">
      <c r="A29" s="1"/>
      <c r="E29" s="1"/>
    </row>
    <row r="30" spans="1:5" ht="15.75" x14ac:dyDescent="0.25">
      <c r="A30" s="1"/>
      <c r="E30" s="1"/>
    </row>
    <row r="31" spans="1:5" ht="15.75" x14ac:dyDescent="0.25">
      <c r="A31" s="1"/>
      <c r="E31" s="1"/>
    </row>
    <row r="32" spans="1:5" ht="15.75" x14ac:dyDescent="0.25">
      <c r="A32" s="1"/>
      <c r="E32" s="1"/>
    </row>
    <row r="33" spans="1:5" ht="15.75" x14ac:dyDescent="0.25">
      <c r="A33" s="1"/>
      <c r="E33" s="1"/>
    </row>
    <row r="34" spans="1:5" ht="15.75" x14ac:dyDescent="0.25">
      <c r="A34" s="1"/>
      <c r="E34" s="1"/>
    </row>
    <row r="35" spans="1:5" ht="15.75" x14ac:dyDescent="0.25">
      <c r="A35" s="1"/>
      <c r="E35" s="1"/>
    </row>
    <row r="36" spans="1:5" ht="15.75" x14ac:dyDescent="0.25">
      <c r="A36" s="1"/>
      <c r="E36" s="1"/>
    </row>
    <row r="37" spans="1:5" ht="15.75" x14ac:dyDescent="0.25">
      <c r="A37" s="1"/>
      <c r="E37" s="1"/>
    </row>
    <row r="38" spans="1:5" ht="15.75" x14ac:dyDescent="0.25">
      <c r="A38" s="1"/>
    </row>
    <row r="39" spans="1:5" ht="15.75" x14ac:dyDescent="0.25">
      <c r="A39" s="1"/>
    </row>
    <row r="40" spans="1:5" ht="15.75" x14ac:dyDescent="0.25">
      <c r="A40" s="1"/>
    </row>
  </sheetData>
  <mergeCells count="4">
    <mergeCell ref="B11:D11"/>
    <mergeCell ref="B26:D26"/>
    <mergeCell ref="B27:D27"/>
    <mergeCell ref="B12:D12"/>
  </mergeCells>
  <pageMargins left="0.7" right="0.7" top="0.75" bottom="0.75" header="0.3" footer="0.3"/>
  <pageSetup paperSize="1000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H30"/>
  <sheetViews>
    <sheetView view="pageBreakPreview" topLeftCell="A7" zoomScale="96" zoomScaleSheetLayoutView="96" workbookViewId="0">
      <selection activeCell="L14" sqref="L14"/>
    </sheetView>
  </sheetViews>
  <sheetFormatPr defaultRowHeight="15" x14ac:dyDescent="0.25"/>
  <cols>
    <col min="1" max="1" width="5.140625" customWidth="1"/>
    <col min="2" max="2" width="5.7109375" customWidth="1"/>
    <col min="3" max="3" width="25.140625" customWidth="1"/>
    <col min="4" max="7" width="8.7109375" customWidth="1"/>
    <col min="8" max="8" width="10.7109375" customWidth="1"/>
    <col min="9" max="14" width="8.7109375" customWidth="1"/>
  </cols>
  <sheetData>
    <row r="2" spans="2:8" ht="18.75" x14ac:dyDescent="0.25">
      <c r="B2" s="53"/>
      <c r="C2" s="53"/>
      <c r="D2" s="53"/>
      <c r="E2" s="53"/>
      <c r="F2" s="53"/>
    </row>
    <row r="3" spans="2:8" ht="18.75" x14ac:dyDescent="0.25">
      <c r="B3" s="277" t="s">
        <v>89</v>
      </c>
      <c r="C3" s="277"/>
      <c r="D3" s="277"/>
      <c r="E3" s="277"/>
      <c r="F3" s="277"/>
      <c r="G3" s="277"/>
      <c r="H3" s="277"/>
    </row>
    <row r="4" spans="2:8" ht="18.75" x14ac:dyDescent="0.25">
      <c r="B4" s="277" t="s">
        <v>237</v>
      </c>
      <c r="C4" s="277"/>
      <c r="D4" s="277"/>
      <c r="E4" s="277"/>
      <c r="F4" s="277"/>
      <c r="G4" s="277"/>
      <c r="H4" s="277"/>
    </row>
    <row r="5" spans="2:8" ht="18.75" x14ac:dyDescent="0.25">
      <c r="B5" s="277" t="s">
        <v>223</v>
      </c>
      <c r="C5" s="277"/>
      <c r="D5" s="277"/>
      <c r="E5" s="277"/>
      <c r="F5" s="277"/>
      <c r="G5" s="277"/>
      <c r="H5" s="277"/>
    </row>
    <row r="6" spans="2:8" ht="18.75" x14ac:dyDescent="0.3">
      <c r="B6" s="27"/>
      <c r="C6" s="27"/>
      <c r="D6" s="27"/>
      <c r="E6" s="27"/>
      <c r="F6" s="27"/>
    </row>
    <row r="7" spans="2:8" ht="20.100000000000001" customHeight="1" x14ac:dyDescent="0.25">
      <c r="B7" s="276" t="s">
        <v>26</v>
      </c>
      <c r="C7" s="276" t="s">
        <v>27</v>
      </c>
      <c r="D7" s="268" t="s">
        <v>47</v>
      </c>
      <c r="E7" s="268"/>
      <c r="F7" s="268"/>
      <c r="G7" s="268"/>
      <c r="H7" s="278" t="s">
        <v>52</v>
      </c>
    </row>
    <row r="8" spans="2:8" ht="20.100000000000001" customHeight="1" x14ac:dyDescent="0.25">
      <c r="B8" s="276"/>
      <c r="C8" s="276"/>
      <c r="D8" s="55" t="s">
        <v>48</v>
      </c>
      <c r="E8" s="55" t="s">
        <v>49</v>
      </c>
      <c r="F8" s="55" t="s">
        <v>50</v>
      </c>
      <c r="G8" s="55" t="s">
        <v>51</v>
      </c>
      <c r="H8" s="278"/>
    </row>
    <row r="9" spans="2:8" ht="20.100000000000001" customHeight="1" x14ac:dyDescent="0.25">
      <c r="B9" s="39" t="s">
        <v>31</v>
      </c>
      <c r="C9" s="39" t="s">
        <v>32</v>
      </c>
      <c r="D9" s="39" t="s">
        <v>33</v>
      </c>
      <c r="E9" s="39" t="s">
        <v>34</v>
      </c>
      <c r="F9" s="39" t="s">
        <v>35</v>
      </c>
      <c r="G9" s="40" t="s">
        <v>53</v>
      </c>
      <c r="H9" s="39" t="s">
        <v>54</v>
      </c>
    </row>
    <row r="10" spans="2:8" ht="20.100000000000001" customHeight="1" x14ac:dyDescent="0.25">
      <c r="B10" s="13">
        <v>1</v>
      </c>
      <c r="C10" s="6" t="s">
        <v>226</v>
      </c>
      <c r="D10" s="56"/>
      <c r="E10" s="56"/>
      <c r="F10" s="56">
        <v>6</v>
      </c>
      <c r="G10" s="56"/>
      <c r="H10" s="57"/>
    </row>
    <row r="11" spans="2:8" ht="20.100000000000001" customHeight="1" x14ac:dyDescent="0.25">
      <c r="B11" s="13">
        <v>2</v>
      </c>
      <c r="C11" s="6" t="s">
        <v>227</v>
      </c>
      <c r="D11" s="56"/>
      <c r="E11" s="56">
        <v>2</v>
      </c>
      <c r="F11" s="56">
        <v>6</v>
      </c>
      <c r="G11" s="56"/>
      <c r="H11" s="57"/>
    </row>
    <row r="12" spans="2:8" ht="20.100000000000001" customHeight="1" x14ac:dyDescent="0.25">
      <c r="B12" s="13">
        <v>3</v>
      </c>
      <c r="C12" s="6" t="s">
        <v>228</v>
      </c>
      <c r="D12" s="56"/>
      <c r="E12" s="56">
        <v>1</v>
      </c>
      <c r="F12" s="56">
        <v>3</v>
      </c>
      <c r="G12" s="56"/>
      <c r="H12" s="57"/>
    </row>
    <row r="13" spans="2:8" ht="20.100000000000001" customHeight="1" x14ac:dyDescent="0.25">
      <c r="B13" s="13">
        <v>4</v>
      </c>
      <c r="C13" s="6" t="s">
        <v>229</v>
      </c>
      <c r="D13" s="56"/>
      <c r="E13" s="56"/>
      <c r="F13" s="56">
        <v>4</v>
      </c>
      <c r="G13" s="56"/>
      <c r="H13" s="57"/>
    </row>
    <row r="14" spans="2:8" ht="20.100000000000001" customHeight="1" x14ac:dyDescent="0.25">
      <c r="B14" s="13">
        <v>5</v>
      </c>
      <c r="C14" s="6" t="s">
        <v>230</v>
      </c>
      <c r="D14" s="56"/>
      <c r="E14" s="56"/>
      <c r="F14" s="56">
        <v>7</v>
      </c>
      <c r="G14" s="56"/>
      <c r="H14" s="57"/>
    </row>
    <row r="15" spans="2:8" ht="20.100000000000001" customHeight="1" x14ac:dyDescent="0.25">
      <c r="B15" s="13">
        <v>6</v>
      </c>
      <c r="C15" s="6" t="s">
        <v>231</v>
      </c>
      <c r="D15" s="56"/>
      <c r="E15" s="56">
        <v>1</v>
      </c>
      <c r="F15" s="56">
        <v>6</v>
      </c>
      <c r="G15" s="56"/>
      <c r="H15" s="57"/>
    </row>
    <row r="16" spans="2:8" ht="20.100000000000001" customHeight="1" x14ac:dyDescent="0.25">
      <c r="B16" s="13">
        <v>7</v>
      </c>
      <c r="C16" s="6" t="s">
        <v>232</v>
      </c>
      <c r="D16" s="56"/>
      <c r="E16" s="56">
        <v>1</v>
      </c>
      <c r="F16" s="56">
        <v>6</v>
      </c>
      <c r="G16" s="56"/>
      <c r="H16" s="57"/>
    </row>
    <row r="17" spans="2:8" ht="20.100000000000001" customHeight="1" x14ac:dyDescent="0.25">
      <c r="B17" s="13">
        <v>8</v>
      </c>
      <c r="C17" s="6" t="s">
        <v>233</v>
      </c>
      <c r="D17" s="56"/>
      <c r="E17" s="56">
        <v>1</v>
      </c>
      <c r="F17" s="56">
        <v>4</v>
      </c>
      <c r="G17" s="56"/>
      <c r="H17" s="57"/>
    </row>
    <row r="18" spans="2:8" ht="20.100000000000001" customHeight="1" x14ac:dyDescent="0.25">
      <c r="B18" s="13">
        <v>9</v>
      </c>
      <c r="C18" s="6" t="s">
        <v>234</v>
      </c>
      <c r="D18" s="14"/>
      <c r="E18" s="14"/>
      <c r="F18" s="14">
        <v>5</v>
      </c>
      <c r="G18" s="57"/>
      <c r="H18" s="57"/>
    </row>
    <row r="19" spans="2:8" ht="20.100000000000001" customHeight="1" x14ac:dyDescent="0.25">
      <c r="B19" s="276" t="s">
        <v>36</v>
      </c>
      <c r="C19" s="276"/>
      <c r="D19" s="55">
        <f>SUM(D10:D18)</f>
        <v>0</v>
      </c>
      <c r="E19" s="55">
        <f>SUM(E10:E18)</f>
        <v>6</v>
      </c>
      <c r="F19" s="55">
        <f>SUM(F10:F18)</f>
        <v>47</v>
      </c>
      <c r="G19" s="52">
        <f>SUM(G10:G18)</f>
        <v>0</v>
      </c>
      <c r="H19" s="52">
        <f>SUM(H10:H18)</f>
        <v>0</v>
      </c>
    </row>
    <row r="20" spans="2:8" ht="15.75" x14ac:dyDescent="0.25">
      <c r="B20" s="18"/>
      <c r="C20" s="18"/>
      <c r="D20" s="19"/>
      <c r="E20" s="19"/>
      <c r="F20" s="19"/>
    </row>
    <row r="21" spans="2:8" ht="15.75" x14ac:dyDescent="0.25">
      <c r="B21" s="1"/>
      <c r="C21" s="1"/>
      <c r="D21" s="1"/>
      <c r="E21" s="1"/>
      <c r="F21" s="1"/>
    </row>
    <row r="22" spans="2:8" ht="18.75" x14ac:dyDescent="0.25">
      <c r="B22" s="1"/>
      <c r="C22" s="1"/>
      <c r="D22" s="1"/>
      <c r="E22" s="33"/>
      <c r="F22" s="239" t="str">
        <f>'2'!$E$19</f>
        <v>Pangkajene, 19 April 2022</v>
      </c>
      <c r="G22" s="33"/>
      <c r="H22" s="33"/>
    </row>
    <row r="23" spans="2:8" ht="18.75" x14ac:dyDescent="0.3">
      <c r="B23" s="1"/>
      <c r="C23" s="1"/>
      <c r="D23" s="1"/>
      <c r="E23" s="1"/>
      <c r="F23" s="239"/>
      <c r="G23" s="20"/>
      <c r="H23" s="20"/>
    </row>
    <row r="24" spans="2:8" ht="18.75" x14ac:dyDescent="0.25">
      <c r="B24" s="1"/>
      <c r="C24" s="1"/>
      <c r="D24" s="1"/>
      <c r="E24" s="33"/>
      <c r="F24" s="239" t="str">
        <f>'2'!$E$21</f>
        <v>Plt. C A M A T</v>
      </c>
      <c r="G24" s="33"/>
      <c r="H24" s="33"/>
    </row>
    <row r="25" spans="2:8" ht="18.75" x14ac:dyDescent="0.3">
      <c r="B25" s="1"/>
      <c r="C25" s="1"/>
      <c r="D25" s="1"/>
      <c r="E25" s="1"/>
      <c r="F25" s="239"/>
      <c r="G25" s="20"/>
      <c r="H25" s="20"/>
    </row>
    <row r="26" spans="2:8" ht="18.75" x14ac:dyDescent="0.3">
      <c r="B26" s="1"/>
      <c r="C26" s="1"/>
      <c r="D26" s="1"/>
      <c r="F26" s="239"/>
      <c r="G26" s="20"/>
      <c r="H26" s="20"/>
    </row>
    <row r="27" spans="2:8" ht="18.75" x14ac:dyDescent="0.3">
      <c r="B27" s="1"/>
      <c r="C27" s="1"/>
      <c r="D27" s="1"/>
      <c r="F27" s="239"/>
      <c r="G27" s="20"/>
      <c r="H27" s="20"/>
    </row>
    <row r="28" spans="2:8" ht="18.75" x14ac:dyDescent="0.25">
      <c r="B28" s="1"/>
      <c r="C28" s="1"/>
      <c r="D28" s="1"/>
      <c r="E28" s="75"/>
      <c r="F28" s="240" t="str">
        <f>'2'!$E$25</f>
        <v>WAHID PERDANA PUTRA, SH</v>
      </c>
      <c r="G28" s="75"/>
      <c r="H28" s="75"/>
    </row>
    <row r="29" spans="2:8" ht="18.75" x14ac:dyDescent="0.25">
      <c r="B29" s="1"/>
      <c r="C29" s="1"/>
      <c r="D29" s="1"/>
      <c r="E29" s="36"/>
      <c r="F29" s="239" t="str">
        <f>'2'!$E$26</f>
        <v>Penata III/c</v>
      </c>
      <c r="G29" s="36"/>
      <c r="H29" s="36"/>
    </row>
    <row r="30" spans="2:8" ht="18.75" x14ac:dyDescent="0.25">
      <c r="F30" s="239" t="str">
        <f>'2'!$E$27</f>
        <v>NIP. 19830718 200312 1 008</v>
      </c>
    </row>
  </sheetData>
  <mergeCells count="8">
    <mergeCell ref="B19:C19"/>
    <mergeCell ref="B3:H3"/>
    <mergeCell ref="B4:H4"/>
    <mergeCell ref="B5:H5"/>
    <mergeCell ref="B7:B8"/>
    <mergeCell ref="C7:C8"/>
    <mergeCell ref="D7:G7"/>
    <mergeCell ref="H7:H8"/>
  </mergeCells>
  <pageMargins left="0.7" right="0.7" top="0.75" bottom="0.75" header="0.3" footer="0.3"/>
  <pageSetup paperSize="10000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37"/>
  <sheetViews>
    <sheetView view="pageBreakPreview" zoomScale="60" workbookViewId="0">
      <selection activeCell="P20" sqref="P20"/>
    </sheetView>
  </sheetViews>
  <sheetFormatPr defaultRowHeight="15" x14ac:dyDescent="0.25"/>
  <cols>
    <col min="1" max="1" width="7.7109375" customWidth="1"/>
    <col min="2" max="2" width="26.42578125" customWidth="1"/>
    <col min="3" max="3" width="15.7109375" customWidth="1"/>
    <col min="4" max="4" width="19.140625" customWidth="1"/>
    <col min="5" max="5" width="16.28515625" customWidth="1"/>
  </cols>
  <sheetData>
    <row r="1" spans="1:7" ht="18.75" x14ac:dyDescent="0.3">
      <c r="A1" s="20"/>
      <c r="B1" s="20"/>
      <c r="C1" s="20"/>
      <c r="D1" s="20"/>
      <c r="E1" s="20"/>
    </row>
    <row r="2" spans="1:7" ht="18.75" x14ac:dyDescent="0.3">
      <c r="A2" s="62"/>
      <c r="B2" s="62"/>
      <c r="C2" s="62"/>
      <c r="D2" s="62"/>
      <c r="E2" s="62"/>
      <c r="F2" s="20"/>
    </row>
    <row r="3" spans="1:7" ht="18.75" x14ac:dyDescent="0.3">
      <c r="A3" s="277" t="s">
        <v>90</v>
      </c>
      <c r="B3" s="277"/>
      <c r="C3" s="277"/>
      <c r="D3" s="277"/>
      <c r="E3" s="277"/>
      <c r="F3" s="20"/>
    </row>
    <row r="4" spans="1:7" ht="18.75" x14ac:dyDescent="0.3">
      <c r="A4" s="277" t="s">
        <v>238</v>
      </c>
      <c r="B4" s="277"/>
      <c r="C4" s="277"/>
      <c r="D4" s="277"/>
      <c r="E4" s="277"/>
      <c r="F4" s="20"/>
    </row>
    <row r="5" spans="1:7" ht="18.75" x14ac:dyDescent="0.3">
      <c r="A5" s="277" t="s">
        <v>223</v>
      </c>
      <c r="B5" s="277"/>
      <c r="C5" s="277"/>
      <c r="D5" s="277"/>
      <c r="E5" s="277"/>
      <c r="F5" s="20"/>
    </row>
    <row r="6" spans="1:7" ht="18.75" x14ac:dyDescent="0.3">
      <c r="A6" s="27"/>
      <c r="B6" s="27"/>
      <c r="C6" s="27"/>
      <c r="D6" s="27"/>
      <c r="E6" s="27"/>
      <c r="F6" s="20"/>
    </row>
    <row r="7" spans="1:7" ht="20.100000000000001" customHeight="1" x14ac:dyDescent="0.3">
      <c r="A7" s="63" t="s">
        <v>26</v>
      </c>
      <c r="B7" s="63" t="s">
        <v>27</v>
      </c>
      <c r="C7" s="63" t="s">
        <v>28</v>
      </c>
      <c r="D7" s="63" t="s">
        <v>29</v>
      </c>
      <c r="E7" s="63" t="s">
        <v>30</v>
      </c>
      <c r="F7" s="20"/>
    </row>
    <row r="8" spans="1:7" ht="20.100000000000001" customHeight="1" x14ac:dyDescent="0.3">
      <c r="A8" s="71" t="s">
        <v>31</v>
      </c>
      <c r="B8" s="71" t="s">
        <v>32</v>
      </c>
      <c r="C8" s="71" t="s">
        <v>33</v>
      </c>
      <c r="D8" s="71" t="s">
        <v>34</v>
      </c>
      <c r="E8" s="71" t="s">
        <v>35</v>
      </c>
      <c r="F8" s="20"/>
    </row>
    <row r="9" spans="1:7" ht="20.100000000000001" customHeight="1" x14ac:dyDescent="0.3">
      <c r="A9" s="22">
        <v>1</v>
      </c>
      <c r="B9" s="23" t="s">
        <v>226</v>
      </c>
      <c r="C9" s="24">
        <v>0</v>
      </c>
      <c r="D9" s="24">
        <f>'2'!D8</f>
        <v>19</v>
      </c>
      <c r="E9" s="24">
        <f>'2'!C8</f>
        <v>4</v>
      </c>
      <c r="F9" s="20"/>
    </row>
    <row r="10" spans="1:7" ht="20.100000000000001" customHeight="1" x14ac:dyDescent="0.3">
      <c r="A10" s="22">
        <v>2</v>
      </c>
      <c r="B10" s="23" t="s">
        <v>227</v>
      </c>
      <c r="C10" s="24">
        <v>0</v>
      </c>
      <c r="D10" s="24">
        <f>'2'!D9</f>
        <v>28</v>
      </c>
      <c r="E10" s="24">
        <f>'2'!C9</f>
        <v>4</v>
      </c>
      <c r="F10" s="20"/>
    </row>
    <row r="11" spans="1:7" ht="20.100000000000001" customHeight="1" x14ac:dyDescent="0.3">
      <c r="A11" s="22">
        <v>3</v>
      </c>
      <c r="B11" s="23" t="s">
        <v>228</v>
      </c>
      <c r="C11" s="24">
        <v>0</v>
      </c>
      <c r="D11" s="24">
        <f>'2'!D10</f>
        <v>15</v>
      </c>
      <c r="E11" s="24">
        <f>'2'!C10</f>
        <v>5</v>
      </c>
      <c r="F11" s="20"/>
    </row>
    <row r="12" spans="1:7" ht="20.100000000000001" customHeight="1" x14ac:dyDescent="0.3">
      <c r="A12" s="22">
        <v>4</v>
      </c>
      <c r="B12" s="23" t="s">
        <v>229</v>
      </c>
      <c r="C12" s="24">
        <v>0</v>
      </c>
      <c r="D12" s="24">
        <f>'2'!D11</f>
        <v>9</v>
      </c>
      <c r="E12" s="24">
        <f>'2'!C11</f>
        <v>5</v>
      </c>
      <c r="F12" s="20"/>
    </row>
    <row r="13" spans="1:7" ht="20.100000000000001" customHeight="1" x14ac:dyDescent="0.3">
      <c r="A13" s="22">
        <v>5</v>
      </c>
      <c r="B13" s="23" t="s">
        <v>230</v>
      </c>
      <c r="C13" s="24">
        <v>0</v>
      </c>
      <c r="D13" s="24">
        <f>'2'!D12</f>
        <v>10</v>
      </c>
      <c r="E13" s="24">
        <f>'2'!C12</f>
        <v>3</v>
      </c>
      <c r="F13" s="20"/>
    </row>
    <row r="14" spans="1:7" ht="20.100000000000001" customHeight="1" x14ac:dyDescent="0.3">
      <c r="A14" s="22">
        <v>6</v>
      </c>
      <c r="B14" s="23" t="s">
        <v>231</v>
      </c>
      <c r="C14" s="24">
        <v>0</v>
      </c>
      <c r="D14" s="24">
        <f>'2'!D13</f>
        <v>19</v>
      </c>
      <c r="E14" s="24">
        <f>'2'!C13</f>
        <v>7</v>
      </c>
      <c r="F14" s="20"/>
    </row>
    <row r="15" spans="1:7" ht="20.100000000000001" customHeight="1" x14ac:dyDescent="0.3">
      <c r="A15" s="22">
        <v>7</v>
      </c>
      <c r="B15" s="23" t="s">
        <v>232</v>
      </c>
      <c r="C15" s="24">
        <v>0</v>
      </c>
      <c r="D15" s="24">
        <f>'2'!D14</f>
        <v>12</v>
      </c>
      <c r="E15" s="24">
        <f>'2'!C14</f>
        <v>4</v>
      </c>
      <c r="F15" s="20"/>
    </row>
    <row r="16" spans="1:7" ht="20.100000000000001" customHeight="1" x14ac:dyDescent="0.3">
      <c r="A16" s="22">
        <v>8</v>
      </c>
      <c r="B16" s="23" t="s">
        <v>233</v>
      </c>
      <c r="C16" s="24">
        <v>0</v>
      </c>
      <c r="D16" s="24">
        <f>'2'!D15</f>
        <v>11</v>
      </c>
      <c r="E16" s="24">
        <f>'2'!C15</f>
        <v>8</v>
      </c>
      <c r="F16" s="20"/>
      <c r="G16" s="58"/>
    </row>
    <row r="17" spans="1:6" ht="20.100000000000001" customHeight="1" x14ac:dyDescent="0.3">
      <c r="A17" s="22">
        <v>9</v>
      </c>
      <c r="B17" s="23" t="s">
        <v>234</v>
      </c>
      <c r="C17" s="24">
        <v>0</v>
      </c>
      <c r="D17" s="24">
        <f>'2'!D16</f>
        <v>14</v>
      </c>
      <c r="E17" s="24">
        <f>'2'!C16</f>
        <v>5</v>
      </c>
      <c r="F17" s="20"/>
    </row>
    <row r="18" spans="1:6" ht="20.100000000000001" customHeight="1" x14ac:dyDescent="0.3">
      <c r="A18" s="268" t="s">
        <v>36</v>
      </c>
      <c r="B18" s="268"/>
      <c r="C18" s="49">
        <f>SUM(C9:C17)</f>
        <v>0</v>
      </c>
      <c r="D18" s="49">
        <f>SUM(D9:D17)</f>
        <v>137</v>
      </c>
      <c r="E18" s="49">
        <f>SUM(E9:E17)</f>
        <v>45</v>
      </c>
      <c r="F18" s="20"/>
    </row>
    <row r="19" spans="1:6" ht="18.75" x14ac:dyDescent="0.3">
      <c r="A19" s="69"/>
      <c r="B19" s="69"/>
      <c r="C19" s="70"/>
      <c r="D19" s="70"/>
      <c r="E19" s="70"/>
      <c r="F19" s="20"/>
    </row>
    <row r="20" spans="1:6" ht="18.75" x14ac:dyDescent="0.3">
      <c r="A20" s="20"/>
      <c r="B20" s="20"/>
      <c r="C20" s="20"/>
      <c r="D20" s="20"/>
      <c r="E20" s="20"/>
      <c r="F20" s="20"/>
    </row>
    <row r="21" spans="1:6" ht="18.75" x14ac:dyDescent="0.3">
      <c r="A21" s="20"/>
      <c r="B21" s="20"/>
      <c r="C21" s="20"/>
      <c r="D21" s="239" t="str">
        <f>'2'!$E$19</f>
        <v>Pangkajene, 19 April 2022</v>
      </c>
      <c r="E21" s="33"/>
      <c r="F21" s="20"/>
    </row>
    <row r="22" spans="1:6" ht="18.75" x14ac:dyDescent="0.3">
      <c r="A22" s="20"/>
      <c r="B22" s="20"/>
      <c r="C22" s="20"/>
      <c r="D22" s="239"/>
      <c r="E22" s="20"/>
      <c r="F22" s="20"/>
    </row>
    <row r="23" spans="1:6" ht="18.75" x14ac:dyDescent="0.3">
      <c r="A23" s="20"/>
      <c r="B23" s="20"/>
      <c r="C23" s="20"/>
      <c r="D23" s="239" t="str">
        <f>'2'!$E$21</f>
        <v>Plt. C A M A T</v>
      </c>
      <c r="E23" s="33"/>
      <c r="F23" s="20"/>
    </row>
    <row r="24" spans="1:6" ht="18.75" x14ac:dyDescent="0.3">
      <c r="A24" s="20"/>
      <c r="B24" s="20"/>
      <c r="C24" s="20"/>
      <c r="D24" s="239"/>
      <c r="E24" s="20"/>
      <c r="F24" s="20"/>
    </row>
    <row r="25" spans="1:6" ht="18.75" x14ac:dyDescent="0.3">
      <c r="A25" s="20"/>
      <c r="B25" s="20"/>
      <c r="C25" s="20"/>
      <c r="D25" s="239"/>
      <c r="E25" s="20"/>
      <c r="F25" s="20"/>
    </row>
    <row r="26" spans="1:6" ht="18.75" x14ac:dyDescent="0.3">
      <c r="A26" s="20"/>
      <c r="B26" s="20"/>
      <c r="C26" s="20"/>
      <c r="D26" s="239"/>
      <c r="E26" s="20"/>
      <c r="F26" s="20"/>
    </row>
    <row r="27" spans="1:6" ht="18.75" x14ac:dyDescent="0.3">
      <c r="A27" s="20"/>
      <c r="B27" s="20"/>
      <c r="C27" s="20"/>
      <c r="D27" s="240" t="str">
        <f>'2'!$E$25</f>
        <v>WAHID PERDANA PUTRA, SH</v>
      </c>
      <c r="E27" s="75"/>
      <c r="F27" s="20"/>
    </row>
    <row r="28" spans="1:6" ht="18.75" x14ac:dyDescent="0.3">
      <c r="A28" s="20"/>
      <c r="B28" s="20"/>
      <c r="C28" s="20"/>
      <c r="D28" s="239" t="str">
        <f>'2'!$E$26</f>
        <v>Penata III/c</v>
      </c>
      <c r="E28" s="36"/>
      <c r="F28" s="20"/>
    </row>
    <row r="29" spans="1:6" ht="18.75" x14ac:dyDescent="0.3">
      <c r="A29" s="20"/>
      <c r="B29" s="20"/>
      <c r="C29" s="20"/>
      <c r="D29" s="239" t="str">
        <f>'2'!$E$27</f>
        <v>NIP. 19830718 200312 1 008</v>
      </c>
      <c r="E29" s="33"/>
      <c r="F29" s="20"/>
    </row>
    <row r="30" spans="1:6" ht="18.75" x14ac:dyDescent="0.3">
      <c r="A30" s="20"/>
      <c r="B30" s="20"/>
      <c r="C30" s="20"/>
      <c r="D30" s="20"/>
      <c r="E30" s="20"/>
      <c r="F30" s="20"/>
    </row>
    <row r="31" spans="1:6" ht="18.75" x14ac:dyDescent="0.3">
      <c r="A31" s="20"/>
      <c r="B31" s="20"/>
      <c r="C31" s="20"/>
      <c r="D31" s="20"/>
      <c r="E31" s="20"/>
    </row>
    <row r="32" spans="1:6" ht="18.75" x14ac:dyDescent="0.3">
      <c r="A32" s="20"/>
      <c r="B32" s="20"/>
      <c r="C32" s="20"/>
      <c r="D32" s="20"/>
      <c r="E32" s="20"/>
    </row>
    <row r="33" spans="1:5" ht="18.75" x14ac:dyDescent="0.3">
      <c r="A33" s="20"/>
      <c r="B33" s="20"/>
      <c r="C33" s="20"/>
      <c r="D33" s="20"/>
      <c r="E33" s="20"/>
    </row>
    <row r="34" spans="1:5" ht="18.75" x14ac:dyDescent="0.3">
      <c r="A34" s="20"/>
      <c r="B34" s="20"/>
      <c r="C34" s="20"/>
      <c r="D34" s="20"/>
      <c r="E34" s="20"/>
    </row>
    <row r="35" spans="1:5" ht="18.75" x14ac:dyDescent="0.3">
      <c r="A35" s="20"/>
      <c r="B35" s="20"/>
      <c r="C35" s="20"/>
      <c r="D35" s="20"/>
      <c r="E35" s="20"/>
    </row>
    <row r="36" spans="1:5" ht="18.75" x14ac:dyDescent="0.3">
      <c r="A36" s="20"/>
      <c r="B36" s="20"/>
      <c r="C36" s="20"/>
      <c r="D36" s="20"/>
      <c r="E36" s="20"/>
    </row>
    <row r="37" spans="1:5" ht="18.75" x14ac:dyDescent="0.3">
      <c r="A37" s="20"/>
      <c r="B37" s="20"/>
      <c r="C37" s="20"/>
      <c r="D37" s="20"/>
      <c r="E37" s="20"/>
    </row>
  </sheetData>
  <mergeCells count="4">
    <mergeCell ref="A18:B18"/>
    <mergeCell ref="A3:E3"/>
    <mergeCell ref="A4:E4"/>
    <mergeCell ref="A5:E5"/>
  </mergeCells>
  <pageMargins left="0.7" right="0.7" top="0.75" bottom="0.75" header="0.3" footer="0.3"/>
  <pageSetup paperSize="1000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1:E29"/>
  <sheetViews>
    <sheetView topLeftCell="A10" workbookViewId="0">
      <selection activeCell="D40" sqref="D40"/>
    </sheetView>
  </sheetViews>
  <sheetFormatPr defaultRowHeight="15" x14ac:dyDescent="0.25"/>
  <cols>
    <col min="1" max="1" width="5" customWidth="1"/>
    <col min="2" max="2" width="7.7109375" customWidth="1"/>
    <col min="3" max="3" width="66.42578125" customWidth="1"/>
  </cols>
  <sheetData>
    <row r="11" spans="2:5" ht="31.5" x14ac:dyDescent="0.25">
      <c r="B11" s="250" t="s">
        <v>44</v>
      </c>
      <c r="C11" s="250"/>
      <c r="D11" s="250"/>
      <c r="E11" s="1"/>
    </row>
    <row r="12" spans="2:5" ht="31.5" x14ac:dyDescent="0.25">
      <c r="B12" s="250" t="s">
        <v>237</v>
      </c>
      <c r="C12" s="250"/>
      <c r="D12" s="250"/>
      <c r="E12" s="1"/>
    </row>
    <row r="13" spans="2:5" ht="31.5" x14ac:dyDescent="0.25">
      <c r="B13" s="250" t="s">
        <v>223</v>
      </c>
      <c r="C13" s="250"/>
      <c r="D13" s="250"/>
      <c r="E13" s="1"/>
    </row>
    <row r="14" spans="2:5" ht="31.5" x14ac:dyDescent="0.25">
      <c r="B14" s="30"/>
      <c r="C14" s="30"/>
      <c r="D14" s="30"/>
      <c r="E14" s="1"/>
    </row>
    <row r="15" spans="2:5" ht="15.75" x14ac:dyDescent="0.25">
      <c r="B15" s="31"/>
      <c r="C15" s="31"/>
      <c r="D15" s="31"/>
      <c r="E15" s="1"/>
    </row>
    <row r="16" spans="2:5" ht="15.75" x14ac:dyDescent="0.25">
      <c r="B16" s="4">
        <v>1</v>
      </c>
      <c r="C16" s="5" t="s">
        <v>296</v>
      </c>
      <c r="D16" s="56"/>
      <c r="E16" s="1"/>
    </row>
    <row r="17" spans="2:5" ht="15.75" x14ac:dyDescent="0.25">
      <c r="B17" s="32"/>
      <c r="C17" s="3"/>
      <c r="D17" s="1"/>
      <c r="E17" s="1"/>
    </row>
    <row r="18" spans="2:5" ht="15.75" x14ac:dyDescent="0.25">
      <c r="B18" s="4">
        <v>2</v>
      </c>
      <c r="C18" s="5" t="s">
        <v>297</v>
      </c>
      <c r="D18" s="56"/>
      <c r="E18" s="1"/>
    </row>
    <row r="19" spans="2:5" ht="15.75" x14ac:dyDescent="0.25">
      <c r="B19" s="32"/>
      <c r="C19" s="3"/>
      <c r="D19" s="1"/>
      <c r="E19" s="1"/>
    </row>
    <row r="20" spans="2:5" ht="15.75" x14ac:dyDescent="0.25">
      <c r="B20" s="4">
        <v>3</v>
      </c>
      <c r="C20" s="5" t="s">
        <v>298</v>
      </c>
      <c r="D20" s="56"/>
      <c r="E20" s="1"/>
    </row>
    <row r="21" spans="2:5" ht="15.75" x14ac:dyDescent="0.25">
      <c r="B21" s="32"/>
      <c r="C21" s="3"/>
      <c r="D21" s="1"/>
      <c r="E21" s="1"/>
    </row>
    <row r="22" spans="2:5" ht="15.75" x14ac:dyDescent="0.25">
      <c r="B22" s="4">
        <v>4</v>
      </c>
      <c r="C22" s="5" t="s">
        <v>45</v>
      </c>
      <c r="D22" s="56"/>
      <c r="E22" s="1"/>
    </row>
    <row r="23" spans="2:5" ht="15.75" x14ac:dyDescent="0.25">
      <c r="B23" s="37"/>
      <c r="C23" s="38"/>
      <c r="D23" s="1"/>
      <c r="E23" s="1"/>
    </row>
    <row r="24" spans="2:5" ht="15.75" x14ac:dyDescent="0.25">
      <c r="B24" s="4">
        <v>5</v>
      </c>
      <c r="C24" s="5" t="s">
        <v>46</v>
      </c>
      <c r="D24" s="56"/>
      <c r="E24" s="1"/>
    </row>
    <row r="25" spans="2:5" ht="15.75" x14ac:dyDescent="0.25">
      <c r="B25" s="32"/>
      <c r="C25" s="3"/>
      <c r="D25" s="1"/>
      <c r="E25" s="1"/>
    </row>
    <row r="26" spans="2:5" ht="15.75" x14ac:dyDescent="0.25">
      <c r="B26" s="1"/>
      <c r="C26" s="1"/>
      <c r="D26" s="1"/>
      <c r="E26" s="1"/>
    </row>
    <row r="28" spans="2:5" ht="23.25" x14ac:dyDescent="0.25">
      <c r="B28" s="251" t="s">
        <v>10</v>
      </c>
      <c r="C28" s="251"/>
      <c r="D28" s="251"/>
    </row>
    <row r="29" spans="2:5" ht="23.25" x14ac:dyDescent="0.25">
      <c r="B29" s="251" t="s">
        <v>223</v>
      </c>
      <c r="C29" s="251"/>
      <c r="D29" s="251"/>
    </row>
  </sheetData>
  <mergeCells count="5">
    <mergeCell ref="B11:D11"/>
    <mergeCell ref="B28:D28"/>
    <mergeCell ref="B29:D29"/>
    <mergeCell ref="B12:D12"/>
    <mergeCell ref="B13:D13"/>
  </mergeCells>
  <pageMargins left="0.7" right="0.7" top="0.75" bottom="0.75" header="0.3" footer="0.3"/>
  <pageSetup paperSize="5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I39"/>
  <sheetViews>
    <sheetView view="pageBreakPreview" topLeftCell="A4" zoomScale="91" zoomScaleSheetLayoutView="91" workbookViewId="0">
      <selection activeCell="N16" sqref="N16"/>
    </sheetView>
  </sheetViews>
  <sheetFormatPr defaultRowHeight="15" x14ac:dyDescent="0.25"/>
  <cols>
    <col min="1" max="1" width="5.7109375" customWidth="1"/>
    <col min="2" max="2" width="25.7109375" customWidth="1"/>
    <col min="3" max="8" width="7.7109375" customWidth="1"/>
    <col min="11" max="11" width="3.7109375" customWidth="1"/>
    <col min="12" max="17" width="5.7109375" customWidth="1"/>
  </cols>
  <sheetData>
    <row r="1" spans="1:9" ht="18.75" x14ac:dyDescent="0.3">
      <c r="A1" s="20"/>
      <c r="B1" s="20"/>
      <c r="C1" s="20"/>
      <c r="D1" s="20"/>
      <c r="E1" s="20"/>
      <c r="F1" s="20"/>
      <c r="G1" s="20"/>
      <c r="H1" s="20"/>
      <c r="I1" s="20"/>
    </row>
    <row r="2" spans="1:9" ht="18.75" x14ac:dyDescent="0.3">
      <c r="A2" s="64"/>
      <c r="B2" s="64"/>
      <c r="C2" s="64"/>
      <c r="D2" s="64"/>
      <c r="E2" s="64"/>
      <c r="F2" s="20"/>
      <c r="G2" s="20"/>
      <c r="H2" s="20"/>
      <c r="I2" s="20"/>
    </row>
    <row r="3" spans="1:9" ht="18.75" x14ac:dyDescent="0.25">
      <c r="A3" s="277" t="s">
        <v>55</v>
      </c>
      <c r="B3" s="277"/>
      <c r="C3" s="277"/>
      <c r="D3" s="277"/>
      <c r="E3" s="277"/>
      <c r="F3" s="277"/>
      <c r="G3" s="277"/>
      <c r="H3" s="277"/>
      <c r="I3" s="277"/>
    </row>
    <row r="4" spans="1:9" ht="18.75" x14ac:dyDescent="0.25">
      <c r="A4" s="277" t="s">
        <v>237</v>
      </c>
      <c r="B4" s="277"/>
      <c r="C4" s="277"/>
      <c r="D4" s="277"/>
      <c r="E4" s="277"/>
      <c r="F4" s="277"/>
      <c r="G4" s="277"/>
      <c r="H4" s="277"/>
      <c r="I4" s="277"/>
    </row>
    <row r="5" spans="1:9" ht="18.75" x14ac:dyDescent="0.25">
      <c r="A5" s="277" t="s">
        <v>223</v>
      </c>
      <c r="B5" s="277"/>
      <c r="C5" s="277"/>
      <c r="D5" s="277"/>
      <c r="E5" s="277"/>
      <c r="F5" s="277"/>
      <c r="G5" s="277"/>
      <c r="H5" s="277"/>
      <c r="I5" s="277"/>
    </row>
    <row r="6" spans="1:9" ht="18.75" x14ac:dyDescent="0.3">
      <c r="A6" s="27"/>
      <c r="B6" s="27"/>
      <c r="C6" s="27"/>
      <c r="D6" s="27"/>
      <c r="E6" s="27"/>
      <c r="F6" s="20"/>
      <c r="G6" s="20"/>
      <c r="H6" s="20"/>
      <c r="I6" s="20"/>
    </row>
    <row r="7" spans="1:9" ht="20.100000000000001" customHeight="1" x14ac:dyDescent="0.3">
      <c r="A7" s="49" t="s">
        <v>26</v>
      </c>
      <c r="B7" s="49" t="s">
        <v>27</v>
      </c>
      <c r="C7" s="72" t="s">
        <v>56</v>
      </c>
      <c r="D7" s="73" t="s">
        <v>57</v>
      </c>
      <c r="E7" s="73" t="s">
        <v>58</v>
      </c>
      <c r="F7" s="72" t="s">
        <v>59</v>
      </c>
      <c r="G7" s="72" t="s">
        <v>60</v>
      </c>
      <c r="H7" s="49" t="s">
        <v>62</v>
      </c>
      <c r="I7" s="49" t="s">
        <v>36</v>
      </c>
    </row>
    <row r="8" spans="1:9" ht="20.100000000000001" customHeight="1" x14ac:dyDescent="0.25">
      <c r="A8" s="39" t="s">
        <v>31</v>
      </c>
      <c r="B8" s="74" t="s">
        <v>32</v>
      </c>
      <c r="C8" s="39" t="s">
        <v>33</v>
      </c>
      <c r="D8" s="39" t="s">
        <v>34</v>
      </c>
      <c r="E8" s="39" t="s">
        <v>35</v>
      </c>
      <c r="F8" s="39" t="s">
        <v>53</v>
      </c>
      <c r="G8" s="39" t="s">
        <v>54</v>
      </c>
      <c r="H8" s="39" t="s">
        <v>61</v>
      </c>
      <c r="I8" s="39" t="s">
        <v>86</v>
      </c>
    </row>
    <row r="9" spans="1:9" ht="20.100000000000001" customHeight="1" x14ac:dyDescent="0.3">
      <c r="A9" s="22">
        <v>1</v>
      </c>
      <c r="B9" s="23" t="s">
        <v>226</v>
      </c>
      <c r="C9" s="24">
        <v>240</v>
      </c>
      <c r="D9" s="24">
        <v>269</v>
      </c>
      <c r="E9" s="24">
        <v>318</v>
      </c>
      <c r="F9" s="24">
        <v>324</v>
      </c>
      <c r="G9" s="24">
        <v>288</v>
      </c>
      <c r="H9" s="24">
        <v>198</v>
      </c>
      <c r="I9" s="24">
        <f t="shared" ref="I9:I17" si="0">SUM(C9:H9)</f>
        <v>1637</v>
      </c>
    </row>
    <row r="10" spans="1:9" ht="20.100000000000001" customHeight="1" x14ac:dyDescent="0.3">
      <c r="A10" s="22">
        <v>2</v>
      </c>
      <c r="B10" s="23" t="s">
        <v>227</v>
      </c>
      <c r="C10" s="24">
        <v>354</v>
      </c>
      <c r="D10" s="24">
        <v>487</v>
      </c>
      <c r="E10" s="24">
        <v>508</v>
      </c>
      <c r="F10" s="24">
        <v>495</v>
      </c>
      <c r="G10" s="24">
        <v>531</v>
      </c>
      <c r="H10" s="24">
        <v>415</v>
      </c>
      <c r="I10" s="24">
        <f t="shared" si="0"/>
        <v>2790</v>
      </c>
    </row>
    <row r="11" spans="1:9" ht="20.100000000000001" customHeight="1" x14ac:dyDescent="0.3">
      <c r="A11" s="22">
        <v>3</v>
      </c>
      <c r="B11" s="23" t="s">
        <v>228</v>
      </c>
      <c r="C11" s="24">
        <v>437</v>
      </c>
      <c r="D11" s="24">
        <v>523</v>
      </c>
      <c r="E11" s="24">
        <v>553</v>
      </c>
      <c r="F11" s="24">
        <v>577</v>
      </c>
      <c r="G11" s="24">
        <v>535</v>
      </c>
      <c r="H11" s="24">
        <v>457</v>
      </c>
      <c r="I11" s="24">
        <f t="shared" si="0"/>
        <v>3082</v>
      </c>
    </row>
    <row r="12" spans="1:9" ht="20.100000000000001" customHeight="1" x14ac:dyDescent="0.3">
      <c r="A12" s="22">
        <v>4</v>
      </c>
      <c r="B12" s="23" t="s">
        <v>229</v>
      </c>
      <c r="C12" s="24">
        <v>245</v>
      </c>
      <c r="D12" s="24">
        <v>255</v>
      </c>
      <c r="E12" s="24">
        <v>269</v>
      </c>
      <c r="F12" s="24">
        <v>255</v>
      </c>
      <c r="G12" s="24">
        <v>263</v>
      </c>
      <c r="H12" s="24">
        <v>215</v>
      </c>
      <c r="I12" s="24">
        <f t="shared" si="0"/>
        <v>1502</v>
      </c>
    </row>
    <row r="13" spans="1:9" ht="20.100000000000001" customHeight="1" x14ac:dyDescent="0.3">
      <c r="A13" s="22">
        <v>5</v>
      </c>
      <c r="B13" s="23" t="s">
        <v>230</v>
      </c>
      <c r="C13" s="24">
        <v>339</v>
      </c>
      <c r="D13" s="24">
        <v>345</v>
      </c>
      <c r="E13" s="24">
        <v>339</v>
      </c>
      <c r="F13" s="24">
        <v>353</v>
      </c>
      <c r="G13" s="24">
        <v>318</v>
      </c>
      <c r="H13" s="24">
        <v>289</v>
      </c>
      <c r="I13" s="24">
        <f t="shared" si="0"/>
        <v>1983</v>
      </c>
    </row>
    <row r="14" spans="1:9" ht="20.100000000000001" customHeight="1" x14ac:dyDescent="0.3">
      <c r="A14" s="22">
        <v>6</v>
      </c>
      <c r="B14" s="23" t="s">
        <v>231</v>
      </c>
      <c r="C14" s="24">
        <v>290</v>
      </c>
      <c r="D14" s="24">
        <v>472</v>
      </c>
      <c r="E14" s="24">
        <v>535</v>
      </c>
      <c r="F14" s="24">
        <v>568</v>
      </c>
      <c r="G14" s="24">
        <v>554</v>
      </c>
      <c r="H14" s="24">
        <v>482</v>
      </c>
      <c r="I14" s="24">
        <f t="shared" si="0"/>
        <v>2901</v>
      </c>
    </row>
    <row r="15" spans="1:9" ht="20.100000000000001" customHeight="1" x14ac:dyDescent="0.3">
      <c r="A15" s="22">
        <v>7</v>
      </c>
      <c r="B15" s="23" t="s">
        <v>232</v>
      </c>
      <c r="C15" s="24">
        <v>262</v>
      </c>
      <c r="D15" s="24">
        <v>391</v>
      </c>
      <c r="E15" s="24">
        <v>453</v>
      </c>
      <c r="F15" s="24">
        <v>475</v>
      </c>
      <c r="G15" s="24">
        <v>490</v>
      </c>
      <c r="H15" s="24">
        <v>314</v>
      </c>
      <c r="I15" s="24">
        <f t="shared" si="0"/>
        <v>2385</v>
      </c>
    </row>
    <row r="16" spans="1:9" ht="20.100000000000001" customHeight="1" x14ac:dyDescent="0.3">
      <c r="A16" s="22">
        <v>8</v>
      </c>
      <c r="B16" s="23" t="s">
        <v>233</v>
      </c>
      <c r="C16" s="24">
        <v>513</v>
      </c>
      <c r="D16" s="24">
        <v>651</v>
      </c>
      <c r="E16" s="24">
        <v>694</v>
      </c>
      <c r="F16" s="24">
        <v>737</v>
      </c>
      <c r="G16" s="24">
        <v>745</v>
      </c>
      <c r="H16" s="24">
        <v>625</v>
      </c>
      <c r="I16" s="24">
        <f t="shared" si="0"/>
        <v>3965</v>
      </c>
    </row>
    <row r="17" spans="1:9" ht="20.100000000000001" customHeight="1" x14ac:dyDescent="0.3">
      <c r="A17" s="22">
        <v>9</v>
      </c>
      <c r="B17" s="23" t="s">
        <v>234</v>
      </c>
      <c r="C17" s="24">
        <v>420</v>
      </c>
      <c r="D17" s="24">
        <v>454</v>
      </c>
      <c r="E17" s="24">
        <v>454</v>
      </c>
      <c r="F17" s="24">
        <v>375</v>
      </c>
      <c r="G17" s="24">
        <v>445</v>
      </c>
      <c r="H17" s="24">
        <v>363</v>
      </c>
      <c r="I17" s="24">
        <f t="shared" si="0"/>
        <v>2511</v>
      </c>
    </row>
    <row r="18" spans="1:9" ht="20.100000000000001" customHeight="1" x14ac:dyDescent="0.25">
      <c r="A18" s="268" t="s">
        <v>36</v>
      </c>
      <c r="B18" s="268"/>
      <c r="C18" s="67">
        <f t="shared" ref="C18:H18" si="1">SUM(C9:C17)</f>
        <v>3100</v>
      </c>
      <c r="D18" s="67">
        <f t="shared" si="1"/>
        <v>3847</v>
      </c>
      <c r="E18" s="67">
        <f t="shared" si="1"/>
        <v>4123</v>
      </c>
      <c r="F18" s="67">
        <f t="shared" si="1"/>
        <v>4159</v>
      </c>
      <c r="G18" s="67">
        <f t="shared" si="1"/>
        <v>4169</v>
      </c>
      <c r="H18" s="67">
        <f t="shared" si="1"/>
        <v>3358</v>
      </c>
      <c r="I18" s="67">
        <f>SUM(I9:I17)</f>
        <v>22756</v>
      </c>
    </row>
    <row r="19" spans="1:9" ht="18.75" x14ac:dyDescent="0.3">
      <c r="A19" s="69"/>
      <c r="B19" s="69"/>
      <c r="C19" s="70"/>
      <c r="D19" s="70"/>
      <c r="E19" s="70"/>
      <c r="F19" s="20"/>
      <c r="G19" s="20"/>
      <c r="H19" s="20"/>
      <c r="I19" s="20"/>
    </row>
    <row r="20" spans="1:9" ht="18.75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8.75" x14ac:dyDescent="0.3">
      <c r="A21" s="20"/>
      <c r="B21" s="20"/>
      <c r="C21" s="20"/>
      <c r="D21" s="20"/>
      <c r="E21" s="33"/>
      <c r="F21" s="182"/>
      <c r="G21" s="239" t="str">
        <f>'2'!$E$19</f>
        <v>Pangkajene, 19 April 2022</v>
      </c>
      <c r="H21" s="20"/>
      <c r="I21" s="20"/>
    </row>
    <row r="22" spans="1:9" ht="18.75" x14ac:dyDescent="0.3">
      <c r="A22" s="20"/>
      <c r="B22" s="20"/>
      <c r="C22" s="20"/>
      <c r="D22" s="20"/>
      <c r="E22" s="20"/>
      <c r="F22" s="180"/>
      <c r="G22" s="239"/>
      <c r="H22" s="20"/>
      <c r="I22" s="20"/>
    </row>
    <row r="23" spans="1:9" ht="18.75" x14ac:dyDescent="0.3">
      <c r="A23" s="20"/>
      <c r="B23" s="20"/>
      <c r="C23" s="20"/>
      <c r="D23" s="20"/>
      <c r="E23" s="20"/>
      <c r="F23" s="180"/>
      <c r="G23" s="239" t="str">
        <f>'2'!$E$21</f>
        <v>Plt. C A M A T</v>
      </c>
      <c r="H23" s="20"/>
      <c r="I23" s="20"/>
    </row>
    <row r="24" spans="1:9" ht="18.75" x14ac:dyDescent="0.3">
      <c r="A24" s="20"/>
      <c r="B24" s="20"/>
      <c r="C24" s="20"/>
      <c r="D24" s="20"/>
      <c r="E24" s="20"/>
      <c r="F24" s="180"/>
      <c r="G24" s="239"/>
      <c r="H24" s="20"/>
      <c r="I24" s="20"/>
    </row>
    <row r="25" spans="1:9" ht="18.75" x14ac:dyDescent="0.3">
      <c r="A25" s="20"/>
      <c r="B25" s="20"/>
      <c r="C25" s="20"/>
      <c r="D25" s="20"/>
      <c r="E25" s="20"/>
      <c r="F25" s="180"/>
      <c r="G25" s="239"/>
      <c r="H25" s="20"/>
      <c r="I25" s="20"/>
    </row>
    <row r="26" spans="1:9" ht="18.75" x14ac:dyDescent="0.3">
      <c r="A26" s="20"/>
      <c r="B26" s="20"/>
      <c r="C26" s="20"/>
      <c r="D26" s="20"/>
      <c r="E26" s="20"/>
      <c r="F26" s="180"/>
      <c r="G26" s="239"/>
      <c r="H26" s="20"/>
      <c r="I26" s="20"/>
    </row>
    <row r="27" spans="1:9" ht="18.75" x14ac:dyDescent="0.3">
      <c r="A27" s="20"/>
      <c r="B27" s="20"/>
      <c r="C27" s="20"/>
      <c r="D27" s="20"/>
      <c r="E27" s="75"/>
      <c r="F27" s="185"/>
      <c r="G27" s="240" t="str">
        <f>'2'!$E$25</f>
        <v>WAHID PERDANA PUTRA, SH</v>
      </c>
      <c r="H27" s="20"/>
      <c r="I27" s="20"/>
    </row>
    <row r="28" spans="1:9" ht="18.75" x14ac:dyDescent="0.3">
      <c r="A28" s="20"/>
      <c r="B28" s="20"/>
      <c r="C28" s="20"/>
      <c r="D28" s="20"/>
      <c r="E28" s="76"/>
      <c r="F28" s="180"/>
      <c r="G28" s="239" t="str">
        <f>'2'!$E$26</f>
        <v>Penata III/c</v>
      </c>
      <c r="H28" s="20"/>
      <c r="I28" s="20"/>
    </row>
    <row r="29" spans="1:9" ht="18.75" x14ac:dyDescent="0.3">
      <c r="A29" s="20"/>
      <c r="B29" s="20"/>
      <c r="C29" s="20"/>
      <c r="D29" s="20"/>
      <c r="E29" s="33"/>
      <c r="F29" s="20"/>
      <c r="G29" s="239" t="str">
        <f>'2'!$E$27</f>
        <v>NIP. 19830718 200312 1 008</v>
      </c>
      <c r="H29" s="20"/>
      <c r="I29" s="20"/>
    </row>
    <row r="30" spans="1:9" ht="18.75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9" ht="18.75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9" ht="18.75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8.75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8.75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8.75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8.75" x14ac:dyDescent="0.3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8.75" x14ac:dyDescent="0.3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8.75" x14ac:dyDescent="0.3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</row>
  </sheetData>
  <mergeCells count="4">
    <mergeCell ref="A18:B18"/>
    <mergeCell ref="A3:I3"/>
    <mergeCell ref="A4:I4"/>
    <mergeCell ref="A5:I5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I49"/>
  <sheetViews>
    <sheetView view="pageBreakPreview" topLeftCell="A4" zoomScale="93" zoomScaleNormal="120" zoomScaleSheetLayoutView="93" workbookViewId="0">
      <selection activeCell="N15" sqref="N15"/>
    </sheetView>
  </sheetViews>
  <sheetFormatPr defaultRowHeight="15" x14ac:dyDescent="0.25"/>
  <cols>
    <col min="1" max="1" width="6" customWidth="1"/>
    <col min="2" max="2" width="23.140625" customWidth="1"/>
    <col min="3" max="8" width="7.7109375" customWidth="1"/>
    <col min="9" max="9" width="10.140625" customWidth="1"/>
    <col min="10" max="10" width="4.7109375" customWidth="1"/>
  </cols>
  <sheetData>
    <row r="1" spans="1:9" ht="18.75" x14ac:dyDescent="0.3">
      <c r="A1" s="20"/>
      <c r="B1" s="20"/>
      <c r="C1" s="20"/>
      <c r="D1" s="20"/>
      <c r="E1" s="20"/>
      <c r="F1" s="20"/>
      <c r="G1" s="20"/>
      <c r="H1" s="20"/>
      <c r="I1" s="20"/>
    </row>
    <row r="2" spans="1:9" ht="18.75" x14ac:dyDescent="0.3">
      <c r="A2" s="64"/>
      <c r="B2" s="64"/>
      <c r="C2" s="64"/>
      <c r="D2" s="64"/>
      <c r="E2" s="64"/>
      <c r="F2" s="20"/>
      <c r="G2" s="20"/>
      <c r="H2" s="20"/>
      <c r="I2" s="20"/>
    </row>
    <row r="3" spans="1:9" ht="18.75" x14ac:dyDescent="0.25">
      <c r="A3" s="277" t="s">
        <v>63</v>
      </c>
      <c r="B3" s="277"/>
      <c r="C3" s="277"/>
      <c r="D3" s="277"/>
      <c r="E3" s="277"/>
      <c r="F3" s="277"/>
      <c r="G3" s="277"/>
      <c r="H3" s="277"/>
      <c r="I3" s="277"/>
    </row>
    <row r="4" spans="1:9" ht="18.75" x14ac:dyDescent="0.25">
      <c r="A4" s="277" t="s">
        <v>237</v>
      </c>
      <c r="B4" s="277"/>
      <c r="C4" s="277"/>
      <c r="D4" s="277"/>
      <c r="E4" s="277"/>
      <c r="F4" s="277"/>
      <c r="G4" s="277"/>
      <c r="H4" s="277"/>
      <c r="I4" s="277"/>
    </row>
    <row r="5" spans="1:9" ht="18.75" x14ac:dyDescent="0.25">
      <c r="A5" s="277" t="s">
        <v>223</v>
      </c>
      <c r="B5" s="277"/>
      <c r="C5" s="277"/>
      <c r="D5" s="277"/>
      <c r="E5" s="277"/>
      <c r="F5" s="277"/>
      <c r="G5" s="277"/>
      <c r="H5" s="277"/>
      <c r="I5" s="277"/>
    </row>
    <row r="6" spans="1:9" ht="19.5" thickBot="1" x14ac:dyDescent="0.35">
      <c r="A6" s="27"/>
      <c r="B6" s="27"/>
      <c r="C6" s="27"/>
      <c r="D6" s="27"/>
      <c r="E6" s="27"/>
      <c r="F6" s="20"/>
      <c r="G6" s="20"/>
      <c r="H6" s="20"/>
      <c r="I6" s="20"/>
    </row>
    <row r="7" spans="1:9" ht="18.75" x14ac:dyDescent="0.3">
      <c r="A7" s="65" t="s">
        <v>26</v>
      </c>
      <c r="B7" s="66" t="s">
        <v>27</v>
      </c>
      <c r="C7" s="77" t="s">
        <v>64</v>
      </c>
      <c r="D7" s="78" t="s">
        <v>65</v>
      </c>
      <c r="E7" s="78" t="s">
        <v>66</v>
      </c>
      <c r="F7" s="77" t="s">
        <v>67</v>
      </c>
      <c r="G7" s="77" t="s">
        <v>68</v>
      </c>
      <c r="H7" s="79" t="s">
        <v>69</v>
      </c>
      <c r="I7" s="80" t="s">
        <v>36</v>
      </c>
    </row>
    <row r="8" spans="1:9" ht="18.75" x14ac:dyDescent="0.25">
      <c r="A8" s="81" t="s">
        <v>31</v>
      </c>
      <c r="B8" s="74" t="s">
        <v>32</v>
      </c>
      <c r="C8" s="74" t="s">
        <v>33</v>
      </c>
      <c r="D8" s="74" t="s">
        <v>34</v>
      </c>
      <c r="E8" s="74" t="s">
        <v>35</v>
      </c>
      <c r="F8" s="74" t="s">
        <v>53</v>
      </c>
      <c r="G8" s="74" t="s">
        <v>54</v>
      </c>
      <c r="H8" s="74" t="s">
        <v>61</v>
      </c>
      <c r="I8" s="82" t="s">
        <v>86</v>
      </c>
    </row>
    <row r="9" spans="1:9" ht="18.75" x14ac:dyDescent="0.3">
      <c r="A9" s="46">
        <v>1</v>
      </c>
      <c r="B9" s="23" t="s">
        <v>226</v>
      </c>
      <c r="C9" s="197">
        <v>180</v>
      </c>
      <c r="D9" s="195">
        <v>216</v>
      </c>
      <c r="E9" s="24">
        <v>190</v>
      </c>
      <c r="F9" s="22">
        <v>197</v>
      </c>
      <c r="G9" s="22">
        <v>189</v>
      </c>
      <c r="H9" s="22">
        <v>139</v>
      </c>
      <c r="I9" s="83">
        <f t="shared" ref="I9:I17" si="0">SUM(C9:H9)</f>
        <v>1111</v>
      </c>
    </row>
    <row r="10" spans="1:9" ht="18.75" x14ac:dyDescent="0.3">
      <c r="A10" s="46">
        <v>2</v>
      </c>
      <c r="B10" s="23" t="s">
        <v>227</v>
      </c>
      <c r="C10" s="196">
        <v>386</v>
      </c>
      <c r="D10" s="195">
        <v>487</v>
      </c>
      <c r="E10" s="24">
        <v>430</v>
      </c>
      <c r="F10" s="22">
        <v>350</v>
      </c>
      <c r="G10" s="22">
        <v>366</v>
      </c>
      <c r="H10" s="22">
        <v>225</v>
      </c>
      <c r="I10" s="83">
        <f t="shared" si="0"/>
        <v>2244</v>
      </c>
    </row>
    <row r="11" spans="1:9" ht="18.75" x14ac:dyDescent="0.3">
      <c r="A11" s="46">
        <v>3</v>
      </c>
      <c r="B11" s="23" t="s">
        <v>228</v>
      </c>
      <c r="C11" s="24">
        <v>417</v>
      </c>
      <c r="D11" s="24">
        <v>403</v>
      </c>
      <c r="E11" s="24">
        <v>386</v>
      </c>
      <c r="F11" s="22">
        <v>362</v>
      </c>
      <c r="G11" s="22">
        <v>291</v>
      </c>
      <c r="H11" s="22">
        <v>207</v>
      </c>
      <c r="I11" s="83">
        <f t="shared" si="0"/>
        <v>2066</v>
      </c>
    </row>
    <row r="12" spans="1:9" ht="18.75" x14ac:dyDescent="0.3">
      <c r="A12" s="46">
        <v>4</v>
      </c>
      <c r="B12" s="23" t="s">
        <v>229</v>
      </c>
      <c r="C12" s="24">
        <v>216</v>
      </c>
      <c r="D12" s="24">
        <v>202</v>
      </c>
      <c r="E12" s="24">
        <v>176</v>
      </c>
      <c r="F12" s="22">
        <v>162</v>
      </c>
      <c r="G12" s="22">
        <v>163</v>
      </c>
      <c r="H12" s="22">
        <v>114</v>
      </c>
      <c r="I12" s="83">
        <f t="shared" si="0"/>
        <v>1033</v>
      </c>
    </row>
    <row r="13" spans="1:9" ht="18.75" x14ac:dyDescent="0.3">
      <c r="A13" s="46">
        <v>5</v>
      </c>
      <c r="B13" s="193" t="s">
        <v>230</v>
      </c>
      <c r="C13" s="194">
        <v>260</v>
      </c>
      <c r="D13" s="24">
        <v>301</v>
      </c>
      <c r="E13" s="24">
        <v>257</v>
      </c>
      <c r="F13" s="22">
        <v>225</v>
      </c>
      <c r="G13" s="22">
        <v>246</v>
      </c>
      <c r="H13" s="22">
        <v>168</v>
      </c>
      <c r="I13" s="83">
        <f t="shared" si="0"/>
        <v>1457</v>
      </c>
    </row>
    <row r="14" spans="1:9" ht="18.75" x14ac:dyDescent="0.3">
      <c r="A14" s="46">
        <v>6</v>
      </c>
      <c r="B14" s="23" t="s">
        <v>231</v>
      </c>
      <c r="C14" s="24">
        <v>386</v>
      </c>
      <c r="D14" s="24">
        <v>384</v>
      </c>
      <c r="E14" s="24">
        <v>350</v>
      </c>
      <c r="F14" s="22">
        <v>352</v>
      </c>
      <c r="G14" s="22">
        <v>389</v>
      </c>
      <c r="H14" s="22">
        <v>333</v>
      </c>
      <c r="I14" s="83">
        <f t="shared" si="0"/>
        <v>2194</v>
      </c>
    </row>
    <row r="15" spans="1:9" ht="18.75" x14ac:dyDescent="0.3">
      <c r="A15" s="46">
        <v>7</v>
      </c>
      <c r="B15" s="23" t="s">
        <v>232</v>
      </c>
      <c r="C15" s="24">
        <v>276</v>
      </c>
      <c r="D15" s="24">
        <v>296</v>
      </c>
      <c r="E15" s="24">
        <v>347</v>
      </c>
      <c r="F15" s="22">
        <v>336</v>
      </c>
      <c r="G15" s="22">
        <v>345</v>
      </c>
      <c r="H15" s="22">
        <v>216</v>
      </c>
      <c r="I15" s="83">
        <f t="shared" si="0"/>
        <v>1816</v>
      </c>
    </row>
    <row r="16" spans="1:9" ht="18.75" x14ac:dyDescent="0.3">
      <c r="A16" s="46">
        <v>8</v>
      </c>
      <c r="B16" s="23" t="s">
        <v>233</v>
      </c>
      <c r="C16" s="24">
        <v>530</v>
      </c>
      <c r="D16" s="24">
        <v>524</v>
      </c>
      <c r="E16" s="24">
        <v>567</v>
      </c>
      <c r="F16" s="22">
        <v>528</v>
      </c>
      <c r="G16" s="22">
        <v>531</v>
      </c>
      <c r="H16" s="22">
        <v>328</v>
      </c>
      <c r="I16" s="83">
        <f t="shared" si="0"/>
        <v>3008</v>
      </c>
    </row>
    <row r="17" spans="1:9" ht="18.75" x14ac:dyDescent="0.3">
      <c r="A17" s="46">
        <v>9</v>
      </c>
      <c r="B17" s="23" t="s">
        <v>234</v>
      </c>
      <c r="C17" s="24">
        <v>325</v>
      </c>
      <c r="D17" s="24">
        <v>356</v>
      </c>
      <c r="E17" s="24">
        <v>323</v>
      </c>
      <c r="F17" s="22">
        <v>309</v>
      </c>
      <c r="G17" s="22">
        <v>275</v>
      </c>
      <c r="H17" s="22">
        <v>211</v>
      </c>
      <c r="I17" s="83">
        <f t="shared" si="0"/>
        <v>1799</v>
      </c>
    </row>
    <row r="18" spans="1:9" ht="19.5" thickBot="1" x14ac:dyDescent="0.35">
      <c r="A18" s="252" t="s">
        <v>36</v>
      </c>
      <c r="B18" s="253"/>
      <c r="C18" s="84">
        <f t="shared" ref="C18:H18" si="1">SUM(C9:C17)</f>
        <v>2976</v>
      </c>
      <c r="D18" s="84">
        <f t="shared" si="1"/>
        <v>3169</v>
      </c>
      <c r="E18" s="84">
        <f t="shared" si="1"/>
        <v>3026</v>
      </c>
      <c r="F18" s="84">
        <f t="shared" si="1"/>
        <v>2821</v>
      </c>
      <c r="G18" s="84">
        <f t="shared" si="1"/>
        <v>2795</v>
      </c>
      <c r="H18" s="85">
        <f t="shared" si="1"/>
        <v>1941</v>
      </c>
      <c r="I18" s="86">
        <f>SUM(I9:I17)</f>
        <v>16728</v>
      </c>
    </row>
    <row r="19" spans="1:9" ht="18.75" x14ac:dyDescent="0.3">
      <c r="A19" s="69"/>
      <c r="B19" s="69"/>
      <c r="C19" s="70"/>
      <c r="D19" s="70"/>
      <c r="E19" s="70"/>
      <c r="F19" s="20"/>
      <c r="G19" s="20"/>
      <c r="H19" s="20"/>
      <c r="I19" s="20"/>
    </row>
    <row r="20" spans="1:9" ht="18.75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8.75" x14ac:dyDescent="0.3">
      <c r="A21" s="20"/>
      <c r="B21" s="20"/>
      <c r="C21" s="20"/>
      <c r="D21" s="20"/>
      <c r="E21" s="182"/>
      <c r="F21" s="20"/>
      <c r="G21" s="239" t="str">
        <f>'2'!$E$19</f>
        <v>Pangkajene, 19 April 2022</v>
      </c>
      <c r="H21" s="20"/>
      <c r="I21" s="20"/>
    </row>
    <row r="22" spans="1:9" ht="18.75" x14ac:dyDescent="0.3">
      <c r="A22" s="20"/>
      <c r="B22" s="20"/>
      <c r="C22" s="20"/>
      <c r="D22" s="20"/>
      <c r="E22" s="180"/>
      <c r="F22" s="20"/>
      <c r="G22" s="239"/>
      <c r="H22" s="20"/>
      <c r="I22" s="20"/>
    </row>
    <row r="23" spans="1:9" ht="18.75" x14ac:dyDescent="0.3">
      <c r="A23" s="20"/>
      <c r="B23" s="20"/>
      <c r="C23" s="20"/>
      <c r="D23" s="20"/>
      <c r="E23" s="180"/>
      <c r="F23" s="20"/>
      <c r="G23" s="239" t="str">
        <f>'2'!$E$21</f>
        <v>Plt. C A M A T</v>
      </c>
      <c r="H23" s="20"/>
      <c r="I23" s="20"/>
    </row>
    <row r="24" spans="1:9" ht="18.75" x14ac:dyDescent="0.3">
      <c r="A24" s="20"/>
      <c r="B24" s="20"/>
      <c r="C24" s="20"/>
      <c r="D24" s="20"/>
      <c r="E24" s="180"/>
      <c r="F24" s="20"/>
      <c r="G24" s="239"/>
      <c r="H24" s="20"/>
      <c r="I24" s="20"/>
    </row>
    <row r="25" spans="1:9" ht="18.75" x14ac:dyDescent="0.3">
      <c r="A25" s="20"/>
      <c r="B25" s="20"/>
      <c r="C25" s="20"/>
      <c r="D25" s="20"/>
      <c r="E25" s="180"/>
      <c r="F25" s="20"/>
      <c r="G25" s="239"/>
      <c r="H25" s="20"/>
      <c r="I25" s="20"/>
    </row>
    <row r="26" spans="1:9" ht="18.75" x14ac:dyDescent="0.3">
      <c r="A26" s="20"/>
      <c r="B26" s="20"/>
      <c r="C26" s="20"/>
      <c r="D26" s="20"/>
      <c r="E26" s="180"/>
      <c r="F26" s="20"/>
      <c r="G26" s="239"/>
      <c r="H26" s="20"/>
      <c r="I26" s="20"/>
    </row>
    <row r="27" spans="1:9" ht="18.75" x14ac:dyDescent="0.3">
      <c r="A27" s="20"/>
      <c r="B27" s="20"/>
      <c r="C27" s="20"/>
      <c r="D27" s="20"/>
      <c r="E27" s="185"/>
      <c r="F27" s="20"/>
      <c r="G27" s="240" t="str">
        <f>'2'!$E$25</f>
        <v>WAHID PERDANA PUTRA, SH</v>
      </c>
      <c r="H27" s="20"/>
      <c r="I27" s="20"/>
    </row>
    <row r="28" spans="1:9" ht="18.75" x14ac:dyDescent="0.3">
      <c r="A28" s="20"/>
      <c r="B28" s="20"/>
      <c r="C28" s="20"/>
      <c r="D28" s="20"/>
      <c r="E28" s="180"/>
      <c r="F28" s="20"/>
      <c r="G28" s="239" t="str">
        <f>'2'!$E$26</f>
        <v>Penata III/c</v>
      </c>
      <c r="H28" s="20"/>
      <c r="I28" s="20"/>
    </row>
    <row r="29" spans="1:9" ht="18.75" x14ac:dyDescent="0.3">
      <c r="A29" s="20"/>
      <c r="B29" s="20"/>
      <c r="C29" s="20"/>
      <c r="D29" s="20"/>
      <c r="E29" s="33"/>
      <c r="F29" s="20"/>
      <c r="G29" s="239" t="str">
        <f>'2'!$E$27</f>
        <v>NIP. 19830718 200312 1 008</v>
      </c>
      <c r="H29" s="20"/>
      <c r="I29" s="20"/>
    </row>
    <row r="30" spans="1:9" ht="18.75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9" ht="18.75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9" ht="18.75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8.75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8.75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8.75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8.75" x14ac:dyDescent="0.3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8.75" x14ac:dyDescent="0.3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8.75" x14ac:dyDescent="0.3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8.75" x14ac:dyDescent="0.3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8.75" x14ac:dyDescent="0.3">
      <c r="A40" s="20"/>
      <c r="B40" s="20"/>
      <c r="C40" s="20"/>
      <c r="D40" s="20"/>
      <c r="E40" s="20"/>
      <c r="F40" s="20"/>
      <c r="G40" s="20"/>
      <c r="H40" s="20"/>
      <c r="I40" s="20"/>
    </row>
    <row r="41" spans="1:9" ht="18.75" x14ac:dyDescent="0.3">
      <c r="A41" s="20"/>
      <c r="B41" s="20"/>
      <c r="C41" s="20"/>
      <c r="D41" s="20"/>
      <c r="E41" s="20"/>
      <c r="F41" s="20"/>
      <c r="G41" s="20"/>
      <c r="H41" s="20"/>
      <c r="I41" s="20"/>
    </row>
    <row r="42" spans="1:9" ht="18.75" x14ac:dyDescent="0.3">
      <c r="A42" s="20"/>
      <c r="B42" s="20"/>
      <c r="C42" s="20"/>
      <c r="D42" s="20"/>
      <c r="E42" s="20"/>
      <c r="F42" s="20"/>
      <c r="G42" s="20"/>
      <c r="H42" s="20"/>
      <c r="I42" s="1"/>
    </row>
    <row r="43" spans="1:9" ht="18.75" x14ac:dyDescent="0.3">
      <c r="A43" s="20"/>
      <c r="B43" s="20"/>
      <c r="C43" s="20"/>
      <c r="D43" s="20"/>
      <c r="E43" s="20"/>
      <c r="F43" s="20"/>
      <c r="G43" s="20"/>
      <c r="H43" s="20"/>
      <c r="I43" s="20"/>
    </row>
    <row r="44" spans="1:9" ht="18.75" x14ac:dyDescent="0.3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8.75" x14ac:dyDescent="0.3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18.75" x14ac:dyDescent="0.3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8.75" x14ac:dyDescent="0.3">
      <c r="A47" s="20"/>
      <c r="B47" s="20"/>
      <c r="C47" s="20"/>
      <c r="D47" s="20"/>
      <c r="E47" s="20"/>
      <c r="F47" s="20"/>
      <c r="G47" s="20"/>
      <c r="H47" s="20"/>
      <c r="I47" s="20"/>
    </row>
    <row r="48" spans="1:9" ht="18.75" x14ac:dyDescent="0.3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8.75" x14ac:dyDescent="0.3">
      <c r="A49" s="20"/>
      <c r="B49" s="20"/>
      <c r="C49" s="20"/>
      <c r="D49" s="20"/>
      <c r="E49" s="20"/>
      <c r="F49" s="20"/>
      <c r="G49" s="20"/>
      <c r="H49" s="20"/>
      <c r="I49" s="20"/>
    </row>
  </sheetData>
  <mergeCells count="4">
    <mergeCell ref="A18:B18"/>
    <mergeCell ref="A3:I3"/>
    <mergeCell ref="A4:I4"/>
    <mergeCell ref="A5:I5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J37"/>
  <sheetViews>
    <sheetView view="pageBreakPreview" topLeftCell="A14" zoomScale="96" zoomScaleSheetLayoutView="96" workbookViewId="0">
      <selection activeCell="H9" sqref="H9:H17"/>
    </sheetView>
  </sheetViews>
  <sheetFormatPr defaultRowHeight="15" x14ac:dyDescent="0.25"/>
  <cols>
    <col min="1" max="1" width="7.7109375" customWidth="1"/>
    <col min="2" max="2" width="28" customWidth="1"/>
    <col min="7" max="7" width="14.28515625" customWidth="1"/>
  </cols>
  <sheetData>
    <row r="1" spans="1:7" ht="18.75" x14ac:dyDescent="0.3">
      <c r="A1" s="20"/>
      <c r="B1" s="20"/>
      <c r="C1" s="20"/>
      <c r="D1" s="20"/>
      <c r="E1" s="20"/>
      <c r="F1" s="20"/>
      <c r="G1" s="20"/>
    </row>
    <row r="2" spans="1:7" ht="18.75" x14ac:dyDescent="0.3">
      <c r="A2" s="64"/>
      <c r="B2" s="64"/>
      <c r="C2" s="64"/>
      <c r="D2" s="64"/>
      <c r="E2" s="64"/>
      <c r="F2" s="20"/>
      <c r="G2" s="20"/>
    </row>
    <row r="3" spans="1:7" ht="18.75" x14ac:dyDescent="0.25">
      <c r="A3" s="277" t="s">
        <v>70</v>
      </c>
      <c r="B3" s="277"/>
      <c r="C3" s="277"/>
      <c r="D3" s="277"/>
      <c r="E3" s="277"/>
      <c r="F3" s="277"/>
      <c r="G3" s="277"/>
    </row>
    <row r="4" spans="1:7" ht="18.75" x14ac:dyDescent="0.25">
      <c r="A4" s="277" t="s">
        <v>237</v>
      </c>
      <c r="B4" s="277"/>
      <c r="C4" s="277"/>
      <c r="D4" s="277"/>
      <c r="E4" s="277"/>
      <c r="F4" s="277"/>
      <c r="G4" s="277"/>
    </row>
    <row r="5" spans="1:7" ht="18.75" x14ac:dyDescent="0.25">
      <c r="A5" s="277" t="s">
        <v>223</v>
      </c>
      <c r="B5" s="277"/>
      <c r="C5" s="277"/>
      <c r="D5" s="277"/>
      <c r="E5" s="277"/>
      <c r="F5" s="277"/>
      <c r="G5" s="277"/>
    </row>
    <row r="6" spans="1:7" ht="19.5" thickBot="1" x14ac:dyDescent="0.35">
      <c r="A6" s="27"/>
      <c r="B6" s="27"/>
      <c r="C6" s="27"/>
      <c r="D6" s="27"/>
      <c r="E6" s="27"/>
      <c r="F6" s="20"/>
      <c r="G6" s="20"/>
    </row>
    <row r="7" spans="1:7" ht="18.75" x14ac:dyDescent="0.25">
      <c r="A7" s="65" t="s">
        <v>26</v>
      </c>
      <c r="B7" s="66" t="s">
        <v>27</v>
      </c>
      <c r="C7" s="77" t="s">
        <v>239</v>
      </c>
      <c r="D7" s="78" t="s">
        <v>71</v>
      </c>
      <c r="E7" s="78" t="s">
        <v>72</v>
      </c>
      <c r="F7" s="77" t="s">
        <v>73</v>
      </c>
      <c r="G7" s="87" t="s">
        <v>36</v>
      </c>
    </row>
    <row r="8" spans="1:7" ht="18.75" x14ac:dyDescent="0.25">
      <c r="A8" s="81" t="s">
        <v>31</v>
      </c>
      <c r="B8" s="74" t="s">
        <v>32</v>
      </c>
      <c r="C8" s="74" t="s">
        <v>33</v>
      </c>
      <c r="D8" s="74" t="s">
        <v>34</v>
      </c>
      <c r="E8" s="74" t="s">
        <v>35</v>
      </c>
      <c r="F8" s="74" t="s">
        <v>53</v>
      </c>
      <c r="G8" s="82" t="s">
        <v>54</v>
      </c>
    </row>
    <row r="9" spans="1:7" ht="18.75" x14ac:dyDescent="0.3">
      <c r="A9" s="46">
        <v>1</v>
      </c>
      <c r="B9" s="88" t="s">
        <v>226</v>
      </c>
      <c r="C9" s="24">
        <v>116</v>
      </c>
      <c r="D9" s="24">
        <v>59</v>
      </c>
      <c r="E9" s="24">
        <v>64</v>
      </c>
      <c r="F9" s="22">
        <f>19+32</f>
        <v>51</v>
      </c>
      <c r="G9" s="83">
        <f t="shared" ref="G9:G17" si="0">SUM(C9:F9)</f>
        <v>290</v>
      </c>
    </row>
    <row r="10" spans="1:7" ht="18.75" x14ac:dyDescent="0.3">
      <c r="A10" s="46">
        <v>2</v>
      </c>
      <c r="B10" s="88" t="s">
        <v>227</v>
      </c>
      <c r="C10" s="24">
        <v>185</v>
      </c>
      <c r="D10" s="24">
        <v>145</v>
      </c>
      <c r="E10" s="24">
        <v>111</v>
      </c>
      <c r="F10" s="22">
        <f>50+62</f>
        <v>112</v>
      </c>
      <c r="G10" s="83">
        <f t="shared" si="0"/>
        <v>553</v>
      </c>
    </row>
    <row r="11" spans="1:7" ht="18.75" x14ac:dyDescent="0.3">
      <c r="A11" s="46">
        <v>3</v>
      </c>
      <c r="B11" s="88" t="s">
        <v>228</v>
      </c>
      <c r="C11" s="24">
        <v>154</v>
      </c>
      <c r="D11" s="24">
        <v>92</v>
      </c>
      <c r="E11" s="24">
        <v>83</v>
      </c>
      <c r="F11" s="22">
        <f>17+37</f>
        <v>54</v>
      </c>
      <c r="G11" s="83">
        <f t="shared" si="0"/>
        <v>383</v>
      </c>
    </row>
    <row r="12" spans="1:7" ht="18.75" x14ac:dyDescent="0.3">
      <c r="A12" s="46">
        <v>4</v>
      </c>
      <c r="B12" s="88" t="s">
        <v>229</v>
      </c>
      <c r="C12" s="24">
        <v>68</v>
      </c>
      <c r="D12" s="24">
        <v>48</v>
      </c>
      <c r="E12" s="24">
        <v>41</v>
      </c>
      <c r="F12" s="22">
        <f>12+41</f>
        <v>53</v>
      </c>
      <c r="G12" s="83">
        <f t="shared" si="0"/>
        <v>210</v>
      </c>
    </row>
    <row r="13" spans="1:7" ht="18.75" x14ac:dyDescent="0.3">
      <c r="A13" s="46">
        <v>5</v>
      </c>
      <c r="B13" s="88" t="s">
        <v>230</v>
      </c>
      <c r="C13" s="24">
        <v>129</v>
      </c>
      <c r="D13" s="24">
        <v>78</v>
      </c>
      <c r="E13" s="24">
        <v>64</v>
      </c>
      <c r="F13" s="22">
        <f>30+35</f>
        <v>65</v>
      </c>
      <c r="G13" s="83">
        <f t="shared" si="0"/>
        <v>336</v>
      </c>
    </row>
    <row r="14" spans="1:7" ht="18.75" x14ac:dyDescent="0.3">
      <c r="A14" s="46">
        <v>6</v>
      </c>
      <c r="B14" s="88" t="s">
        <v>231</v>
      </c>
      <c r="C14" s="24">
        <v>234</v>
      </c>
      <c r="D14" s="24">
        <v>138</v>
      </c>
      <c r="E14" s="24">
        <v>110</v>
      </c>
      <c r="F14" s="22">
        <f>43+64</f>
        <v>107</v>
      </c>
      <c r="G14" s="83">
        <f t="shared" si="0"/>
        <v>589</v>
      </c>
    </row>
    <row r="15" spans="1:7" ht="18.75" x14ac:dyDescent="0.3">
      <c r="A15" s="46">
        <v>7</v>
      </c>
      <c r="B15" s="88" t="s">
        <v>232</v>
      </c>
      <c r="C15" s="24">
        <v>178</v>
      </c>
      <c r="D15" s="24">
        <v>96</v>
      </c>
      <c r="E15" s="24">
        <v>70</v>
      </c>
      <c r="F15" s="22">
        <f>21+27</f>
        <v>48</v>
      </c>
      <c r="G15" s="83">
        <f t="shared" si="0"/>
        <v>392</v>
      </c>
    </row>
    <row r="16" spans="1:7" ht="18.75" x14ac:dyDescent="0.3">
      <c r="A16" s="46">
        <v>8</v>
      </c>
      <c r="B16" s="88" t="s">
        <v>233</v>
      </c>
      <c r="C16" s="24">
        <v>260</v>
      </c>
      <c r="D16" s="24">
        <v>145</v>
      </c>
      <c r="E16" s="24">
        <v>125</v>
      </c>
      <c r="F16" s="22">
        <f>50+74</f>
        <v>124</v>
      </c>
      <c r="G16" s="83">
        <f t="shared" si="0"/>
        <v>654</v>
      </c>
    </row>
    <row r="17" spans="1:10" ht="18.75" x14ac:dyDescent="0.3">
      <c r="A17" s="46">
        <v>9</v>
      </c>
      <c r="B17" s="88" t="s">
        <v>234</v>
      </c>
      <c r="C17" s="24">
        <v>170</v>
      </c>
      <c r="D17" s="24">
        <v>97</v>
      </c>
      <c r="E17" s="24">
        <v>87</v>
      </c>
      <c r="F17" s="22">
        <f>30+37</f>
        <v>67</v>
      </c>
      <c r="G17" s="83">
        <f t="shared" si="0"/>
        <v>421</v>
      </c>
    </row>
    <row r="18" spans="1:10" ht="19.5" thickBot="1" x14ac:dyDescent="0.35">
      <c r="A18" s="252" t="s">
        <v>36</v>
      </c>
      <c r="B18" s="253"/>
      <c r="C18" s="84">
        <f>SUM(C9:C17)</f>
        <v>1494</v>
      </c>
      <c r="D18" s="84">
        <f>SUM(D9:D17)</f>
        <v>898</v>
      </c>
      <c r="E18" s="84">
        <f>SUM(E9:E17)</f>
        <v>755</v>
      </c>
      <c r="F18" s="84">
        <f>SUM(F9:F17)</f>
        <v>681</v>
      </c>
      <c r="G18" s="86">
        <f>SUM(G9:G17)</f>
        <v>3828</v>
      </c>
      <c r="H18" s="248"/>
      <c r="I18" s="249">
        <f>SUM(I9:I17)</f>
        <v>0</v>
      </c>
      <c r="J18" s="249">
        <f>SUM(J9:J17)</f>
        <v>0</v>
      </c>
    </row>
    <row r="19" spans="1:10" ht="18.75" x14ac:dyDescent="0.3">
      <c r="A19" s="69"/>
      <c r="B19" s="69"/>
      <c r="C19" s="70"/>
      <c r="D19" s="70"/>
      <c r="E19" s="70"/>
      <c r="F19" s="20"/>
      <c r="G19" s="20"/>
    </row>
    <row r="20" spans="1:10" ht="18.75" x14ac:dyDescent="0.3">
      <c r="A20" s="20"/>
      <c r="B20" s="20"/>
      <c r="C20" s="20"/>
      <c r="D20" s="20"/>
      <c r="E20" s="20"/>
      <c r="F20" s="20"/>
      <c r="G20" s="20"/>
    </row>
    <row r="21" spans="1:10" ht="18.75" x14ac:dyDescent="0.3">
      <c r="A21" s="20"/>
      <c r="B21" s="20"/>
      <c r="C21" s="20"/>
      <c r="D21" s="33"/>
      <c r="E21" s="239" t="str">
        <f>'2'!$E$19</f>
        <v>Pangkajene, 19 April 2022</v>
      </c>
      <c r="F21" s="20"/>
      <c r="G21" s="20"/>
    </row>
    <row r="22" spans="1:10" ht="18.75" x14ac:dyDescent="0.3">
      <c r="A22" s="20"/>
      <c r="B22" s="20"/>
      <c r="C22" s="20"/>
      <c r="D22" s="20"/>
      <c r="E22" s="239"/>
      <c r="F22" s="20"/>
      <c r="G22" s="20"/>
    </row>
    <row r="23" spans="1:10" ht="18.75" x14ac:dyDescent="0.3">
      <c r="A23" s="20"/>
      <c r="B23" s="20"/>
      <c r="C23" s="20"/>
      <c r="D23" s="20"/>
      <c r="E23" s="239" t="str">
        <f>'2'!$E$21</f>
        <v>Plt. C A M A T</v>
      </c>
      <c r="F23" s="20"/>
      <c r="G23" s="20"/>
    </row>
    <row r="24" spans="1:10" ht="18.75" x14ac:dyDescent="0.3">
      <c r="A24" s="20"/>
      <c r="B24" s="20"/>
      <c r="C24" s="20"/>
      <c r="D24" s="20"/>
      <c r="E24" s="239"/>
      <c r="F24" s="20"/>
      <c r="G24" s="20"/>
    </row>
    <row r="25" spans="1:10" ht="18.75" x14ac:dyDescent="0.3">
      <c r="A25" s="20"/>
      <c r="B25" s="20"/>
      <c r="C25" s="20"/>
      <c r="D25" s="20"/>
      <c r="E25" s="239"/>
      <c r="F25" s="20"/>
      <c r="G25" s="20"/>
    </row>
    <row r="26" spans="1:10" ht="18.75" x14ac:dyDescent="0.3">
      <c r="A26" s="20"/>
      <c r="B26" s="20"/>
      <c r="C26" s="20"/>
      <c r="D26" s="20"/>
      <c r="E26" s="239"/>
      <c r="F26" s="20"/>
      <c r="G26" s="20"/>
    </row>
    <row r="27" spans="1:10" ht="18.75" x14ac:dyDescent="0.3">
      <c r="A27" s="20"/>
      <c r="B27" s="20"/>
      <c r="C27" s="20"/>
      <c r="D27" s="75"/>
      <c r="E27" s="240" t="str">
        <f>'2'!$E$25</f>
        <v>WAHID PERDANA PUTRA, SH</v>
      </c>
      <c r="F27" s="20"/>
      <c r="G27" s="20"/>
    </row>
    <row r="28" spans="1:10" ht="18.75" x14ac:dyDescent="0.3">
      <c r="A28" s="20"/>
      <c r="B28" s="20"/>
      <c r="C28" s="20"/>
      <c r="D28" s="76"/>
      <c r="E28" s="239" t="str">
        <f>'2'!$E$26</f>
        <v>Penata III/c</v>
      </c>
      <c r="F28" s="20"/>
      <c r="G28" s="20"/>
    </row>
    <row r="29" spans="1:10" ht="18.75" x14ac:dyDescent="0.3">
      <c r="A29" s="20"/>
      <c r="B29" s="20"/>
      <c r="C29" s="20"/>
      <c r="D29" s="33"/>
      <c r="E29" s="239" t="str">
        <f>'2'!$E$27</f>
        <v>NIP. 19830718 200312 1 008</v>
      </c>
      <c r="F29" s="20"/>
      <c r="G29" s="20"/>
    </row>
    <row r="30" spans="1:10" ht="18.75" x14ac:dyDescent="0.3">
      <c r="A30" s="20"/>
      <c r="B30" s="20"/>
      <c r="C30" s="20"/>
      <c r="D30" s="20"/>
      <c r="E30" s="20"/>
      <c r="F30" s="20"/>
      <c r="G30" s="20"/>
    </row>
    <row r="31" spans="1:10" ht="18.75" x14ac:dyDescent="0.3">
      <c r="A31" s="20"/>
      <c r="B31" s="20"/>
      <c r="C31" s="20"/>
      <c r="D31" s="20"/>
      <c r="E31" s="20"/>
      <c r="F31" s="20"/>
      <c r="G31" s="20"/>
    </row>
    <row r="32" spans="1:10" ht="18.75" x14ac:dyDescent="0.3">
      <c r="A32" s="20"/>
      <c r="B32" s="20"/>
      <c r="C32" s="20"/>
      <c r="D32" s="20"/>
      <c r="E32" s="20"/>
      <c r="F32" s="20"/>
      <c r="G32" s="20"/>
    </row>
    <row r="33" spans="1:7" ht="18.75" x14ac:dyDescent="0.3">
      <c r="A33" s="20"/>
      <c r="B33" s="20"/>
      <c r="C33" s="20"/>
      <c r="D33" s="20"/>
      <c r="E33" s="20"/>
      <c r="F33" s="20"/>
      <c r="G33" s="20"/>
    </row>
    <row r="34" spans="1:7" ht="18.75" x14ac:dyDescent="0.3">
      <c r="A34" s="20"/>
      <c r="B34" s="20"/>
      <c r="C34" s="20"/>
      <c r="D34" s="20"/>
      <c r="E34" s="20"/>
      <c r="F34" s="20"/>
      <c r="G34" s="20"/>
    </row>
    <row r="35" spans="1:7" ht="18.75" x14ac:dyDescent="0.3">
      <c r="A35" s="20"/>
      <c r="B35" s="20"/>
      <c r="C35" s="20"/>
      <c r="D35" s="20"/>
      <c r="E35" s="20"/>
      <c r="F35" s="20"/>
      <c r="G35" s="20"/>
    </row>
    <row r="36" spans="1:7" ht="18.75" x14ac:dyDescent="0.3">
      <c r="A36" s="20"/>
      <c r="B36" s="20"/>
      <c r="C36" s="20"/>
      <c r="D36" s="20"/>
      <c r="E36" s="20"/>
      <c r="F36" s="20"/>
      <c r="G36" s="20"/>
    </row>
    <row r="37" spans="1:7" ht="18.75" x14ac:dyDescent="0.3">
      <c r="A37" s="20"/>
      <c r="B37" s="20"/>
      <c r="C37" s="20"/>
      <c r="D37" s="20"/>
      <c r="E37" s="20"/>
      <c r="F37" s="20"/>
      <c r="G37" s="20"/>
    </row>
  </sheetData>
  <mergeCells count="4">
    <mergeCell ref="A18:B18"/>
    <mergeCell ref="A3:G3"/>
    <mergeCell ref="A4:G4"/>
    <mergeCell ref="A5:G5"/>
  </mergeCells>
  <pageMargins left="0.7" right="0.7" top="0.75" bottom="0.75" header="0.3" footer="0.3"/>
  <pageSetup paperSize="10000" scale="9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F45"/>
  <sheetViews>
    <sheetView view="pageBreakPreview" zoomScale="60" workbookViewId="0">
      <selection activeCell="C9" sqref="C9:D17"/>
    </sheetView>
  </sheetViews>
  <sheetFormatPr defaultRowHeight="15" x14ac:dyDescent="0.25"/>
  <cols>
    <col min="1" max="1" width="7.7109375" customWidth="1"/>
    <col min="2" max="2" width="30.7109375" customWidth="1"/>
    <col min="3" max="5" width="15.7109375" customWidth="1"/>
  </cols>
  <sheetData>
    <row r="1" spans="1:5" ht="18.75" x14ac:dyDescent="0.3">
      <c r="A1" s="20"/>
      <c r="B1" s="20"/>
      <c r="C1" s="20"/>
      <c r="D1" s="20"/>
      <c r="E1" s="20"/>
    </row>
    <row r="2" spans="1:5" ht="18.75" x14ac:dyDescent="0.25">
      <c r="A2" s="64"/>
      <c r="B2" s="64"/>
      <c r="C2" s="64"/>
      <c r="D2" s="64"/>
      <c r="E2" s="64"/>
    </row>
    <row r="3" spans="1:5" ht="18.75" x14ac:dyDescent="0.25">
      <c r="A3" s="277" t="s">
        <v>45</v>
      </c>
      <c r="B3" s="277"/>
      <c r="C3" s="277"/>
      <c r="D3" s="277"/>
      <c r="E3" s="277"/>
    </row>
    <row r="4" spans="1:5" ht="18.75" x14ac:dyDescent="0.25">
      <c r="A4" s="277" t="s">
        <v>237</v>
      </c>
      <c r="B4" s="277"/>
      <c r="C4" s="277"/>
      <c r="D4" s="277"/>
      <c r="E4" s="277"/>
    </row>
    <row r="5" spans="1:5" ht="18.75" x14ac:dyDescent="0.25">
      <c r="A5" s="277" t="s">
        <v>223</v>
      </c>
      <c r="B5" s="277"/>
      <c r="C5" s="277"/>
      <c r="D5" s="277"/>
      <c r="E5" s="277"/>
    </row>
    <row r="6" spans="1:5" ht="18.75" x14ac:dyDescent="0.3">
      <c r="A6" s="27"/>
      <c r="B6" s="27"/>
      <c r="C6" s="27"/>
      <c r="D6" s="27"/>
      <c r="E6" s="27"/>
    </row>
    <row r="7" spans="1:5" ht="18.75" x14ac:dyDescent="0.25">
      <c r="A7" s="67" t="s">
        <v>26</v>
      </c>
      <c r="B7" s="67" t="s">
        <v>27</v>
      </c>
      <c r="C7" s="89" t="s">
        <v>74</v>
      </c>
      <c r="D7" s="90" t="s">
        <v>75</v>
      </c>
      <c r="E7" s="90" t="s">
        <v>36</v>
      </c>
    </row>
    <row r="8" spans="1:5" ht="15.75" x14ac:dyDescent="0.25">
      <c r="A8" s="39" t="s">
        <v>31</v>
      </c>
      <c r="B8" s="39" t="s">
        <v>32</v>
      </c>
      <c r="C8" s="39" t="s">
        <v>33</v>
      </c>
      <c r="D8" s="39" t="s">
        <v>34</v>
      </c>
      <c r="E8" s="39" t="s">
        <v>35</v>
      </c>
    </row>
    <row r="9" spans="1:5" ht="18.75" x14ac:dyDescent="0.3">
      <c r="A9" s="22">
        <v>1</v>
      </c>
      <c r="B9" s="23" t="s">
        <v>226</v>
      </c>
      <c r="C9" s="183">
        <v>1345</v>
      </c>
      <c r="D9" s="183">
        <v>1403</v>
      </c>
      <c r="E9" s="183">
        <f t="shared" ref="E9:E17" si="0">SUM(C9:D9)</f>
        <v>2748</v>
      </c>
    </row>
    <row r="10" spans="1:5" ht="18.75" x14ac:dyDescent="0.3">
      <c r="A10" s="22">
        <v>2</v>
      </c>
      <c r="B10" s="23" t="s">
        <v>227</v>
      </c>
      <c r="C10" s="183">
        <v>2560</v>
      </c>
      <c r="D10" s="183">
        <v>2474</v>
      </c>
      <c r="E10" s="183">
        <f t="shared" si="0"/>
        <v>5034</v>
      </c>
    </row>
    <row r="11" spans="1:5" ht="18.75" x14ac:dyDescent="0.3">
      <c r="A11" s="22">
        <v>3</v>
      </c>
      <c r="B11" s="23" t="s">
        <v>228</v>
      </c>
      <c r="C11" s="183">
        <v>2624</v>
      </c>
      <c r="D11" s="183">
        <v>2524</v>
      </c>
      <c r="E11" s="183">
        <f t="shared" si="0"/>
        <v>5148</v>
      </c>
    </row>
    <row r="12" spans="1:5" ht="18.75" x14ac:dyDescent="0.3">
      <c r="A12" s="22">
        <v>4</v>
      </c>
      <c r="B12" s="23" t="s">
        <v>229</v>
      </c>
      <c r="C12" s="183">
        <v>1255</v>
      </c>
      <c r="D12" s="183">
        <v>1280</v>
      </c>
      <c r="E12" s="183">
        <f t="shared" si="0"/>
        <v>2535</v>
      </c>
    </row>
    <row r="13" spans="1:5" ht="18.75" x14ac:dyDescent="0.3">
      <c r="A13" s="22">
        <v>5</v>
      </c>
      <c r="B13" s="23" t="s">
        <v>230</v>
      </c>
      <c r="C13" s="183">
        <v>1716</v>
      </c>
      <c r="D13" s="183">
        <v>1724</v>
      </c>
      <c r="E13" s="183">
        <f t="shared" si="0"/>
        <v>3440</v>
      </c>
    </row>
    <row r="14" spans="1:5" ht="18.75" x14ac:dyDescent="0.3">
      <c r="A14" s="22">
        <v>6</v>
      </c>
      <c r="B14" s="23" t="s">
        <v>231</v>
      </c>
      <c r="C14" s="183">
        <v>2480</v>
      </c>
      <c r="D14" s="183">
        <v>2615</v>
      </c>
      <c r="E14" s="183">
        <f t="shared" si="0"/>
        <v>5095</v>
      </c>
    </row>
    <row r="15" spans="1:5" ht="18.75" x14ac:dyDescent="0.3">
      <c r="A15" s="22">
        <v>7</v>
      </c>
      <c r="B15" s="23" t="s">
        <v>232</v>
      </c>
      <c r="C15" s="187">
        <v>2091</v>
      </c>
      <c r="D15" s="183">
        <v>2110</v>
      </c>
      <c r="E15" s="183">
        <f t="shared" si="0"/>
        <v>4201</v>
      </c>
    </row>
    <row r="16" spans="1:5" ht="18.75" x14ac:dyDescent="0.3">
      <c r="A16" s="22">
        <v>8</v>
      </c>
      <c r="B16" s="23" t="s">
        <v>233</v>
      </c>
      <c r="C16" s="183">
        <v>3543</v>
      </c>
      <c r="D16" s="183">
        <v>3430</v>
      </c>
      <c r="E16" s="183">
        <f t="shared" si="0"/>
        <v>6973</v>
      </c>
    </row>
    <row r="17" spans="1:6" ht="18.75" x14ac:dyDescent="0.3">
      <c r="A17" s="22">
        <v>9</v>
      </c>
      <c r="B17" s="23" t="s">
        <v>234</v>
      </c>
      <c r="C17" s="183">
        <v>2152</v>
      </c>
      <c r="D17" s="183">
        <v>2158</v>
      </c>
      <c r="E17" s="183">
        <f t="shared" si="0"/>
        <v>4310</v>
      </c>
    </row>
    <row r="18" spans="1:6" ht="18.75" x14ac:dyDescent="0.25">
      <c r="A18" s="268" t="s">
        <v>36</v>
      </c>
      <c r="B18" s="268"/>
      <c r="C18" s="198">
        <f>SUM(C9:C17)</f>
        <v>19766</v>
      </c>
      <c r="D18" s="198">
        <f>SUM(D9:D17)</f>
        <v>19718</v>
      </c>
      <c r="E18" s="198">
        <f>SUM(E9:E17)</f>
        <v>39484</v>
      </c>
    </row>
    <row r="19" spans="1:6" ht="18.75" x14ac:dyDescent="0.3">
      <c r="A19" s="69"/>
      <c r="B19" s="69"/>
      <c r="C19" s="70"/>
      <c r="D19" s="70"/>
      <c r="E19" s="70"/>
    </row>
    <row r="20" spans="1:6" ht="18.75" x14ac:dyDescent="0.3">
      <c r="A20" s="20"/>
      <c r="B20" s="20"/>
      <c r="C20" s="20"/>
      <c r="D20" s="20"/>
      <c r="E20" s="20"/>
    </row>
    <row r="21" spans="1:6" ht="18.75" x14ac:dyDescent="0.3">
      <c r="A21" s="20"/>
      <c r="B21" s="20"/>
      <c r="C21" s="20"/>
      <c r="D21" s="239" t="str">
        <f>'2'!$E$19</f>
        <v>Pangkajene, 19 April 2022</v>
      </c>
      <c r="E21" s="20"/>
      <c r="F21" s="20"/>
    </row>
    <row r="22" spans="1:6" ht="18.75" x14ac:dyDescent="0.3">
      <c r="A22" s="20"/>
      <c r="B22" s="20"/>
      <c r="C22" s="20"/>
      <c r="D22" s="239"/>
      <c r="E22" s="20"/>
      <c r="F22" s="20"/>
    </row>
    <row r="23" spans="1:6" ht="18.75" x14ac:dyDescent="0.3">
      <c r="A23" s="20"/>
      <c r="B23" s="20"/>
      <c r="C23" s="20"/>
      <c r="D23" s="239" t="str">
        <f>'2'!$E$21</f>
        <v>Plt. C A M A T</v>
      </c>
      <c r="E23" s="20"/>
      <c r="F23" s="20"/>
    </row>
    <row r="24" spans="1:6" ht="18.75" x14ac:dyDescent="0.3">
      <c r="A24" s="20"/>
      <c r="B24" s="20"/>
      <c r="C24" s="20"/>
      <c r="D24" s="239"/>
      <c r="E24" s="20"/>
      <c r="F24" s="20"/>
    </row>
    <row r="25" spans="1:6" ht="18.75" x14ac:dyDescent="0.3">
      <c r="A25" s="20"/>
      <c r="B25" s="20"/>
      <c r="C25" s="20"/>
      <c r="D25" s="239"/>
      <c r="E25" s="20"/>
      <c r="F25" s="20"/>
    </row>
    <row r="26" spans="1:6" ht="18.75" x14ac:dyDescent="0.3">
      <c r="A26" s="20"/>
      <c r="B26" s="20"/>
      <c r="C26" s="20"/>
      <c r="D26" s="239"/>
      <c r="E26" s="20"/>
      <c r="F26" s="20"/>
    </row>
    <row r="27" spans="1:6" ht="18.75" x14ac:dyDescent="0.3">
      <c r="A27" s="20"/>
      <c r="B27" s="20"/>
      <c r="C27" s="20"/>
      <c r="D27" s="240" t="str">
        <f>'2'!$E$25</f>
        <v>WAHID PERDANA PUTRA, SH</v>
      </c>
      <c r="E27" s="20"/>
      <c r="F27" s="20"/>
    </row>
    <row r="28" spans="1:6" ht="18.75" x14ac:dyDescent="0.3">
      <c r="A28" s="20"/>
      <c r="B28" s="20"/>
      <c r="C28" s="20"/>
      <c r="D28" s="239" t="str">
        <f>'2'!$E$26</f>
        <v>Penata III/c</v>
      </c>
      <c r="E28" s="20"/>
      <c r="F28" s="20"/>
    </row>
    <row r="29" spans="1:6" ht="18.75" x14ac:dyDescent="0.3">
      <c r="A29" s="20"/>
      <c r="B29" s="20"/>
      <c r="C29" s="20"/>
      <c r="D29" s="239" t="str">
        <f>'2'!$E$27</f>
        <v>NIP. 19830718 200312 1 008</v>
      </c>
      <c r="E29" s="20"/>
      <c r="F29" s="20"/>
    </row>
    <row r="30" spans="1:6" ht="18.75" x14ac:dyDescent="0.3">
      <c r="A30" s="20"/>
      <c r="B30" s="20"/>
      <c r="C30" s="20"/>
      <c r="D30" s="20"/>
      <c r="E30" s="20"/>
    </row>
    <row r="31" spans="1:6" ht="18.75" x14ac:dyDescent="0.3">
      <c r="A31" s="20"/>
      <c r="B31" s="20"/>
      <c r="C31" s="20"/>
      <c r="D31" s="20"/>
      <c r="E31" s="20"/>
    </row>
    <row r="32" spans="1:6" ht="18.75" x14ac:dyDescent="0.3">
      <c r="A32" s="20"/>
      <c r="B32" s="20"/>
      <c r="C32" s="20"/>
      <c r="D32" s="20"/>
      <c r="E32" s="20"/>
    </row>
    <row r="33" spans="1:5" ht="18.75" x14ac:dyDescent="0.3">
      <c r="A33" s="20"/>
      <c r="B33" s="20"/>
      <c r="C33" s="20"/>
      <c r="D33" s="20"/>
      <c r="E33" s="20"/>
    </row>
    <row r="34" spans="1:5" ht="18.75" x14ac:dyDescent="0.3">
      <c r="A34" s="20"/>
      <c r="B34" s="20"/>
      <c r="C34" s="20"/>
      <c r="D34" s="20"/>
      <c r="E34" s="20"/>
    </row>
    <row r="35" spans="1:5" ht="18.75" x14ac:dyDescent="0.3">
      <c r="A35" s="20"/>
      <c r="B35" s="20"/>
      <c r="C35" s="20"/>
      <c r="D35" s="20"/>
      <c r="E35" s="20"/>
    </row>
    <row r="36" spans="1:5" ht="18.75" x14ac:dyDescent="0.3">
      <c r="A36" s="20"/>
      <c r="B36" s="20"/>
      <c r="C36" s="20"/>
      <c r="D36" s="20"/>
      <c r="E36" s="20"/>
    </row>
    <row r="37" spans="1:5" ht="18.75" x14ac:dyDescent="0.3">
      <c r="A37" s="20"/>
      <c r="B37" s="20"/>
      <c r="C37" s="20"/>
      <c r="D37" s="20"/>
      <c r="E37" s="20"/>
    </row>
    <row r="38" spans="1:5" ht="18.75" x14ac:dyDescent="0.3">
      <c r="A38" s="20"/>
      <c r="B38" s="20"/>
      <c r="C38" s="20"/>
      <c r="D38" s="20"/>
      <c r="E38" s="20"/>
    </row>
    <row r="39" spans="1:5" ht="18.75" x14ac:dyDescent="0.3">
      <c r="A39" s="20"/>
      <c r="B39" s="20"/>
      <c r="C39" s="20"/>
      <c r="D39" s="20"/>
      <c r="E39" s="20"/>
    </row>
    <row r="40" spans="1:5" ht="18.75" x14ac:dyDescent="0.3">
      <c r="A40" s="20"/>
      <c r="B40" s="20"/>
      <c r="C40" s="20"/>
      <c r="D40" s="20"/>
    </row>
    <row r="41" spans="1:5" ht="18.75" x14ac:dyDescent="0.3">
      <c r="A41" s="20"/>
      <c r="B41" s="20"/>
      <c r="C41" s="20"/>
      <c r="D41" s="20"/>
      <c r="E41" s="20"/>
    </row>
    <row r="42" spans="1:5" ht="18.75" x14ac:dyDescent="0.3">
      <c r="A42" s="20"/>
      <c r="B42" s="20"/>
      <c r="C42" s="20"/>
      <c r="D42" s="20"/>
      <c r="E42" s="20"/>
    </row>
    <row r="43" spans="1:5" ht="18.75" x14ac:dyDescent="0.3">
      <c r="A43" s="20"/>
      <c r="B43" s="20"/>
      <c r="C43" s="20"/>
      <c r="D43" s="20"/>
      <c r="E43" s="20"/>
    </row>
    <row r="44" spans="1:5" ht="18.75" x14ac:dyDescent="0.3">
      <c r="A44" s="20"/>
      <c r="B44" s="20"/>
      <c r="C44" s="20"/>
      <c r="D44" s="20"/>
      <c r="E44" s="20"/>
    </row>
    <row r="45" spans="1:5" ht="18.75" x14ac:dyDescent="0.3">
      <c r="A45" s="20"/>
      <c r="B45" s="20"/>
      <c r="C45" s="20"/>
      <c r="D45" s="20"/>
      <c r="E45" s="20"/>
    </row>
  </sheetData>
  <mergeCells count="4">
    <mergeCell ref="A3:E3"/>
    <mergeCell ref="A4:E4"/>
    <mergeCell ref="A5:E5"/>
    <mergeCell ref="A18:B18"/>
  </mergeCells>
  <pageMargins left="0.7" right="0.7" top="0.75" bottom="0.75" header="0.3" footer="0.3"/>
  <pageSetup paperSize="10000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K38"/>
  <sheetViews>
    <sheetView view="pageBreakPreview" zoomScale="60" workbookViewId="0">
      <selection activeCell="I15" sqref="I15"/>
    </sheetView>
  </sheetViews>
  <sheetFormatPr defaultRowHeight="15" x14ac:dyDescent="0.25"/>
  <cols>
    <col min="1" max="1" width="2.28515625" customWidth="1"/>
    <col min="2" max="2" width="8" customWidth="1"/>
    <col min="3" max="3" width="26" customWidth="1"/>
    <col min="4" max="4" width="18.85546875" customWidth="1"/>
    <col min="5" max="5" width="10.140625" customWidth="1"/>
    <col min="6" max="6" width="10.85546875" customWidth="1"/>
    <col min="7" max="7" width="10.28515625" customWidth="1"/>
    <col min="8" max="8" width="14.85546875" customWidth="1"/>
    <col min="9" max="9" width="18" customWidth="1"/>
    <col min="10" max="10" width="12.28515625" customWidth="1"/>
  </cols>
  <sheetData>
    <row r="1" spans="2:11" ht="18.75" x14ac:dyDescent="0.3">
      <c r="B1" s="64"/>
      <c r="C1" s="64"/>
      <c r="D1" s="64"/>
      <c r="E1" s="64"/>
      <c r="F1" s="64"/>
      <c r="G1" s="20"/>
      <c r="H1" s="20"/>
      <c r="I1" s="20"/>
      <c r="J1" s="20"/>
    </row>
    <row r="2" spans="2:11" ht="18.75" x14ac:dyDescent="0.25">
      <c r="B2" s="277" t="s">
        <v>46</v>
      </c>
      <c r="C2" s="277"/>
      <c r="D2" s="277"/>
      <c r="E2" s="277"/>
      <c r="F2" s="277"/>
      <c r="G2" s="277"/>
      <c r="H2" s="277"/>
      <c r="I2" s="277"/>
      <c r="J2" s="277"/>
    </row>
    <row r="3" spans="2:11" ht="18.75" x14ac:dyDescent="0.25">
      <c r="B3" s="277" t="s">
        <v>237</v>
      </c>
      <c r="C3" s="277"/>
      <c r="D3" s="277"/>
      <c r="E3" s="277"/>
      <c r="F3" s="277"/>
      <c r="G3" s="277"/>
      <c r="H3" s="277"/>
      <c r="I3" s="277"/>
      <c r="J3" s="277"/>
    </row>
    <row r="4" spans="2:11" ht="18.75" x14ac:dyDescent="0.25">
      <c r="B4" s="277" t="s">
        <v>223</v>
      </c>
      <c r="C4" s="277"/>
      <c r="D4" s="277"/>
      <c r="E4" s="277"/>
      <c r="F4" s="277"/>
      <c r="G4" s="277"/>
      <c r="H4" s="277"/>
      <c r="I4" s="277"/>
      <c r="J4" s="277"/>
    </row>
    <row r="5" spans="2:11" ht="19.5" thickBot="1" x14ac:dyDescent="0.35">
      <c r="B5" s="68"/>
      <c r="C5" s="68"/>
      <c r="D5" s="68"/>
      <c r="E5" s="68"/>
      <c r="F5" s="68"/>
      <c r="G5" s="20"/>
      <c r="H5" s="20"/>
      <c r="I5" s="20"/>
      <c r="J5" s="20"/>
    </row>
    <row r="6" spans="2:11" ht="18.75" x14ac:dyDescent="0.25">
      <c r="B6" s="265" t="s">
        <v>12</v>
      </c>
      <c r="C6" s="267" t="s">
        <v>77</v>
      </c>
      <c r="D6" s="66" t="s">
        <v>76</v>
      </c>
      <c r="E6" s="283" t="s">
        <v>81</v>
      </c>
      <c r="F6" s="284"/>
      <c r="G6" s="284"/>
      <c r="H6" s="284"/>
      <c r="I6" s="285"/>
      <c r="J6" s="281" t="s">
        <v>14</v>
      </c>
      <c r="K6" s="280"/>
    </row>
    <row r="7" spans="2:11" ht="15" customHeight="1" x14ac:dyDescent="0.25">
      <c r="B7" s="266"/>
      <c r="C7" s="268"/>
      <c r="D7" s="91" t="s">
        <v>79</v>
      </c>
      <c r="E7" s="279" t="s">
        <v>80</v>
      </c>
      <c r="F7" s="279" t="s">
        <v>82</v>
      </c>
      <c r="G7" s="268" t="s">
        <v>83</v>
      </c>
      <c r="H7" s="268" t="s">
        <v>84</v>
      </c>
      <c r="I7" s="268" t="s">
        <v>85</v>
      </c>
      <c r="J7" s="282"/>
      <c r="K7" s="280"/>
    </row>
    <row r="8" spans="2:11" ht="15" customHeight="1" x14ac:dyDescent="0.25">
      <c r="B8" s="266"/>
      <c r="C8" s="268"/>
      <c r="D8" s="91" t="s">
        <v>78</v>
      </c>
      <c r="E8" s="279"/>
      <c r="F8" s="279"/>
      <c r="G8" s="268"/>
      <c r="H8" s="268"/>
      <c r="I8" s="268"/>
      <c r="J8" s="282"/>
      <c r="K8" s="280"/>
    </row>
    <row r="9" spans="2:11" ht="18.75" x14ac:dyDescent="0.25">
      <c r="B9" s="81" t="s">
        <v>31</v>
      </c>
      <c r="C9" s="74" t="s">
        <v>32</v>
      </c>
      <c r="D9" s="89" t="s">
        <v>33</v>
      </c>
      <c r="E9" s="89" t="s">
        <v>34</v>
      </c>
      <c r="F9" s="89" t="s">
        <v>35</v>
      </c>
      <c r="G9" s="89" t="s">
        <v>53</v>
      </c>
      <c r="H9" s="89" t="s">
        <v>54</v>
      </c>
      <c r="I9" s="89" t="s">
        <v>61</v>
      </c>
      <c r="J9" s="92" t="s">
        <v>86</v>
      </c>
    </row>
    <row r="10" spans="2:11" ht="18.75" x14ac:dyDescent="0.3">
      <c r="B10" s="46">
        <v>1</v>
      </c>
      <c r="C10" s="23" t="s">
        <v>226</v>
      </c>
      <c r="D10" s="24">
        <v>603</v>
      </c>
      <c r="E10" s="24">
        <v>449</v>
      </c>
      <c r="F10" s="24">
        <v>472</v>
      </c>
      <c r="G10" s="22">
        <v>713</v>
      </c>
      <c r="H10" s="22">
        <v>37</v>
      </c>
      <c r="I10" s="22">
        <v>113</v>
      </c>
      <c r="J10" s="201">
        <f>SUM(D10:I10)</f>
        <v>2387</v>
      </c>
    </row>
    <row r="11" spans="2:11" ht="18.75" x14ac:dyDescent="0.3">
      <c r="B11" s="46">
        <v>2</v>
      </c>
      <c r="C11" s="23" t="s">
        <v>227</v>
      </c>
      <c r="D11" s="24">
        <v>45</v>
      </c>
      <c r="E11" s="24">
        <v>102</v>
      </c>
      <c r="F11" s="24">
        <v>165</v>
      </c>
      <c r="G11" s="22">
        <v>174</v>
      </c>
      <c r="H11" s="22">
        <v>237</v>
      </c>
      <c r="I11" s="22">
        <v>215</v>
      </c>
      <c r="J11" s="201">
        <f t="shared" ref="J11:J18" si="0">SUM(D11:I11)</f>
        <v>938</v>
      </c>
    </row>
    <row r="12" spans="2:11" ht="18.75" x14ac:dyDescent="0.3">
      <c r="B12" s="46">
        <v>3</v>
      </c>
      <c r="C12" s="23" t="s">
        <v>228</v>
      </c>
      <c r="D12" s="24">
        <v>95</v>
      </c>
      <c r="E12" s="24">
        <v>658</v>
      </c>
      <c r="F12" s="24">
        <v>197</v>
      </c>
      <c r="G12" s="22">
        <v>299</v>
      </c>
      <c r="H12" s="22">
        <v>79</v>
      </c>
      <c r="I12" s="22">
        <v>125</v>
      </c>
      <c r="J12" s="201">
        <f t="shared" si="0"/>
        <v>1453</v>
      </c>
    </row>
    <row r="13" spans="2:11" ht="18.75" x14ac:dyDescent="0.3">
      <c r="B13" s="46">
        <v>4</v>
      </c>
      <c r="C13" s="23" t="s">
        <v>229</v>
      </c>
      <c r="D13" s="24">
        <v>432</v>
      </c>
      <c r="E13" s="24">
        <v>50</v>
      </c>
      <c r="F13" s="24">
        <v>40</v>
      </c>
      <c r="G13" s="22">
        <v>20</v>
      </c>
      <c r="H13" s="22">
        <v>21</v>
      </c>
      <c r="I13" s="22">
        <v>106</v>
      </c>
      <c r="J13" s="201">
        <f t="shared" si="0"/>
        <v>669</v>
      </c>
    </row>
    <row r="14" spans="2:11" ht="18.75" x14ac:dyDescent="0.3">
      <c r="B14" s="46">
        <v>5</v>
      </c>
      <c r="C14" s="23" t="s">
        <v>230</v>
      </c>
      <c r="D14" s="24">
        <v>102</v>
      </c>
      <c r="E14" s="24">
        <v>820</v>
      </c>
      <c r="F14" s="24">
        <v>432</v>
      </c>
      <c r="G14" s="22">
        <v>898</v>
      </c>
      <c r="H14" s="22">
        <v>42</v>
      </c>
      <c r="I14" s="22">
        <v>20</v>
      </c>
      <c r="J14" s="201">
        <f t="shared" si="0"/>
        <v>2314</v>
      </c>
    </row>
    <row r="15" spans="2:11" ht="18.75" x14ac:dyDescent="0.3">
      <c r="B15" s="46">
        <v>6</v>
      </c>
      <c r="C15" s="23" t="s">
        <v>231</v>
      </c>
      <c r="D15" s="24">
        <v>74</v>
      </c>
      <c r="E15" s="24">
        <v>166</v>
      </c>
      <c r="F15" s="24">
        <v>420</v>
      </c>
      <c r="G15" s="22">
        <v>255</v>
      </c>
      <c r="H15" s="22">
        <v>155</v>
      </c>
      <c r="I15" s="22">
        <v>253</v>
      </c>
      <c r="J15" s="201">
        <f t="shared" si="0"/>
        <v>1323</v>
      </c>
    </row>
    <row r="16" spans="2:11" ht="18.75" x14ac:dyDescent="0.3">
      <c r="B16" s="46">
        <v>7</v>
      </c>
      <c r="C16" s="23" t="s">
        <v>232</v>
      </c>
      <c r="D16" s="24">
        <v>690</v>
      </c>
      <c r="E16" s="24">
        <v>824</v>
      </c>
      <c r="F16" s="24">
        <v>658</v>
      </c>
      <c r="G16" s="200">
        <v>1744</v>
      </c>
      <c r="H16" s="200">
        <v>47</v>
      </c>
      <c r="I16" s="200">
        <v>1071</v>
      </c>
      <c r="J16" s="201">
        <f t="shared" si="0"/>
        <v>5034</v>
      </c>
    </row>
    <row r="17" spans="2:10" ht="18.75" x14ac:dyDescent="0.3">
      <c r="B17" s="46">
        <v>8</v>
      </c>
      <c r="C17" s="23" t="s">
        <v>233</v>
      </c>
      <c r="D17" s="24">
        <v>0</v>
      </c>
      <c r="E17" s="218">
        <v>2215</v>
      </c>
      <c r="F17" s="218">
        <v>1412</v>
      </c>
      <c r="G17" s="219">
        <v>2108</v>
      </c>
      <c r="H17" s="22">
        <v>58</v>
      </c>
      <c r="I17" s="22">
        <v>35</v>
      </c>
      <c r="J17" s="201">
        <f t="shared" si="0"/>
        <v>5828</v>
      </c>
    </row>
    <row r="18" spans="2:10" ht="18.75" x14ac:dyDescent="0.3">
      <c r="B18" s="46">
        <v>9</v>
      </c>
      <c r="C18" s="23" t="s">
        <v>234</v>
      </c>
      <c r="D18" s="201">
        <v>0</v>
      </c>
      <c r="E18" s="201">
        <v>1354</v>
      </c>
      <c r="F18" s="183">
        <v>935</v>
      </c>
      <c r="G18" s="183">
        <v>872</v>
      </c>
      <c r="H18" s="200">
        <v>72</v>
      </c>
      <c r="I18" s="200">
        <v>159</v>
      </c>
      <c r="J18" s="201">
        <f t="shared" si="0"/>
        <v>3392</v>
      </c>
    </row>
    <row r="19" spans="2:10" ht="19.5" thickBot="1" x14ac:dyDescent="0.35">
      <c r="B19" s="252" t="s">
        <v>14</v>
      </c>
      <c r="C19" s="253"/>
      <c r="D19" s="202">
        <f t="shared" ref="D19:J19" si="1">SUM(D10:D18)</f>
        <v>2041</v>
      </c>
      <c r="E19" s="202">
        <f t="shared" si="1"/>
        <v>6638</v>
      </c>
      <c r="F19" s="202">
        <f t="shared" si="1"/>
        <v>4731</v>
      </c>
      <c r="G19" s="202">
        <f t="shared" si="1"/>
        <v>7083</v>
      </c>
      <c r="H19" s="202">
        <f t="shared" si="1"/>
        <v>748</v>
      </c>
      <c r="I19" s="202">
        <f t="shared" si="1"/>
        <v>2097</v>
      </c>
      <c r="J19" s="203">
        <f t="shared" si="1"/>
        <v>23338</v>
      </c>
    </row>
    <row r="20" spans="2:10" ht="18.75" x14ac:dyDescent="0.3">
      <c r="B20" s="69"/>
      <c r="C20" s="69"/>
      <c r="D20" s="70"/>
      <c r="E20" s="70"/>
      <c r="F20" s="70"/>
      <c r="G20" s="20"/>
      <c r="H20" s="20"/>
      <c r="I20" s="20"/>
      <c r="J20" s="20"/>
    </row>
    <row r="21" spans="2:10" ht="18" customHeight="1" x14ac:dyDescent="0.3">
      <c r="B21" s="20"/>
      <c r="C21" s="20"/>
      <c r="D21" s="20"/>
      <c r="E21" s="20"/>
      <c r="F21" s="20"/>
      <c r="G21" s="20"/>
      <c r="H21" s="33"/>
      <c r="I21" s="239" t="str">
        <f>'2'!$E$19</f>
        <v>Pangkajene, 19 April 2022</v>
      </c>
      <c r="J21" s="20"/>
    </row>
    <row r="22" spans="2:10" ht="15" customHeight="1" x14ac:dyDescent="0.3">
      <c r="B22" s="20"/>
      <c r="C22" s="20"/>
      <c r="D22" s="20"/>
      <c r="E22" s="20"/>
      <c r="F22" s="20"/>
      <c r="G22" s="20"/>
      <c r="H22" s="20"/>
      <c r="I22" s="239"/>
      <c r="J22" s="20"/>
    </row>
    <row r="23" spans="2:10" ht="18.75" x14ac:dyDescent="0.3">
      <c r="B23" s="20"/>
      <c r="C23" s="20"/>
      <c r="D23" s="20"/>
      <c r="E23" s="20"/>
      <c r="F23" s="20"/>
      <c r="G23" s="20"/>
      <c r="H23" s="20"/>
      <c r="I23" s="239" t="str">
        <f>'2'!$E$21</f>
        <v>Plt. C A M A T</v>
      </c>
      <c r="J23" s="20"/>
    </row>
    <row r="24" spans="2:10" ht="18.75" x14ac:dyDescent="0.3">
      <c r="B24" s="20"/>
      <c r="C24" s="20"/>
      <c r="D24" s="20"/>
      <c r="E24" s="20"/>
      <c r="F24" s="20"/>
      <c r="G24" s="20"/>
      <c r="H24" s="20"/>
      <c r="I24" s="239"/>
      <c r="J24" s="20"/>
    </row>
    <row r="25" spans="2:10" ht="18.75" x14ac:dyDescent="0.3">
      <c r="B25" s="20"/>
      <c r="C25" s="20"/>
      <c r="D25" s="20"/>
      <c r="E25" s="20"/>
      <c r="F25" s="20"/>
      <c r="G25" s="20"/>
      <c r="H25" s="20"/>
      <c r="I25" s="239"/>
      <c r="J25" s="20"/>
    </row>
    <row r="26" spans="2:10" ht="18.75" x14ac:dyDescent="0.3">
      <c r="B26" s="20"/>
      <c r="C26" s="20"/>
      <c r="D26" s="20"/>
      <c r="E26" s="20"/>
      <c r="F26" s="20"/>
      <c r="G26" s="20"/>
      <c r="H26" s="20"/>
      <c r="I26" s="239"/>
      <c r="J26" s="20"/>
    </row>
    <row r="27" spans="2:10" ht="18.75" x14ac:dyDescent="0.3">
      <c r="B27" s="20"/>
      <c r="C27" s="20"/>
      <c r="D27" s="20"/>
      <c r="E27" s="20"/>
      <c r="F27" s="20"/>
      <c r="G27" s="20"/>
      <c r="H27" s="75"/>
      <c r="I27" s="240" t="str">
        <f>'2'!$E$25</f>
        <v>WAHID PERDANA PUTRA, SH</v>
      </c>
      <c r="J27" s="20"/>
    </row>
    <row r="28" spans="2:10" ht="18.75" x14ac:dyDescent="0.3">
      <c r="B28" s="20"/>
      <c r="C28" s="20"/>
      <c r="D28" s="20"/>
      <c r="E28" s="20"/>
      <c r="F28" s="20"/>
      <c r="G28" s="20"/>
      <c r="H28" s="76"/>
      <c r="I28" s="239" t="str">
        <f>'2'!$E$26</f>
        <v>Penata III/c</v>
      </c>
      <c r="J28" s="20"/>
    </row>
    <row r="29" spans="2:10" ht="18.75" x14ac:dyDescent="0.3">
      <c r="B29" s="20"/>
      <c r="C29" s="20"/>
      <c r="D29" s="20"/>
      <c r="E29" s="20"/>
      <c r="F29" s="20"/>
      <c r="G29" s="20"/>
      <c r="H29" s="33"/>
      <c r="I29" s="239" t="str">
        <f>'2'!$E$27</f>
        <v>NIP. 19830718 200312 1 008</v>
      </c>
      <c r="J29" s="20"/>
    </row>
    <row r="30" spans="2:10" ht="18.75" x14ac:dyDescent="0.3">
      <c r="B30" s="20"/>
      <c r="C30" s="20"/>
      <c r="D30" s="20"/>
      <c r="E30" s="20"/>
      <c r="F30" s="20"/>
      <c r="G30" s="20"/>
      <c r="H30" s="20"/>
      <c r="I30" s="20"/>
      <c r="J30" s="1"/>
    </row>
    <row r="31" spans="2:10" ht="18.75" x14ac:dyDescent="0.3">
      <c r="B31" s="20"/>
      <c r="C31" s="20"/>
      <c r="D31" s="20"/>
      <c r="E31" s="20"/>
      <c r="F31" s="20"/>
      <c r="G31" s="20"/>
      <c r="H31" s="20"/>
      <c r="I31" s="20"/>
      <c r="J31" s="20"/>
    </row>
    <row r="32" spans="2:10" ht="18.75" x14ac:dyDescent="0.3">
      <c r="B32" s="20"/>
      <c r="C32" s="20"/>
      <c r="D32" s="20"/>
      <c r="E32" s="20"/>
      <c r="F32" s="20"/>
      <c r="G32" s="20"/>
      <c r="H32" s="20"/>
      <c r="I32" s="20"/>
      <c r="J32" s="20"/>
    </row>
    <row r="33" spans="2:10" ht="18.75" x14ac:dyDescent="0.3">
      <c r="B33" s="20"/>
      <c r="C33" s="20"/>
      <c r="D33" s="20"/>
      <c r="E33" s="20"/>
      <c r="F33" s="20"/>
      <c r="G33" s="20"/>
      <c r="H33" s="20"/>
      <c r="I33" s="20"/>
      <c r="J33" s="20"/>
    </row>
    <row r="34" spans="2:10" ht="18.75" x14ac:dyDescent="0.3">
      <c r="B34" s="20"/>
      <c r="C34" s="20"/>
      <c r="D34" s="20"/>
      <c r="E34" s="20"/>
      <c r="F34" s="20"/>
      <c r="G34" s="20"/>
      <c r="H34" s="20"/>
      <c r="I34" s="20"/>
      <c r="J34" s="20"/>
    </row>
    <row r="35" spans="2:10" ht="18.75" x14ac:dyDescent="0.3">
      <c r="B35" s="20"/>
      <c r="C35" s="20"/>
      <c r="D35" s="20"/>
      <c r="E35" s="20"/>
      <c r="F35" s="20"/>
      <c r="G35" s="20"/>
      <c r="H35" s="20"/>
      <c r="I35" s="20"/>
      <c r="J35" s="20"/>
    </row>
    <row r="36" spans="2:10" ht="18.75" x14ac:dyDescent="0.3">
      <c r="B36" s="20"/>
      <c r="C36" s="20"/>
      <c r="D36" s="20"/>
      <c r="E36" s="20"/>
      <c r="F36" s="20"/>
      <c r="G36" s="20"/>
      <c r="H36" s="20"/>
      <c r="I36" s="20"/>
      <c r="J36" s="20"/>
    </row>
    <row r="37" spans="2:10" ht="18.75" x14ac:dyDescent="0.3">
      <c r="B37" s="20"/>
      <c r="C37" s="20"/>
      <c r="D37" s="20"/>
      <c r="E37" s="20"/>
      <c r="F37" s="20"/>
      <c r="G37" s="20"/>
      <c r="H37" s="20"/>
      <c r="I37" s="20"/>
      <c r="J37" s="20"/>
    </row>
    <row r="38" spans="2:10" ht="18.75" x14ac:dyDescent="0.3">
      <c r="B38" s="20"/>
      <c r="C38" s="20"/>
      <c r="D38" s="20"/>
      <c r="E38" s="20"/>
      <c r="F38" s="20"/>
      <c r="G38" s="20"/>
      <c r="H38" s="20"/>
      <c r="I38" s="20"/>
      <c r="J38" s="20"/>
    </row>
  </sheetData>
  <mergeCells count="14">
    <mergeCell ref="B2:J2"/>
    <mergeCell ref="K6:K8"/>
    <mergeCell ref="J6:J8"/>
    <mergeCell ref="C6:C8"/>
    <mergeCell ref="E6:I6"/>
    <mergeCell ref="B19:C19"/>
    <mergeCell ref="E7:E8"/>
    <mergeCell ref="F7:F8"/>
    <mergeCell ref="B6:B8"/>
    <mergeCell ref="B3:J3"/>
    <mergeCell ref="B4:J4"/>
    <mergeCell ref="G7:G8"/>
    <mergeCell ref="H7:H8"/>
    <mergeCell ref="I7:I8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8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6:C34"/>
  <sheetViews>
    <sheetView view="pageBreakPreview" topLeftCell="A10" zoomScale="60" zoomScaleNormal="96" workbookViewId="0">
      <selection activeCell="C39" sqref="C39"/>
    </sheetView>
  </sheetViews>
  <sheetFormatPr defaultRowHeight="15" x14ac:dyDescent="0.25"/>
  <cols>
    <col min="1" max="1" width="7.7109375" customWidth="1"/>
    <col min="2" max="2" width="65.7109375" customWidth="1"/>
    <col min="7" max="7" width="10.28515625" customWidth="1"/>
  </cols>
  <sheetData>
    <row r="6" spans="1:3" ht="18.75" customHeight="1" x14ac:dyDescent="0.25"/>
    <row r="11" spans="1:3" ht="31.5" x14ac:dyDescent="0.25">
      <c r="A11" s="250" t="s">
        <v>91</v>
      </c>
      <c r="B11" s="250"/>
      <c r="C11" s="250"/>
    </row>
    <row r="12" spans="1:3" ht="31.5" x14ac:dyDescent="0.25">
      <c r="A12" s="250" t="s">
        <v>237</v>
      </c>
      <c r="B12" s="250"/>
      <c r="C12" s="250"/>
    </row>
    <row r="13" spans="1:3" ht="31.5" x14ac:dyDescent="0.25">
      <c r="A13" s="93"/>
      <c r="B13" s="93" t="s">
        <v>223</v>
      </c>
      <c r="C13" s="93"/>
    </row>
    <row r="14" spans="1:3" ht="15.75" x14ac:dyDescent="0.25">
      <c r="A14" s="31"/>
      <c r="B14" s="31"/>
      <c r="C14" s="31"/>
    </row>
    <row r="15" spans="1:3" ht="18.75" x14ac:dyDescent="0.3">
      <c r="A15" s="25">
        <v>1</v>
      </c>
      <c r="B15" s="26" t="s">
        <v>92</v>
      </c>
      <c r="C15" s="106"/>
    </row>
    <row r="16" spans="1:3" ht="18.75" x14ac:dyDescent="0.3">
      <c r="A16" s="97"/>
      <c r="B16" s="27" t="s">
        <v>283</v>
      </c>
      <c r="C16" s="27"/>
    </row>
    <row r="17" spans="1:3" ht="18.75" x14ac:dyDescent="0.3">
      <c r="A17" s="97"/>
      <c r="B17" s="27"/>
      <c r="C17" s="20"/>
    </row>
    <row r="18" spans="1:3" ht="18.75" x14ac:dyDescent="0.3">
      <c r="A18" s="25">
        <v>2</v>
      </c>
      <c r="B18" s="26" t="s">
        <v>93</v>
      </c>
      <c r="C18" s="107"/>
    </row>
    <row r="19" spans="1:3" ht="18.75" x14ac:dyDescent="0.3">
      <c r="A19" s="97"/>
      <c r="B19" s="27" t="s">
        <v>284</v>
      </c>
      <c r="C19" s="20"/>
    </row>
    <row r="20" spans="1:3" ht="18.75" x14ac:dyDescent="0.3">
      <c r="A20" s="97"/>
      <c r="B20" s="27"/>
      <c r="C20" s="20"/>
    </row>
    <row r="21" spans="1:3" ht="18.75" x14ac:dyDescent="0.3">
      <c r="A21" s="25">
        <v>3</v>
      </c>
      <c r="B21" s="26" t="s">
        <v>285</v>
      </c>
      <c r="C21" s="108"/>
    </row>
    <row r="22" spans="1:3" ht="18.75" x14ac:dyDescent="0.3">
      <c r="A22" s="97"/>
      <c r="B22" s="27"/>
      <c r="C22" s="20"/>
    </row>
    <row r="23" spans="1:3" ht="18.75" x14ac:dyDescent="0.3">
      <c r="A23" s="25">
        <v>4</v>
      </c>
      <c r="B23" s="26" t="s">
        <v>94</v>
      </c>
      <c r="C23" s="108"/>
    </row>
    <row r="24" spans="1:3" ht="18.75" x14ac:dyDescent="0.3">
      <c r="A24" s="28"/>
      <c r="B24" s="29" t="s">
        <v>286</v>
      </c>
      <c r="C24" s="20"/>
    </row>
    <row r="25" spans="1:3" ht="18.75" x14ac:dyDescent="0.3">
      <c r="A25" s="97"/>
      <c r="B25" s="27"/>
      <c r="C25" s="20"/>
    </row>
    <row r="26" spans="1:3" ht="18.75" x14ac:dyDescent="0.3">
      <c r="A26" s="25">
        <v>5</v>
      </c>
      <c r="B26" s="26" t="s">
        <v>95</v>
      </c>
      <c r="C26" s="108"/>
    </row>
    <row r="27" spans="1:3" ht="18.75" x14ac:dyDescent="0.3">
      <c r="A27" s="97"/>
      <c r="B27" s="27" t="s">
        <v>287</v>
      </c>
      <c r="C27" s="20"/>
    </row>
    <row r="28" spans="1:3" ht="18.75" x14ac:dyDescent="0.3">
      <c r="A28" s="97"/>
      <c r="B28" s="27"/>
      <c r="C28" s="20"/>
    </row>
    <row r="29" spans="1:3" ht="18.75" x14ac:dyDescent="0.3">
      <c r="A29" s="25">
        <v>6</v>
      </c>
      <c r="B29" s="26" t="s">
        <v>96</v>
      </c>
      <c r="C29" s="109"/>
    </row>
    <row r="30" spans="1:3" ht="18.75" x14ac:dyDescent="0.3">
      <c r="A30" s="97"/>
      <c r="B30" s="27" t="s">
        <v>287</v>
      </c>
      <c r="C30" s="20"/>
    </row>
    <row r="31" spans="1:3" ht="18.75" x14ac:dyDescent="0.3">
      <c r="A31" s="97"/>
      <c r="B31" s="27"/>
      <c r="C31" s="20"/>
    </row>
    <row r="33" spans="1:3" ht="23.25" x14ac:dyDescent="0.25">
      <c r="A33" s="251" t="s">
        <v>10</v>
      </c>
      <c r="B33" s="251"/>
      <c r="C33" s="251"/>
    </row>
    <row r="34" spans="1:3" ht="23.25" x14ac:dyDescent="0.25">
      <c r="A34" s="251" t="s">
        <v>223</v>
      </c>
      <c r="B34" s="251"/>
      <c r="C34" s="251"/>
    </row>
  </sheetData>
  <mergeCells count="4">
    <mergeCell ref="A11:C11"/>
    <mergeCell ref="A12:C12"/>
    <mergeCell ref="A33:C33"/>
    <mergeCell ref="A34:C34"/>
  </mergeCells>
  <pageMargins left="0.7" right="0.7" top="0.75" bottom="0.75" header="0.3" footer="0.3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32"/>
  <sheetViews>
    <sheetView view="pageBreakPreview" topLeftCell="A4" zoomScale="98" zoomScaleNormal="120" zoomScaleSheetLayoutView="98" workbookViewId="0">
      <selection activeCell="E20" sqref="E20"/>
    </sheetView>
  </sheetViews>
  <sheetFormatPr defaultRowHeight="15" x14ac:dyDescent="0.25"/>
  <cols>
    <col min="1" max="1" width="5.7109375" customWidth="1"/>
    <col min="2" max="2" width="28.140625" customWidth="1"/>
    <col min="3" max="4" width="7.7109375" customWidth="1"/>
    <col min="5" max="6" width="11" bestFit="1" customWidth="1"/>
    <col min="7" max="7" width="9.140625" customWidth="1"/>
  </cols>
  <sheetData>
    <row r="1" spans="1:7" ht="15.75" x14ac:dyDescent="0.25">
      <c r="A1" s="1"/>
      <c r="B1" s="1"/>
      <c r="C1" s="1"/>
      <c r="D1" s="1"/>
    </row>
    <row r="2" spans="1:7" ht="18.75" x14ac:dyDescent="0.25">
      <c r="A2" s="257" t="s">
        <v>43</v>
      </c>
      <c r="B2" s="257"/>
      <c r="C2" s="257"/>
      <c r="D2" s="257"/>
      <c r="E2" s="257"/>
      <c r="F2" s="257"/>
      <c r="G2" s="257"/>
    </row>
    <row r="3" spans="1:7" ht="18.75" x14ac:dyDescent="0.25">
      <c r="A3" s="257" t="s">
        <v>224</v>
      </c>
      <c r="B3" s="257"/>
      <c r="C3" s="257"/>
      <c r="D3" s="257"/>
      <c r="E3" s="257"/>
      <c r="F3" s="257"/>
      <c r="G3" s="257"/>
    </row>
    <row r="4" spans="1:7" ht="18.75" x14ac:dyDescent="0.25">
      <c r="A4" s="257" t="s">
        <v>11</v>
      </c>
      <c r="B4" s="257"/>
      <c r="C4" s="257"/>
      <c r="D4" s="257"/>
      <c r="E4" s="257"/>
      <c r="F4" s="257"/>
      <c r="G4" s="257"/>
    </row>
    <row r="5" spans="1:7" ht="16.5" thickBot="1" x14ac:dyDescent="0.3">
      <c r="A5" s="1"/>
      <c r="B5" s="1"/>
      <c r="C5" s="1"/>
      <c r="D5" s="1"/>
    </row>
    <row r="6" spans="1:7" ht="30" customHeight="1" x14ac:dyDescent="0.25">
      <c r="A6" s="259" t="s">
        <v>12</v>
      </c>
      <c r="B6" s="261" t="s">
        <v>16</v>
      </c>
      <c r="C6" s="258" t="s">
        <v>14</v>
      </c>
      <c r="D6" s="258"/>
      <c r="E6" s="254" t="s">
        <v>291</v>
      </c>
      <c r="F6" s="254"/>
      <c r="G6" s="255" t="s">
        <v>14</v>
      </c>
    </row>
    <row r="7" spans="1:7" x14ac:dyDescent="0.25">
      <c r="A7" s="260"/>
      <c r="B7" s="262"/>
      <c r="C7" s="59" t="s">
        <v>21</v>
      </c>
      <c r="D7" s="59" t="s">
        <v>20</v>
      </c>
      <c r="E7" s="59" t="s">
        <v>18</v>
      </c>
      <c r="F7" s="59" t="s">
        <v>19</v>
      </c>
      <c r="G7" s="256"/>
    </row>
    <row r="8" spans="1:7" ht="18.75" customHeight="1" x14ac:dyDescent="0.3">
      <c r="A8" s="46">
        <v>1</v>
      </c>
      <c r="B8" s="23" t="s">
        <v>226</v>
      </c>
      <c r="C8" s="24">
        <v>4</v>
      </c>
      <c r="D8" s="24">
        <v>19</v>
      </c>
      <c r="E8" s="183">
        <v>1345</v>
      </c>
      <c r="F8" s="183">
        <v>1403</v>
      </c>
      <c r="G8" s="183">
        <f t="shared" ref="G8:G16" si="0">E8+F8</f>
        <v>2748</v>
      </c>
    </row>
    <row r="9" spans="1:7" ht="18.75" customHeight="1" x14ac:dyDescent="0.3">
      <c r="A9" s="46">
        <v>2</v>
      </c>
      <c r="B9" s="23" t="s">
        <v>227</v>
      </c>
      <c r="C9" s="24">
        <v>4</v>
      </c>
      <c r="D9" s="24">
        <v>28</v>
      </c>
      <c r="E9" s="183">
        <v>2560</v>
      </c>
      <c r="F9" s="183">
        <v>2474</v>
      </c>
      <c r="G9" s="183">
        <f t="shared" si="0"/>
        <v>5034</v>
      </c>
    </row>
    <row r="10" spans="1:7" ht="18.75" customHeight="1" x14ac:dyDescent="0.3">
      <c r="A10" s="46">
        <v>3</v>
      </c>
      <c r="B10" s="23" t="s">
        <v>228</v>
      </c>
      <c r="C10" s="24">
        <v>5</v>
      </c>
      <c r="D10" s="24">
        <v>15</v>
      </c>
      <c r="E10" s="183">
        <v>2624</v>
      </c>
      <c r="F10" s="183">
        <v>2524</v>
      </c>
      <c r="G10" s="183">
        <f t="shared" si="0"/>
        <v>5148</v>
      </c>
    </row>
    <row r="11" spans="1:7" ht="18.75" customHeight="1" x14ac:dyDescent="0.3">
      <c r="A11" s="46">
        <v>4</v>
      </c>
      <c r="B11" s="23" t="s">
        <v>229</v>
      </c>
      <c r="C11" s="24">
        <v>5</v>
      </c>
      <c r="D11" s="24">
        <v>9</v>
      </c>
      <c r="E11" s="183">
        <v>1255</v>
      </c>
      <c r="F11" s="183">
        <v>1280</v>
      </c>
      <c r="G11" s="183">
        <f t="shared" si="0"/>
        <v>2535</v>
      </c>
    </row>
    <row r="12" spans="1:7" ht="18.75" customHeight="1" x14ac:dyDescent="0.3">
      <c r="A12" s="46">
        <v>5</v>
      </c>
      <c r="B12" s="23" t="s">
        <v>230</v>
      </c>
      <c r="C12" s="24">
        <v>3</v>
      </c>
      <c r="D12" s="24">
        <v>10</v>
      </c>
      <c r="E12" s="183">
        <v>1716</v>
      </c>
      <c r="F12" s="183">
        <v>1724</v>
      </c>
      <c r="G12" s="183">
        <f t="shared" si="0"/>
        <v>3440</v>
      </c>
    </row>
    <row r="13" spans="1:7" ht="18.75" customHeight="1" x14ac:dyDescent="0.3">
      <c r="A13" s="46">
        <v>6</v>
      </c>
      <c r="B13" s="23" t="s">
        <v>231</v>
      </c>
      <c r="C13" s="24">
        <v>7</v>
      </c>
      <c r="D13" s="24">
        <v>19</v>
      </c>
      <c r="E13" s="183">
        <v>2480</v>
      </c>
      <c r="F13" s="183">
        <v>2615</v>
      </c>
      <c r="G13" s="183">
        <f t="shared" si="0"/>
        <v>5095</v>
      </c>
    </row>
    <row r="14" spans="1:7" ht="18.75" customHeight="1" x14ac:dyDescent="0.3">
      <c r="A14" s="46">
        <v>7</v>
      </c>
      <c r="B14" s="23" t="s">
        <v>232</v>
      </c>
      <c r="C14" s="24">
        <v>4</v>
      </c>
      <c r="D14" s="24">
        <v>12</v>
      </c>
      <c r="E14" s="183">
        <v>2091</v>
      </c>
      <c r="F14" s="183">
        <v>2110</v>
      </c>
      <c r="G14" s="183">
        <f t="shared" si="0"/>
        <v>4201</v>
      </c>
    </row>
    <row r="15" spans="1:7" ht="18.75" customHeight="1" x14ac:dyDescent="0.3">
      <c r="A15" s="46">
        <v>8</v>
      </c>
      <c r="B15" s="23" t="s">
        <v>233</v>
      </c>
      <c r="C15" s="24">
        <v>8</v>
      </c>
      <c r="D15" s="24">
        <v>11</v>
      </c>
      <c r="E15" s="183">
        <v>3543</v>
      </c>
      <c r="F15" s="183">
        <v>3430</v>
      </c>
      <c r="G15" s="183">
        <f t="shared" si="0"/>
        <v>6973</v>
      </c>
    </row>
    <row r="16" spans="1:7" ht="18.75" customHeight="1" x14ac:dyDescent="0.3">
      <c r="A16" s="46">
        <v>9</v>
      </c>
      <c r="B16" s="23" t="s">
        <v>234</v>
      </c>
      <c r="C16" s="24">
        <v>5</v>
      </c>
      <c r="D16" s="24">
        <v>14</v>
      </c>
      <c r="E16" s="183">
        <v>2152</v>
      </c>
      <c r="F16" s="183">
        <v>2158</v>
      </c>
      <c r="G16" s="183">
        <f t="shared" si="0"/>
        <v>4310</v>
      </c>
    </row>
    <row r="17" spans="1:7" ht="19.5" thickBot="1" x14ac:dyDescent="0.3">
      <c r="A17" s="252" t="s">
        <v>14</v>
      </c>
      <c r="B17" s="253"/>
      <c r="C17" s="50">
        <f>SUM(C8:C16)</f>
        <v>45</v>
      </c>
      <c r="D17" s="50">
        <f>SUM(D8:D16)</f>
        <v>137</v>
      </c>
      <c r="E17" s="184">
        <f>SUM(E8:E16)</f>
        <v>19766</v>
      </c>
      <c r="F17" s="184">
        <f>SUM(F8:F16)</f>
        <v>19718</v>
      </c>
      <c r="G17" s="184">
        <f>SUM(G8:G16)</f>
        <v>39484</v>
      </c>
    </row>
    <row r="18" spans="1:7" ht="18.75" x14ac:dyDescent="0.3">
      <c r="A18" s="20"/>
      <c r="B18" s="20"/>
      <c r="C18" s="20"/>
      <c r="D18" s="20"/>
      <c r="E18" s="20"/>
      <c r="F18" s="20"/>
      <c r="G18" s="20"/>
    </row>
    <row r="19" spans="1:7" ht="18.75" x14ac:dyDescent="0.3">
      <c r="A19" s="20"/>
      <c r="B19" s="20"/>
      <c r="C19" s="20"/>
      <c r="D19" s="20"/>
      <c r="E19" s="233" t="s">
        <v>302</v>
      </c>
      <c r="F19" s="233"/>
      <c r="G19" s="233"/>
    </row>
    <row r="20" spans="1:7" ht="18.75" x14ac:dyDescent="0.3">
      <c r="A20" s="20"/>
      <c r="B20" s="20"/>
      <c r="C20" s="20"/>
      <c r="D20" s="20"/>
      <c r="E20" s="180"/>
      <c r="F20" s="180"/>
      <c r="G20" s="180"/>
    </row>
    <row r="21" spans="1:7" ht="18.75" x14ac:dyDescent="0.3">
      <c r="A21" s="20"/>
      <c r="B21" s="20"/>
      <c r="C21" s="20"/>
      <c r="D21" s="20"/>
      <c r="E21" s="233" t="s">
        <v>225</v>
      </c>
      <c r="F21" s="233"/>
      <c r="G21" s="233"/>
    </row>
    <row r="22" spans="1:7" ht="18.75" x14ac:dyDescent="0.3">
      <c r="A22" s="20"/>
      <c r="B22" s="20"/>
      <c r="C22" s="20"/>
      <c r="D22" s="20"/>
      <c r="E22" s="180"/>
      <c r="F22" s="180"/>
      <c r="G22" s="180"/>
    </row>
    <row r="23" spans="1:7" ht="18.75" x14ac:dyDescent="0.3">
      <c r="A23" s="20"/>
      <c r="B23" s="20"/>
      <c r="C23" s="20"/>
      <c r="D23" s="20"/>
      <c r="E23" s="180"/>
      <c r="F23" s="180"/>
      <c r="G23" s="180"/>
    </row>
    <row r="24" spans="1:7" ht="18.75" x14ac:dyDescent="0.3">
      <c r="A24" s="20"/>
      <c r="B24" s="20"/>
      <c r="C24" s="20"/>
      <c r="D24" s="20"/>
      <c r="E24" s="180"/>
      <c r="F24" s="180"/>
      <c r="G24" s="180"/>
    </row>
    <row r="25" spans="1:7" ht="18.75" x14ac:dyDescent="0.3">
      <c r="A25" s="20"/>
      <c r="B25" s="20"/>
      <c r="C25" s="27"/>
      <c r="D25" s="20"/>
      <c r="E25" s="234" t="s">
        <v>289</v>
      </c>
      <c r="F25" s="234"/>
      <c r="G25" s="234"/>
    </row>
    <row r="26" spans="1:7" ht="18.75" x14ac:dyDescent="0.3">
      <c r="A26" s="20"/>
      <c r="B26" s="20"/>
      <c r="C26" s="20"/>
      <c r="D26" s="20"/>
      <c r="E26" s="235" t="s">
        <v>292</v>
      </c>
      <c r="F26" s="235"/>
      <c r="G26" s="235"/>
    </row>
    <row r="27" spans="1:7" ht="18.75" x14ac:dyDescent="0.3">
      <c r="A27" s="20"/>
      <c r="B27" s="20"/>
      <c r="C27" s="20"/>
      <c r="D27" s="20"/>
      <c r="E27" s="238" t="s">
        <v>290</v>
      </c>
      <c r="F27" s="20"/>
      <c r="G27" s="20"/>
    </row>
    <row r="28" spans="1:7" ht="15.75" x14ac:dyDescent="0.25">
      <c r="A28" s="1"/>
      <c r="B28" s="1"/>
      <c r="C28" s="1"/>
      <c r="D28" s="1"/>
      <c r="E28" s="1"/>
      <c r="F28" s="1"/>
      <c r="G28" s="1"/>
    </row>
    <row r="29" spans="1:7" ht="15.75" x14ac:dyDescent="0.25">
      <c r="A29" s="1"/>
      <c r="B29" s="1"/>
      <c r="C29" s="1"/>
      <c r="D29" s="1"/>
      <c r="G29">
        <v>2</v>
      </c>
    </row>
    <row r="31" spans="1:7" ht="18.75" x14ac:dyDescent="0.3">
      <c r="A31" s="1"/>
      <c r="B31" s="20"/>
      <c r="C31" s="20"/>
      <c r="D31" s="20"/>
    </row>
    <row r="32" spans="1:7" ht="15.75" x14ac:dyDescent="0.25">
      <c r="A32" s="1"/>
      <c r="B32" s="1"/>
      <c r="C32" s="1"/>
      <c r="D32" s="1"/>
    </row>
  </sheetData>
  <mergeCells count="9">
    <mergeCell ref="A17:B17"/>
    <mergeCell ref="E6:F6"/>
    <mergeCell ref="G6:G7"/>
    <mergeCell ref="A2:G2"/>
    <mergeCell ref="A4:G4"/>
    <mergeCell ref="C6:D6"/>
    <mergeCell ref="A6:A7"/>
    <mergeCell ref="B6:B7"/>
    <mergeCell ref="A3:G3"/>
  </mergeCells>
  <pageMargins left="0.7" right="0.7" top="0.75" bottom="0.75" header="0.3" footer="0.3"/>
  <pageSetup paperSize="10000" orientation="landscape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I30"/>
  <sheetViews>
    <sheetView view="pageBreakPreview" topLeftCell="A5" zoomScale="106" zoomScaleSheetLayoutView="106" workbookViewId="0">
      <selection activeCell="I10" sqref="I10"/>
    </sheetView>
  </sheetViews>
  <sheetFormatPr defaultRowHeight="15" x14ac:dyDescent="0.25"/>
  <cols>
    <col min="2" max="2" width="8.85546875" customWidth="1"/>
    <col min="3" max="3" width="24.5703125" customWidth="1"/>
    <col min="4" max="4" width="13.85546875" customWidth="1"/>
    <col min="5" max="5" width="22.5703125" customWidth="1"/>
    <col min="6" max="6" width="9.7109375" customWidth="1"/>
    <col min="7" max="7" width="14.140625" customWidth="1"/>
    <col min="8" max="8" width="10.140625" customWidth="1"/>
    <col min="9" max="9" width="10.28515625" customWidth="1"/>
  </cols>
  <sheetData>
    <row r="1" spans="2:9" ht="18.75" x14ac:dyDescent="0.3">
      <c r="B1" s="20"/>
      <c r="C1" s="20"/>
      <c r="D1" s="20"/>
      <c r="E1" s="20"/>
      <c r="F1" s="20"/>
      <c r="G1" s="20"/>
      <c r="H1" s="20"/>
      <c r="I1" s="20"/>
    </row>
    <row r="2" spans="2:9" ht="18.75" x14ac:dyDescent="0.3">
      <c r="B2" s="20"/>
      <c r="C2" s="20"/>
      <c r="D2" s="20"/>
      <c r="E2" s="20"/>
      <c r="F2" s="20"/>
      <c r="G2" s="20"/>
      <c r="H2" s="20"/>
      <c r="I2" s="20"/>
    </row>
    <row r="3" spans="2:9" ht="18.75" x14ac:dyDescent="0.25">
      <c r="B3" s="257" t="s">
        <v>92</v>
      </c>
      <c r="C3" s="257"/>
      <c r="D3" s="257"/>
      <c r="E3" s="257"/>
      <c r="F3" s="257"/>
      <c r="G3" s="257"/>
      <c r="H3" s="257"/>
      <c r="I3" s="257"/>
    </row>
    <row r="4" spans="2:9" ht="18.75" x14ac:dyDescent="0.25">
      <c r="B4" s="257" t="s">
        <v>237</v>
      </c>
      <c r="C4" s="257"/>
      <c r="D4" s="257"/>
      <c r="E4" s="257"/>
      <c r="F4" s="257"/>
      <c r="G4" s="257"/>
      <c r="H4" s="257"/>
      <c r="I4" s="257"/>
    </row>
    <row r="5" spans="2:9" ht="18.75" x14ac:dyDescent="0.25">
      <c r="B5" s="257" t="s">
        <v>223</v>
      </c>
      <c r="C5" s="257"/>
      <c r="D5" s="257"/>
      <c r="E5" s="257"/>
      <c r="F5" s="257"/>
      <c r="G5" s="257"/>
      <c r="H5" s="257"/>
      <c r="I5" s="257"/>
    </row>
    <row r="6" spans="2:9" ht="19.5" thickBot="1" x14ac:dyDescent="0.35">
      <c r="B6" s="20"/>
      <c r="C6" s="20"/>
      <c r="D6" s="20"/>
      <c r="E6" s="20"/>
      <c r="F6" s="189"/>
      <c r="G6" s="20"/>
      <c r="H6" s="20"/>
      <c r="I6" s="20"/>
    </row>
    <row r="7" spans="2:9" ht="18.75" x14ac:dyDescent="0.25">
      <c r="B7" s="98" t="s">
        <v>97</v>
      </c>
      <c r="C7" s="99" t="s">
        <v>27</v>
      </c>
      <c r="D7" s="99" t="s">
        <v>98</v>
      </c>
      <c r="E7" s="99" t="s">
        <v>99</v>
      </c>
      <c r="F7" s="99" t="s">
        <v>100</v>
      </c>
      <c r="G7" s="99" t="s">
        <v>101</v>
      </c>
      <c r="H7" s="99" t="s">
        <v>102</v>
      </c>
      <c r="I7" s="101" t="s">
        <v>103</v>
      </c>
    </row>
    <row r="8" spans="2:9" ht="15.75" x14ac:dyDescent="0.25">
      <c r="B8" s="110" t="s">
        <v>31</v>
      </c>
      <c r="C8" s="39" t="s">
        <v>32</v>
      </c>
      <c r="D8" s="39" t="s">
        <v>33</v>
      </c>
      <c r="E8" s="39" t="s">
        <v>34</v>
      </c>
      <c r="F8" s="39" t="s">
        <v>35</v>
      </c>
      <c r="G8" s="111" t="s">
        <v>53</v>
      </c>
      <c r="H8" s="111" t="s">
        <v>54</v>
      </c>
      <c r="I8" s="112" t="s">
        <v>61</v>
      </c>
    </row>
    <row r="9" spans="2:9" ht="18.75" x14ac:dyDescent="0.3">
      <c r="B9" s="46">
        <v>1</v>
      </c>
      <c r="C9" s="23" t="s">
        <v>226</v>
      </c>
      <c r="D9" s="204">
        <v>6</v>
      </c>
      <c r="E9" s="204">
        <v>0</v>
      </c>
      <c r="F9" s="204">
        <v>0</v>
      </c>
      <c r="G9" s="204">
        <v>0</v>
      </c>
      <c r="H9" s="204">
        <v>0</v>
      </c>
      <c r="I9" s="204">
        <v>0</v>
      </c>
    </row>
    <row r="10" spans="2:9" ht="18.75" x14ac:dyDescent="0.3">
      <c r="B10" s="46">
        <v>2</v>
      </c>
      <c r="C10" s="23" t="s">
        <v>227</v>
      </c>
      <c r="D10" s="204">
        <v>11</v>
      </c>
      <c r="E10" s="204">
        <v>0</v>
      </c>
      <c r="F10" s="204">
        <v>0</v>
      </c>
      <c r="G10" s="204">
        <v>0</v>
      </c>
      <c r="H10" s="204">
        <v>0</v>
      </c>
      <c r="I10" s="204">
        <v>0</v>
      </c>
    </row>
    <row r="11" spans="2:9" ht="18.75" x14ac:dyDescent="0.3">
      <c r="B11" s="46">
        <v>3</v>
      </c>
      <c r="C11" s="23" t="s">
        <v>228</v>
      </c>
      <c r="D11" s="204">
        <v>6</v>
      </c>
      <c r="E11" s="204">
        <v>0</v>
      </c>
      <c r="F11" s="204">
        <v>0</v>
      </c>
      <c r="G11" s="204">
        <v>0</v>
      </c>
      <c r="H11" s="204">
        <v>0</v>
      </c>
      <c r="I11" s="204">
        <v>0</v>
      </c>
    </row>
    <row r="12" spans="2:9" ht="18.75" x14ac:dyDescent="0.3">
      <c r="B12" s="46">
        <v>4</v>
      </c>
      <c r="C12" s="23" t="s">
        <v>229</v>
      </c>
      <c r="D12" s="204">
        <v>5</v>
      </c>
      <c r="E12" s="204">
        <v>0</v>
      </c>
      <c r="F12" s="204">
        <v>0</v>
      </c>
      <c r="G12" s="204">
        <v>0</v>
      </c>
      <c r="H12" s="204">
        <v>0</v>
      </c>
      <c r="I12" s="204">
        <v>0</v>
      </c>
    </row>
    <row r="13" spans="2:9" ht="18.75" x14ac:dyDescent="0.3">
      <c r="B13" s="46">
        <v>5</v>
      </c>
      <c r="C13" s="23" t="s">
        <v>230</v>
      </c>
      <c r="D13" s="204">
        <v>5</v>
      </c>
      <c r="E13" s="204">
        <v>5</v>
      </c>
      <c r="F13" s="204">
        <v>0</v>
      </c>
      <c r="G13" s="204">
        <v>0</v>
      </c>
      <c r="H13" s="204">
        <v>0</v>
      </c>
      <c r="I13" s="204">
        <v>0</v>
      </c>
    </row>
    <row r="14" spans="2:9" ht="18.75" x14ac:dyDescent="0.3">
      <c r="B14" s="46">
        <v>6</v>
      </c>
      <c r="C14" s="23" t="s">
        <v>231</v>
      </c>
      <c r="D14" s="204">
        <v>7</v>
      </c>
      <c r="E14" s="204">
        <v>0</v>
      </c>
      <c r="F14" s="204">
        <v>0</v>
      </c>
      <c r="G14" s="204">
        <v>0</v>
      </c>
      <c r="H14" s="204">
        <v>0</v>
      </c>
      <c r="I14" s="204">
        <v>0</v>
      </c>
    </row>
    <row r="15" spans="2:9" ht="18.75" x14ac:dyDescent="0.3">
      <c r="B15" s="46">
        <v>7</v>
      </c>
      <c r="C15" s="23" t="s">
        <v>232</v>
      </c>
      <c r="D15" s="204">
        <v>11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</row>
    <row r="16" spans="2:9" ht="18.75" x14ac:dyDescent="0.3">
      <c r="B16" s="46">
        <v>8</v>
      </c>
      <c r="C16" s="23" t="s">
        <v>233</v>
      </c>
      <c r="D16" s="204">
        <v>10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</row>
    <row r="17" spans="2:9" ht="18.75" x14ac:dyDescent="0.3">
      <c r="B17" s="46">
        <v>9</v>
      </c>
      <c r="C17" s="23" t="s">
        <v>234</v>
      </c>
      <c r="D17" s="204">
        <v>8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</row>
    <row r="18" spans="2:9" ht="19.5" thickBot="1" x14ac:dyDescent="0.35">
      <c r="B18" s="252" t="s">
        <v>14</v>
      </c>
      <c r="C18" s="253"/>
      <c r="D18" s="95">
        <f t="shared" ref="D18:I18" si="0">SUM(D9:D17)</f>
        <v>69</v>
      </c>
      <c r="E18" s="95">
        <f t="shared" si="0"/>
        <v>5</v>
      </c>
      <c r="F18" s="95">
        <f t="shared" si="0"/>
        <v>0</v>
      </c>
      <c r="G18" s="113">
        <f t="shared" si="0"/>
        <v>0</v>
      </c>
      <c r="H18" s="113">
        <f t="shared" si="0"/>
        <v>0</v>
      </c>
      <c r="I18" s="114">
        <f t="shared" si="0"/>
        <v>0</v>
      </c>
    </row>
    <row r="19" spans="2:9" ht="18.75" x14ac:dyDescent="0.3">
      <c r="B19" s="20"/>
      <c r="C19" s="20"/>
      <c r="D19" s="20"/>
      <c r="E19" s="20"/>
      <c r="F19" s="20"/>
      <c r="G19" s="20"/>
      <c r="H19" s="20"/>
      <c r="I19" s="20"/>
    </row>
    <row r="20" spans="2:9" ht="18.75" x14ac:dyDescent="0.3">
      <c r="B20" s="20"/>
      <c r="C20" s="20"/>
      <c r="D20" s="20"/>
      <c r="E20" s="20"/>
      <c r="F20" s="33"/>
      <c r="G20" s="20"/>
      <c r="H20" s="239" t="str">
        <f>'2'!$E$19</f>
        <v>Pangkajene, 19 April 2022</v>
      </c>
      <c r="I20" s="20"/>
    </row>
    <row r="21" spans="2:9" ht="18.75" x14ac:dyDescent="0.3">
      <c r="B21" s="20"/>
      <c r="C21" s="20"/>
      <c r="D21" s="20"/>
      <c r="E21" s="20"/>
      <c r="F21" s="20"/>
      <c r="G21" s="20"/>
      <c r="H21" s="239"/>
      <c r="I21" s="20"/>
    </row>
    <row r="22" spans="2:9" ht="18.75" x14ac:dyDescent="0.3">
      <c r="B22" s="20"/>
      <c r="C22" s="20"/>
      <c r="D22" s="20"/>
      <c r="E22" s="20"/>
      <c r="F22" s="20"/>
      <c r="G22" s="20"/>
      <c r="H22" s="239" t="str">
        <f>'2'!$E$21</f>
        <v>Plt. C A M A T</v>
      </c>
      <c r="I22" s="20"/>
    </row>
    <row r="23" spans="2:9" ht="18.75" x14ac:dyDescent="0.3">
      <c r="B23" s="20"/>
      <c r="C23" s="20"/>
      <c r="D23" s="20"/>
      <c r="E23" s="20"/>
      <c r="F23" s="20"/>
      <c r="G23" s="20"/>
      <c r="H23" s="239"/>
      <c r="I23" s="20"/>
    </row>
    <row r="24" spans="2:9" ht="18.75" x14ac:dyDescent="0.3">
      <c r="B24" s="20"/>
      <c r="C24" s="20"/>
      <c r="D24" s="20"/>
      <c r="E24" s="20"/>
      <c r="F24" s="20"/>
      <c r="G24" s="20"/>
      <c r="H24" s="239"/>
      <c r="I24" s="20"/>
    </row>
    <row r="25" spans="2:9" ht="18.75" x14ac:dyDescent="0.3">
      <c r="B25" s="20"/>
      <c r="C25" s="20"/>
      <c r="D25" s="20"/>
      <c r="E25" s="20"/>
      <c r="F25" s="20"/>
      <c r="G25" s="20"/>
      <c r="H25" s="239"/>
      <c r="I25" s="20"/>
    </row>
    <row r="26" spans="2:9" ht="18.75" x14ac:dyDescent="0.3">
      <c r="B26" s="20"/>
      <c r="C26" s="20"/>
      <c r="D26" s="20"/>
      <c r="E26" s="20"/>
      <c r="F26" s="75"/>
      <c r="G26" s="20"/>
      <c r="H26" s="240" t="str">
        <f>'2'!$E$25</f>
        <v>WAHID PERDANA PUTRA, SH</v>
      </c>
      <c r="I26" s="20"/>
    </row>
    <row r="27" spans="2:9" ht="18.75" x14ac:dyDescent="0.3">
      <c r="B27" s="20"/>
      <c r="C27" s="20"/>
      <c r="D27" s="20"/>
      <c r="E27" s="20"/>
      <c r="F27" s="76"/>
      <c r="G27" s="20"/>
      <c r="H27" s="239" t="str">
        <f>'2'!$E$26</f>
        <v>Penata III/c</v>
      </c>
      <c r="I27" s="20"/>
    </row>
    <row r="28" spans="2:9" ht="18.75" x14ac:dyDescent="0.3">
      <c r="B28" s="20"/>
      <c r="C28" s="20"/>
      <c r="D28" s="20"/>
      <c r="E28" s="20"/>
      <c r="F28" s="33"/>
      <c r="G28" s="20"/>
      <c r="H28" s="239" t="str">
        <f>'2'!$E$27</f>
        <v>NIP. 19830718 200312 1 008</v>
      </c>
      <c r="I28" s="20"/>
    </row>
    <row r="29" spans="2:9" ht="18.75" x14ac:dyDescent="0.3">
      <c r="B29" s="20"/>
      <c r="C29" s="20"/>
      <c r="D29" s="20"/>
      <c r="E29" s="20"/>
      <c r="F29" s="20"/>
      <c r="G29" s="20"/>
      <c r="H29" s="20"/>
      <c r="I29" s="1"/>
    </row>
    <row r="30" spans="2:9" ht="18.75" x14ac:dyDescent="0.3">
      <c r="B30" s="20"/>
      <c r="C30" s="20"/>
      <c r="D30" s="20"/>
      <c r="E30" s="20"/>
      <c r="F30" s="20"/>
      <c r="G30" s="20"/>
      <c r="H30" s="20"/>
      <c r="I30" s="20"/>
    </row>
  </sheetData>
  <mergeCells count="4">
    <mergeCell ref="B3:I3"/>
    <mergeCell ref="B4:I4"/>
    <mergeCell ref="B5:I5"/>
    <mergeCell ref="B18:C18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9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I30"/>
  <sheetViews>
    <sheetView view="pageBreakPreview" zoomScale="60" workbookViewId="0">
      <selection activeCell="O25" sqref="O25"/>
    </sheetView>
  </sheetViews>
  <sheetFormatPr defaultRowHeight="15" x14ac:dyDescent="0.25"/>
  <cols>
    <col min="1" max="1" width="9" customWidth="1"/>
    <col min="2" max="2" width="26.140625" customWidth="1"/>
    <col min="3" max="3" width="15.42578125" customWidth="1"/>
    <col min="4" max="5" width="14" customWidth="1"/>
    <col min="6" max="6" width="13.7109375" customWidth="1"/>
    <col min="7" max="7" width="13.85546875" customWidth="1"/>
    <col min="8" max="8" width="14.42578125" customWidth="1"/>
  </cols>
  <sheetData>
    <row r="1" spans="1:9" ht="18.75" x14ac:dyDescent="0.3">
      <c r="A1" s="20"/>
      <c r="B1" s="20"/>
      <c r="C1" s="20"/>
      <c r="D1" s="20"/>
      <c r="E1" s="20"/>
      <c r="F1" s="20"/>
      <c r="G1" s="20"/>
      <c r="H1" s="20"/>
    </row>
    <row r="2" spans="1:9" ht="18.75" x14ac:dyDescent="0.3">
      <c r="A2" s="20"/>
      <c r="B2" s="20"/>
      <c r="C2" s="20"/>
      <c r="D2" s="20"/>
      <c r="E2" s="20"/>
      <c r="F2" s="20"/>
      <c r="G2" s="20"/>
      <c r="H2" s="20"/>
      <c r="I2" s="20"/>
    </row>
    <row r="3" spans="1:9" ht="18.75" x14ac:dyDescent="0.3">
      <c r="A3" s="257" t="s">
        <v>104</v>
      </c>
      <c r="B3" s="257"/>
      <c r="C3" s="257"/>
      <c r="D3" s="257"/>
      <c r="E3" s="257"/>
      <c r="F3" s="257"/>
      <c r="G3" s="257"/>
      <c r="H3" s="257"/>
      <c r="I3" s="20"/>
    </row>
    <row r="4" spans="1:9" ht="18.75" x14ac:dyDescent="0.3">
      <c r="A4" s="257" t="s">
        <v>237</v>
      </c>
      <c r="B4" s="257"/>
      <c r="C4" s="257"/>
      <c r="D4" s="257"/>
      <c r="E4" s="257"/>
      <c r="F4" s="257"/>
      <c r="G4" s="257"/>
      <c r="H4" s="257"/>
      <c r="I4" s="21"/>
    </row>
    <row r="5" spans="1:9" ht="18.75" x14ac:dyDescent="0.3">
      <c r="A5" s="257" t="s">
        <v>223</v>
      </c>
      <c r="B5" s="257"/>
      <c r="C5" s="257"/>
      <c r="D5" s="257"/>
      <c r="E5" s="257"/>
      <c r="F5" s="257"/>
      <c r="G5" s="257"/>
      <c r="H5" s="257"/>
      <c r="I5" s="20"/>
    </row>
    <row r="6" spans="1:9" ht="19.5" thickBot="1" x14ac:dyDescent="0.35">
      <c r="A6" s="20"/>
      <c r="B6" s="20"/>
      <c r="C6" s="20"/>
      <c r="D6" s="20"/>
      <c r="E6" s="20"/>
      <c r="F6" s="20"/>
      <c r="G6" s="20"/>
      <c r="H6" s="20"/>
      <c r="I6" s="20"/>
    </row>
    <row r="7" spans="1:9" ht="18.75" x14ac:dyDescent="0.25">
      <c r="A7" s="116" t="s">
        <v>97</v>
      </c>
      <c r="B7" s="117" t="s">
        <v>27</v>
      </c>
      <c r="C7" s="117" t="s">
        <v>105</v>
      </c>
      <c r="D7" s="117" t="s">
        <v>106</v>
      </c>
      <c r="E7" s="117" t="s">
        <v>107</v>
      </c>
      <c r="F7" s="117" t="s">
        <v>108</v>
      </c>
      <c r="G7" s="117" t="s">
        <v>109</v>
      </c>
      <c r="H7" s="118" t="s">
        <v>36</v>
      </c>
    </row>
    <row r="8" spans="1:9" ht="15.75" x14ac:dyDescent="0.25">
      <c r="A8" s="110" t="s">
        <v>31</v>
      </c>
      <c r="B8" s="39" t="s">
        <v>32</v>
      </c>
      <c r="C8" s="39" t="s">
        <v>33</v>
      </c>
      <c r="D8" s="39" t="s">
        <v>34</v>
      </c>
      <c r="E8" s="39" t="s">
        <v>35</v>
      </c>
      <c r="F8" s="111" t="s">
        <v>53</v>
      </c>
      <c r="G8" s="111" t="s">
        <v>54</v>
      </c>
      <c r="H8" s="112" t="s">
        <v>61</v>
      </c>
    </row>
    <row r="9" spans="1:9" ht="18.75" x14ac:dyDescent="0.3">
      <c r="A9" s="46">
        <v>1</v>
      </c>
      <c r="B9" s="23" t="s">
        <v>226</v>
      </c>
      <c r="C9" s="221">
        <v>3484</v>
      </c>
      <c r="D9" s="221">
        <v>0</v>
      </c>
      <c r="E9" s="221">
        <v>0</v>
      </c>
      <c r="F9" s="221">
        <v>0</v>
      </c>
      <c r="G9" s="221">
        <v>0</v>
      </c>
      <c r="H9" s="223">
        <f>SUM(C9:G9)</f>
        <v>3484</v>
      </c>
    </row>
    <row r="10" spans="1:9" ht="18.75" x14ac:dyDescent="0.3">
      <c r="A10" s="46">
        <v>2</v>
      </c>
      <c r="B10" s="23" t="s">
        <v>227</v>
      </c>
      <c r="C10" s="221">
        <v>6361</v>
      </c>
      <c r="D10" s="221">
        <v>0</v>
      </c>
      <c r="E10" s="222">
        <v>0</v>
      </c>
      <c r="F10" s="222">
        <v>0</v>
      </c>
      <c r="G10" s="222">
        <v>0</v>
      </c>
      <c r="H10" s="223">
        <f t="shared" ref="H10:H17" si="0">SUM(C10:G10)</f>
        <v>6361</v>
      </c>
    </row>
    <row r="11" spans="1:9" ht="18.75" x14ac:dyDescent="0.3">
      <c r="A11" s="46">
        <v>3</v>
      </c>
      <c r="B11" s="23" t="s">
        <v>228</v>
      </c>
      <c r="C11" s="221">
        <v>5730</v>
      </c>
      <c r="D11" s="221">
        <v>0</v>
      </c>
      <c r="E11" s="221">
        <v>0</v>
      </c>
      <c r="F11" s="221">
        <v>0</v>
      </c>
      <c r="G11" s="221">
        <v>0</v>
      </c>
      <c r="H11" s="223">
        <f t="shared" si="0"/>
        <v>5730</v>
      </c>
    </row>
    <row r="12" spans="1:9" ht="18.75" x14ac:dyDescent="0.3">
      <c r="A12" s="46">
        <v>4</v>
      </c>
      <c r="B12" s="23" t="s">
        <v>229</v>
      </c>
      <c r="C12" s="221">
        <v>2720</v>
      </c>
      <c r="D12" s="221">
        <v>0</v>
      </c>
      <c r="E12" s="222">
        <v>0</v>
      </c>
      <c r="F12" s="222">
        <v>0</v>
      </c>
      <c r="G12" s="222">
        <v>0</v>
      </c>
      <c r="H12" s="223">
        <f t="shared" si="0"/>
        <v>2720</v>
      </c>
    </row>
    <row r="13" spans="1:9" ht="18.75" x14ac:dyDescent="0.3">
      <c r="A13" s="46">
        <v>5</v>
      </c>
      <c r="B13" s="23" t="s">
        <v>230</v>
      </c>
      <c r="C13" s="221">
        <v>3113</v>
      </c>
      <c r="D13" s="221">
        <v>0</v>
      </c>
      <c r="E13" s="222">
        <v>0</v>
      </c>
      <c r="F13" s="222">
        <v>0</v>
      </c>
      <c r="G13" s="222">
        <v>0</v>
      </c>
      <c r="H13" s="223">
        <f t="shared" si="0"/>
        <v>3113</v>
      </c>
    </row>
    <row r="14" spans="1:9" ht="18.75" x14ac:dyDescent="0.3">
      <c r="A14" s="46">
        <v>6</v>
      </c>
      <c r="B14" s="23" t="s">
        <v>231</v>
      </c>
      <c r="C14" s="221">
        <v>7967</v>
      </c>
      <c r="D14" s="221">
        <v>49</v>
      </c>
      <c r="E14" s="222">
        <v>0</v>
      </c>
      <c r="F14" s="222">
        <v>0</v>
      </c>
      <c r="G14" s="222">
        <v>0</v>
      </c>
      <c r="H14" s="223">
        <f t="shared" si="0"/>
        <v>8016</v>
      </c>
    </row>
    <row r="15" spans="1:9" ht="18.75" x14ac:dyDescent="0.3">
      <c r="A15" s="46">
        <v>7</v>
      </c>
      <c r="B15" s="23" t="s">
        <v>232</v>
      </c>
      <c r="C15" s="221">
        <v>5788</v>
      </c>
      <c r="D15" s="222">
        <f>92+8</f>
        <v>100</v>
      </c>
      <c r="E15" s="222">
        <v>0</v>
      </c>
      <c r="F15" s="222">
        <v>0</v>
      </c>
      <c r="G15" s="222">
        <v>0</v>
      </c>
      <c r="H15" s="223">
        <f t="shared" si="0"/>
        <v>5888</v>
      </c>
    </row>
    <row r="16" spans="1:9" ht="18.75" x14ac:dyDescent="0.3">
      <c r="A16" s="46">
        <v>8</v>
      </c>
      <c r="B16" s="23" t="s">
        <v>233</v>
      </c>
      <c r="C16" s="221">
        <v>8129</v>
      </c>
      <c r="D16" s="222">
        <f>46+33</f>
        <v>79</v>
      </c>
      <c r="E16" s="222">
        <v>4</v>
      </c>
      <c r="F16" s="222">
        <v>40</v>
      </c>
      <c r="G16" s="222">
        <v>0</v>
      </c>
      <c r="H16" s="223">
        <f t="shared" si="0"/>
        <v>8252</v>
      </c>
    </row>
    <row r="17" spans="1:9" ht="18.75" x14ac:dyDescent="0.3">
      <c r="A17" s="46">
        <v>9</v>
      </c>
      <c r="B17" s="23" t="s">
        <v>234</v>
      </c>
      <c r="C17" s="221">
        <v>4857</v>
      </c>
      <c r="D17" s="222">
        <v>1</v>
      </c>
      <c r="E17" s="222">
        <v>0</v>
      </c>
      <c r="F17" s="222">
        <v>0</v>
      </c>
      <c r="G17" s="222">
        <v>0</v>
      </c>
      <c r="H17" s="223">
        <f t="shared" si="0"/>
        <v>4858</v>
      </c>
    </row>
    <row r="18" spans="1:9" ht="19.5" thickBot="1" x14ac:dyDescent="0.35">
      <c r="A18" s="252" t="s">
        <v>14</v>
      </c>
      <c r="B18" s="253"/>
      <c r="C18" s="184">
        <f t="shared" ref="C18:H18" si="1">SUM(C9:C17)</f>
        <v>48149</v>
      </c>
      <c r="D18" s="95">
        <f t="shared" si="1"/>
        <v>229</v>
      </c>
      <c r="E18" s="95">
        <f t="shared" si="1"/>
        <v>4</v>
      </c>
      <c r="F18" s="84">
        <f t="shared" si="1"/>
        <v>40</v>
      </c>
      <c r="G18" s="84">
        <f t="shared" si="1"/>
        <v>0</v>
      </c>
      <c r="H18" s="203">
        <f t="shared" si="1"/>
        <v>48422</v>
      </c>
    </row>
    <row r="19" spans="1:9" ht="18.75" x14ac:dyDescent="0.3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8.75" x14ac:dyDescent="0.3">
      <c r="A20" s="20"/>
      <c r="B20" s="20"/>
      <c r="C20" s="20"/>
      <c r="D20" s="20"/>
      <c r="E20" s="20"/>
      <c r="F20" s="17"/>
      <c r="G20" s="239" t="str">
        <f>'2'!$E$19</f>
        <v>Pangkajene, 19 April 2022</v>
      </c>
      <c r="H20" s="20"/>
      <c r="I20" s="20"/>
    </row>
    <row r="21" spans="1:9" ht="18.75" x14ac:dyDescent="0.3">
      <c r="A21" s="20"/>
      <c r="B21" s="20"/>
      <c r="C21" s="20"/>
      <c r="D21" s="20"/>
      <c r="E21" s="20"/>
      <c r="F21" s="1"/>
      <c r="G21" s="239"/>
      <c r="H21" s="20"/>
      <c r="I21" s="20"/>
    </row>
    <row r="22" spans="1:9" ht="18.75" x14ac:dyDescent="0.3">
      <c r="A22" s="20"/>
      <c r="B22" s="20"/>
      <c r="C22" s="20"/>
      <c r="D22" s="20"/>
      <c r="E22" s="20"/>
      <c r="F22" s="1"/>
      <c r="G22" s="239" t="str">
        <f>'2'!$E$21</f>
        <v>Plt. C A M A T</v>
      </c>
      <c r="H22" s="20"/>
      <c r="I22" s="20"/>
    </row>
    <row r="23" spans="1:9" ht="18.75" x14ac:dyDescent="0.3">
      <c r="A23" s="20"/>
      <c r="B23" s="20"/>
      <c r="C23" s="20"/>
      <c r="D23" s="20"/>
      <c r="E23" s="20"/>
      <c r="F23" s="1"/>
      <c r="G23" s="239"/>
      <c r="H23" s="20"/>
      <c r="I23" s="20"/>
    </row>
    <row r="24" spans="1:9" ht="18.75" x14ac:dyDescent="0.3">
      <c r="A24" s="20"/>
      <c r="B24" s="20"/>
      <c r="C24" s="20"/>
      <c r="D24" s="20"/>
      <c r="E24" s="20"/>
      <c r="F24" s="1"/>
      <c r="G24" s="239"/>
      <c r="H24" s="20"/>
      <c r="I24" s="20"/>
    </row>
    <row r="25" spans="1:9" ht="18.75" x14ac:dyDescent="0.3">
      <c r="A25" s="20"/>
      <c r="B25" s="20"/>
      <c r="C25" s="20"/>
      <c r="D25" s="20"/>
      <c r="E25" s="20"/>
      <c r="F25" s="1"/>
      <c r="G25" s="239"/>
      <c r="H25" s="20"/>
      <c r="I25" s="20"/>
    </row>
    <row r="26" spans="1:9" ht="18.75" x14ac:dyDescent="0.3">
      <c r="A26" s="20"/>
      <c r="B26" s="20"/>
      <c r="C26" s="20"/>
      <c r="D26" s="20"/>
      <c r="E26" s="20"/>
      <c r="F26" s="41"/>
      <c r="G26" s="240" t="str">
        <f>'2'!$E$25</f>
        <v>WAHID PERDANA PUTRA, SH</v>
      </c>
      <c r="H26" s="20"/>
      <c r="I26" s="20"/>
    </row>
    <row r="27" spans="1:9" ht="18.75" x14ac:dyDescent="0.3">
      <c r="A27" s="20"/>
      <c r="B27" s="20"/>
      <c r="C27" s="20"/>
      <c r="D27" s="20"/>
      <c r="E27" s="115"/>
      <c r="F27" s="42"/>
      <c r="G27" s="239" t="str">
        <f>'2'!$E$26</f>
        <v>Penata III/c</v>
      </c>
      <c r="H27" s="20"/>
      <c r="I27" s="20"/>
    </row>
    <row r="28" spans="1:9" ht="18.75" x14ac:dyDescent="0.3">
      <c r="A28" s="20"/>
      <c r="B28" s="20"/>
      <c r="C28" s="20"/>
      <c r="D28" s="20"/>
      <c r="E28" s="20"/>
      <c r="F28" s="17"/>
      <c r="G28" s="239" t="str">
        <f>'2'!$E$27</f>
        <v>NIP. 19830718 200312 1 008</v>
      </c>
      <c r="H28" s="20"/>
      <c r="I28" s="20"/>
    </row>
    <row r="29" spans="1:9" ht="18.75" x14ac:dyDescent="0.3">
      <c r="A29" s="20"/>
      <c r="B29" s="20"/>
      <c r="C29" s="20"/>
      <c r="D29" s="20"/>
      <c r="E29" s="20"/>
      <c r="F29" s="20"/>
      <c r="G29" s="20"/>
      <c r="H29" s="20"/>
      <c r="I29" s="1">
        <v>21</v>
      </c>
    </row>
    <row r="30" spans="1:9" ht="18.75" x14ac:dyDescent="0.3">
      <c r="A30" s="20"/>
      <c r="B30" s="20"/>
      <c r="C30" s="20"/>
      <c r="D30" s="20"/>
      <c r="E30" s="20"/>
      <c r="F30" s="20"/>
      <c r="G30" s="20"/>
      <c r="H30" s="20"/>
      <c r="I30" s="20"/>
    </row>
  </sheetData>
  <mergeCells count="4">
    <mergeCell ref="A3:H3"/>
    <mergeCell ref="A4:H4"/>
    <mergeCell ref="A5:H5"/>
    <mergeCell ref="A18:B18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9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P32"/>
  <sheetViews>
    <sheetView view="pageBreakPreview" topLeftCell="B1" zoomScale="93" zoomScaleSheetLayoutView="93" workbookViewId="0">
      <selection activeCell="G19" sqref="G19"/>
    </sheetView>
  </sheetViews>
  <sheetFormatPr defaultRowHeight="15" x14ac:dyDescent="0.25"/>
  <cols>
    <col min="1" max="1" width="0.7109375" hidden="1" customWidth="1"/>
    <col min="2" max="2" width="7.42578125" customWidth="1"/>
    <col min="3" max="3" width="12" customWidth="1"/>
    <col min="4" max="4" width="14.140625" bestFit="1" customWidth="1"/>
    <col min="5" max="5" width="10.28515625" customWidth="1"/>
    <col min="6" max="6" width="13" customWidth="1"/>
    <col min="7" max="7" width="14.85546875" customWidth="1"/>
    <col min="8" max="8" width="25" customWidth="1"/>
    <col min="9" max="9" width="18.42578125" customWidth="1"/>
    <col min="10" max="10" width="16.42578125" customWidth="1"/>
    <col min="11" max="11" width="12" customWidth="1"/>
    <col min="12" max="12" width="17.28515625" customWidth="1"/>
    <col min="13" max="13" width="12.140625" customWidth="1"/>
    <col min="14" max="14" width="12.28515625" customWidth="1"/>
    <col min="15" max="15" width="11.42578125" customWidth="1"/>
  </cols>
  <sheetData>
    <row r="1" spans="2:16" ht="18.75" x14ac:dyDescent="0.25">
      <c r="B1" s="257" t="s">
        <v>110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</row>
    <row r="2" spans="2:16" ht="18.75" x14ac:dyDescent="0.25">
      <c r="B2" s="257" t="s">
        <v>237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</row>
    <row r="3" spans="2:16" ht="18.75" x14ac:dyDescent="0.25">
      <c r="B3" s="257" t="s">
        <v>223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2:16" ht="16.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ht="15.75" x14ac:dyDescent="0.25">
      <c r="B5" s="259" t="s">
        <v>97</v>
      </c>
      <c r="C5" s="288" t="s">
        <v>111</v>
      </c>
      <c r="D5" s="288" t="s">
        <v>240</v>
      </c>
      <c r="E5" s="288"/>
      <c r="F5" s="288"/>
      <c r="G5" s="288"/>
      <c r="H5" s="288"/>
      <c r="I5" s="288"/>
      <c r="J5" s="288"/>
      <c r="K5" s="288"/>
      <c r="L5" s="288"/>
      <c r="M5" s="288" t="s">
        <v>112</v>
      </c>
      <c r="N5" s="288" t="s">
        <v>113</v>
      </c>
      <c r="O5" s="289" t="s">
        <v>36</v>
      </c>
    </row>
    <row r="6" spans="2:16" ht="15.75" x14ac:dyDescent="0.25">
      <c r="B6" s="260"/>
      <c r="C6" s="276"/>
      <c r="D6" s="105" t="s">
        <v>244</v>
      </c>
      <c r="E6" s="105" t="s">
        <v>245</v>
      </c>
      <c r="F6" s="105" t="s">
        <v>246</v>
      </c>
      <c r="G6" s="105" t="s">
        <v>247</v>
      </c>
      <c r="H6" s="105" t="s">
        <v>248</v>
      </c>
      <c r="I6" s="190" t="s">
        <v>249</v>
      </c>
      <c r="J6" s="190" t="s">
        <v>250</v>
      </c>
      <c r="K6" s="190" t="s">
        <v>251</v>
      </c>
      <c r="L6" s="105" t="s">
        <v>252</v>
      </c>
      <c r="M6" s="276"/>
      <c r="N6" s="276"/>
      <c r="O6" s="290"/>
    </row>
    <row r="7" spans="2:16" x14ac:dyDescent="0.25">
      <c r="B7" s="119" t="s">
        <v>31</v>
      </c>
      <c r="C7" s="120" t="s">
        <v>32</v>
      </c>
      <c r="D7" s="120" t="s">
        <v>33</v>
      </c>
      <c r="E7" s="120" t="s">
        <v>34</v>
      </c>
      <c r="F7" s="120" t="s">
        <v>35</v>
      </c>
      <c r="G7" s="121" t="s">
        <v>53</v>
      </c>
      <c r="H7" s="121" t="s">
        <v>54</v>
      </c>
      <c r="I7" s="121" t="s">
        <v>61</v>
      </c>
      <c r="J7" s="121" t="s">
        <v>86</v>
      </c>
      <c r="K7" s="121" t="s">
        <v>114</v>
      </c>
      <c r="L7" s="121" t="s">
        <v>115</v>
      </c>
      <c r="M7" s="121" t="s">
        <v>241</v>
      </c>
      <c r="N7" s="121" t="s">
        <v>242</v>
      </c>
      <c r="O7" s="122" t="s">
        <v>243</v>
      </c>
    </row>
    <row r="8" spans="2:16" ht="15.75" x14ac:dyDescent="0.25">
      <c r="B8" s="123">
        <v>1</v>
      </c>
      <c r="C8" s="6" t="s">
        <v>116</v>
      </c>
      <c r="D8" s="14">
        <v>3</v>
      </c>
      <c r="E8" s="56">
        <v>4</v>
      </c>
      <c r="F8" s="56">
        <v>4</v>
      </c>
      <c r="G8" s="56">
        <v>10</v>
      </c>
      <c r="H8" s="56">
        <v>5</v>
      </c>
      <c r="I8" s="56">
        <v>6</v>
      </c>
      <c r="J8" s="56">
        <v>4</v>
      </c>
      <c r="K8" s="56">
        <v>2</v>
      </c>
      <c r="L8" s="14">
        <v>11</v>
      </c>
      <c r="M8" s="14">
        <v>43</v>
      </c>
      <c r="N8" s="56">
        <v>6</v>
      </c>
      <c r="O8" s="124">
        <f>SUM(M8:N8)</f>
        <v>49</v>
      </c>
    </row>
    <row r="9" spans="2:16" ht="15.75" x14ac:dyDescent="0.25">
      <c r="B9" s="123">
        <v>2</v>
      </c>
      <c r="C9" s="6" t="s">
        <v>117</v>
      </c>
      <c r="D9" s="14">
        <v>1</v>
      </c>
      <c r="E9" s="14">
        <v>1</v>
      </c>
      <c r="F9" s="56">
        <v>4</v>
      </c>
      <c r="G9" s="56">
        <v>6</v>
      </c>
      <c r="H9" s="56">
        <v>2</v>
      </c>
      <c r="I9" s="56">
        <v>2</v>
      </c>
      <c r="J9" s="56">
        <v>5</v>
      </c>
      <c r="K9" s="56">
        <v>2</v>
      </c>
      <c r="L9" s="56">
        <v>5</v>
      </c>
      <c r="M9" s="14">
        <v>23</v>
      </c>
      <c r="N9" s="56">
        <v>5</v>
      </c>
      <c r="O9" s="124">
        <f t="shared" ref="O9:O19" si="0">SUM(M9:N9)</f>
        <v>28</v>
      </c>
    </row>
    <row r="10" spans="2:16" ht="15.75" x14ac:dyDescent="0.25">
      <c r="B10" s="123">
        <v>3</v>
      </c>
      <c r="C10" s="6" t="s">
        <v>118</v>
      </c>
      <c r="D10" s="14">
        <v>6</v>
      </c>
      <c r="E10" s="14">
        <v>3</v>
      </c>
      <c r="F10" s="56">
        <v>10</v>
      </c>
      <c r="G10" s="56">
        <v>7</v>
      </c>
      <c r="H10" s="56">
        <v>4</v>
      </c>
      <c r="I10" s="56">
        <v>5</v>
      </c>
      <c r="J10" s="56">
        <v>3</v>
      </c>
      <c r="K10" s="56">
        <v>3</v>
      </c>
      <c r="L10" s="14">
        <v>3</v>
      </c>
      <c r="M10" s="14">
        <v>39</v>
      </c>
      <c r="N10" s="14">
        <v>5</v>
      </c>
      <c r="O10" s="124">
        <f t="shared" si="0"/>
        <v>44</v>
      </c>
    </row>
    <row r="11" spans="2:16" ht="15.75" x14ac:dyDescent="0.25">
      <c r="B11" s="123">
        <v>4</v>
      </c>
      <c r="C11" s="6" t="s">
        <v>119</v>
      </c>
      <c r="D11" s="14">
        <v>2</v>
      </c>
      <c r="E11" s="56">
        <v>4</v>
      </c>
      <c r="F11" s="56">
        <v>1</v>
      </c>
      <c r="G11" s="56">
        <v>3</v>
      </c>
      <c r="H11" s="56">
        <v>2</v>
      </c>
      <c r="I11" s="56">
        <v>2</v>
      </c>
      <c r="J11" s="56">
        <v>2</v>
      </c>
      <c r="K11" s="56">
        <v>2</v>
      </c>
      <c r="L11" s="56">
        <v>0</v>
      </c>
      <c r="M11" s="14">
        <v>15</v>
      </c>
      <c r="N11" s="56">
        <v>3</v>
      </c>
      <c r="O11" s="124">
        <f t="shared" si="0"/>
        <v>18</v>
      </c>
    </row>
    <row r="12" spans="2:16" ht="15.75" x14ac:dyDescent="0.25">
      <c r="B12" s="123">
        <v>5</v>
      </c>
      <c r="C12" s="6" t="s">
        <v>120</v>
      </c>
      <c r="D12" s="14">
        <v>4</v>
      </c>
      <c r="E12" s="56">
        <v>2</v>
      </c>
      <c r="F12" s="56">
        <v>1</v>
      </c>
      <c r="G12" s="56">
        <v>5</v>
      </c>
      <c r="H12" s="56">
        <v>3</v>
      </c>
      <c r="I12" s="56">
        <v>1</v>
      </c>
      <c r="J12" s="56">
        <v>0</v>
      </c>
      <c r="K12" s="56">
        <v>1</v>
      </c>
      <c r="L12" s="56">
        <v>0</v>
      </c>
      <c r="M12" s="14">
        <v>17</v>
      </c>
      <c r="N12" s="56">
        <v>0</v>
      </c>
      <c r="O12" s="124">
        <f t="shared" si="0"/>
        <v>17</v>
      </c>
    </row>
    <row r="13" spans="2:16" ht="15.75" x14ac:dyDescent="0.25">
      <c r="B13" s="123">
        <v>6</v>
      </c>
      <c r="C13" s="6" t="s">
        <v>121</v>
      </c>
      <c r="D13" s="14">
        <v>2</v>
      </c>
      <c r="E13" s="56">
        <v>3</v>
      </c>
      <c r="F13" s="56">
        <v>4</v>
      </c>
      <c r="G13" s="56">
        <v>2</v>
      </c>
      <c r="H13" s="56">
        <v>5</v>
      </c>
      <c r="I13" s="56">
        <v>4</v>
      </c>
      <c r="J13" s="56">
        <v>6</v>
      </c>
      <c r="K13" s="56">
        <v>3</v>
      </c>
      <c r="L13" s="14">
        <v>6</v>
      </c>
      <c r="M13" s="14">
        <v>33</v>
      </c>
      <c r="N13" s="14">
        <v>2</v>
      </c>
      <c r="O13" s="124">
        <f t="shared" si="0"/>
        <v>35</v>
      </c>
    </row>
    <row r="14" spans="2:16" ht="15.75" x14ac:dyDescent="0.25">
      <c r="B14" s="123">
        <v>7</v>
      </c>
      <c r="C14" s="6" t="s">
        <v>122</v>
      </c>
      <c r="D14" s="14">
        <v>3</v>
      </c>
      <c r="E14" s="56">
        <v>0</v>
      </c>
      <c r="F14" s="56">
        <v>4</v>
      </c>
      <c r="G14" s="56">
        <v>7</v>
      </c>
      <c r="H14" s="56">
        <v>3</v>
      </c>
      <c r="I14" s="56">
        <v>2</v>
      </c>
      <c r="J14" s="56">
        <v>5</v>
      </c>
      <c r="K14" s="56">
        <v>3</v>
      </c>
      <c r="L14" s="14">
        <v>12</v>
      </c>
      <c r="M14" s="14">
        <v>32</v>
      </c>
      <c r="N14" s="56">
        <v>7</v>
      </c>
      <c r="O14" s="124">
        <f t="shared" si="0"/>
        <v>39</v>
      </c>
    </row>
    <row r="15" spans="2:16" ht="15.75" x14ac:dyDescent="0.25">
      <c r="B15" s="123">
        <v>8</v>
      </c>
      <c r="C15" s="6" t="s">
        <v>123</v>
      </c>
      <c r="D15" s="14">
        <v>2</v>
      </c>
      <c r="E15" s="56">
        <v>2</v>
      </c>
      <c r="F15" s="56">
        <v>5</v>
      </c>
      <c r="G15" s="56">
        <v>10</v>
      </c>
      <c r="H15" s="56">
        <v>5</v>
      </c>
      <c r="I15" s="56">
        <v>3</v>
      </c>
      <c r="J15" s="56">
        <v>6</v>
      </c>
      <c r="K15" s="56">
        <v>3</v>
      </c>
      <c r="L15" s="14">
        <v>6</v>
      </c>
      <c r="M15" s="14">
        <v>35</v>
      </c>
      <c r="N15" s="56">
        <v>7</v>
      </c>
      <c r="O15" s="124">
        <f t="shared" si="0"/>
        <v>42</v>
      </c>
    </row>
    <row r="16" spans="2:16" ht="15.75" x14ac:dyDescent="0.25">
      <c r="B16" s="123">
        <v>9</v>
      </c>
      <c r="C16" s="6" t="s">
        <v>124</v>
      </c>
      <c r="D16" s="14">
        <v>8</v>
      </c>
      <c r="E16" s="56">
        <v>6</v>
      </c>
      <c r="F16" s="56">
        <v>5</v>
      </c>
      <c r="G16" s="56">
        <v>9</v>
      </c>
      <c r="H16" s="56">
        <v>2</v>
      </c>
      <c r="I16" s="56">
        <v>5</v>
      </c>
      <c r="J16" s="56">
        <v>7</v>
      </c>
      <c r="K16" s="56">
        <v>5</v>
      </c>
      <c r="L16" s="14">
        <v>3</v>
      </c>
      <c r="M16" s="14">
        <v>44</v>
      </c>
      <c r="N16" s="56">
        <v>6</v>
      </c>
      <c r="O16" s="124">
        <f t="shared" si="0"/>
        <v>50</v>
      </c>
    </row>
    <row r="17" spans="2:16" ht="15.75" x14ac:dyDescent="0.25">
      <c r="B17" s="123">
        <v>10</v>
      </c>
      <c r="C17" s="6" t="s">
        <v>125</v>
      </c>
      <c r="D17" s="14">
        <v>6</v>
      </c>
      <c r="E17" s="56">
        <v>2</v>
      </c>
      <c r="F17" s="56">
        <v>7</v>
      </c>
      <c r="G17" s="56">
        <v>10</v>
      </c>
      <c r="H17" s="56">
        <v>8</v>
      </c>
      <c r="I17" s="56">
        <v>7</v>
      </c>
      <c r="J17" s="56">
        <v>6</v>
      </c>
      <c r="K17" s="56">
        <v>4</v>
      </c>
      <c r="L17" s="14">
        <v>8</v>
      </c>
      <c r="M17" s="14">
        <v>50</v>
      </c>
      <c r="N17" s="56">
        <v>8</v>
      </c>
      <c r="O17" s="124">
        <f t="shared" si="0"/>
        <v>58</v>
      </c>
    </row>
    <row r="18" spans="2:16" ht="15.75" x14ac:dyDescent="0.25">
      <c r="B18" s="123">
        <v>11</v>
      </c>
      <c r="C18" s="6" t="s">
        <v>126</v>
      </c>
      <c r="D18" s="14">
        <v>4</v>
      </c>
      <c r="E18" s="56">
        <v>1</v>
      </c>
      <c r="F18" s="56">
        <v>15</v>
      </c>
      <c r="G18" s="56">
        <v>10</v>
      </c>
      <c r="H18" s="56">
        <v>6</v>
      </c>
      <c r="I18" s="56">
        <v>6</v>
      </c>
      <c r="J18" s="56">
        <v>6</v>
      </c>
      <c r="K18" s="56">
        <v>1</v>
      </c>
      <c r="L18" s="14">
        <v>8</v>
      </c>
      <c r="M18" s="14">
        <v>44</v>
      </c>
      <c r="N18" s="56">
        <v>13</v>
      </c>
      <c r="O18" s="124">
        <f t="shared" si="0"/>
        <v>57</v>
      </c>
    </row>
    <row r="19" spans="2:16" ht="15.75" x14ac:dyDescent="0.25">
      <c r="B19" s="123">
        <v>12</v>
      </c>
      <c r="C19" s="6" t="s">
        <v>127</v>
      </c>
      <c r="D19" s="56">
        <v>3</v>
      </c>
      <c r="E19" s="14">
        <v>0</v>
      </c>
      <c r="F19" s="56">
        <v>1</v>
      </c>
      <c r="G19" s="56">
        <v>4</v>
      </c>
      <c r="H19" s="14">
        <v>2</v>
      </c>
      <c r="I19" s="14">
        <v>1</v>
      </c>
      <c r="J19" s="14">
        <v>0</v>
      </c>
      <c r="K19" s="14">
        <v>3</v>
      </c>
      <c r="L19" s="14">
        <v>1</v>
      </c>
      <c r="M19" s="14">
        <v>10</v>
      </c>
      <c r="N19" s="56">
        <v>5</v>
      </c>
      <c r="O19" s="124">
        <f t="shared" si="0"/>
        <v>15</v>
      </c>
    </row>
    <row r="20" spans="2:16" ht="16.5" thickBot="1" x14ac:dyDescent="0.3">
      <c r="B20" s="286" t="s">
        <v>14</v>
      </c>
      <c r="C20" s="287"/>
      <c r="D20" s="125">
        <f t="shared" ref="D20:O20" si="1">SUM(D8:D19)</f>
        <v>44</v>
      </c>
      <c r="E20" s="125">
        <f t="shared" si="1"/>
        <v>28</v>
      </c>
      <c r="F20" s="125">
        <f t="shared" si="1"/>
        <v>61</v>
      </c>
      <c r="G20" s="125">
        <f t="shared" si="1"/>
        <v>83</v>
      </c>
      <c r="H20" s="125">
        <f t="shared" si="1"/>
        <v>47</v>
      </c>
      <c r="I20" s="228">
        <f t="shared" si="1"/>
        <v>44</v>
      </c>
      <c r="J20" s="228">
        <f t="shared" si="1"/>
        <v>50</v>
      </c>
      <c r="K20" s="228">
        <f t="shared" si="1"/>
        <v>32</v>
      </c>
      <c r="L20" s="125">
        <f t="shared" si="1"/>
        <v>63</v>
      </c>
      <c r="M20" s="125">
        <f t="shared" si="1"/>
        <v>385</v>
      </c>
      <c r="N20" s="125">
        <f t="shared" si="1"/>
        <v>67</v>
      </c>
      <c r="O20" s="126">
        <f t="shared" si="1"/>
        <v>452</v>
      </c>
    </row>
    <row r="21" spans="2:16" ht="15.7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6" ht="18.75" x14ac:dyDescent="0.25">
      <c r="B22" s="1"/>
      <c r="C22" s="1"/>
      <c r="D22" s="1"/>
      <c r="E22" s="1"/>
      <c r="F22" s="1"/>
      <c r="H22" s="1"/>
      <c r="I22" s="1"/>
      <c r="J22" s="1"/>
      <c r="K22" s="1"/>
      <c r="M22" s="17"/>
      <c r="N22" s="239" t="str">
        <f>'2'!$E$19</f>
        <v>Pangkajene, 19 April 2022</v>
      </c>
      <c r="O22" s="17"/>
    </row>
    <row r="23" spans="2:16" ht="18.7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39"/>
      <c r="O23" s="1"/>
    </row>
    <row r="24" spans="2:16" ht="18.75" x14ac:dyDescent="0.25">
      <c r="B24" s="1"/>
      <c r="C24" s="1"/>
      <c r="D24" s="1"/>
      <c r="E24" s="1"/>
      <c r="F24" s="1"/>
      <c r="H24" s="1"/>
      <c r="I24" s="1"/>
      <c r="J24" s="1"/>
      <c r="K24" s="1"/>
      <c r="M24" s="1"/>
      <c r="N24" s="239" t="str">
        <f>'2'!$E$21</f>
        <v>Plt. C A M A T</v>
      </c>
      <c r="O24" s="1"/>
    </row>
    <row r="25" spans="2:16" ht="18.7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39"/>
      <c r="O25" s="1"/>
    </row>
    <row r="26" spans="2:16" ht="18.7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39"/>
      <c r="O26" s="1"/>
    </row>
    <row r="27" spans="2:16" ht="18.7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39"/>
      <c r="O27" s="1"/>
    </row>
    <row r="28" spans="2:16" ht="18.75" x14ac:dyDescent="0.25">
      <c r="B28" s="1"/>
      <c r="C28" s="1"/>
      <c r="D28" s="1"/>
      <c r="E28" s="1"/>
      <c r="F28" s="1"/>
      <c r="H28" s="1"/>
      <c r="I28" s="1"/>
      <c r="J28" s="1"/>
      <c r="K28" s="1"/>
      <c r="L28" s="1"/>
      <c r="M28" s="41"/>
      <c r="N28" s="240" t="str">
        <f>'2'!$E$25</f>
        <v>WAHID PERDANA PUTRA, SH</v>
      </c>
      <c r="O28" s="1"/>
    </row>
    <row r="29" spans="2:16" ht="18.75" x14ac:dyDescent="0.25">
      <c r="B29" s="1"/>
      <c r="C29" s="1"/>
      <c r="D29" s="1"/>
      <c r="E29" s="1"/>
      <c r="F29" s="127"/>
      <c r="H29" s="1"/>
      <c r="I29" s="1"/>
      <c r="J29" s="1"/>
      <c r="K29" s="1"/>
      <c r="L29" s="1"/>
      <c r="M29" s="42"/>
      <c r="N29" s="239" t="str">
        <f>'2'!$E$26</f>
        <v>Penata III/c</v>
      </c>
      <c r="O29" s="1"/>
    </row>
    <row r="30" spans="2:16" ht="18.75" x14ac:dyDescent="0.25">
      <c r="B30" s="1"/>
      <c r="C30" s="1"/>
      <c r="D30" s="1"/>
      <c r="E30" s="1"/>
      <c r="F30" s="1"/>
      <c r="H30" s="1"/>
      <c r="I30" s="1"/>
      <c r="J30" s="1"/>
      <c r="K30" s="1"/>
      <c r="L30" s="1"/>
      <c r="M30" s="17"/>
      <c r="N30" s="239" t="str">
        <f>'2'!$E$27</f>
        <v>NIP. 19830718 200312 1 008</v>
      </c>
      <c r="O30" s="1"/>
    </row>
    <row r="31" spans="2:16" ht="15.7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9"/>
    </row>
    <row r="32" spans="2:16" ht="15.7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mergeCells count="10">
    <mergeCell ref="B20:C20"/>
    <mergeCell ref="B1:P1"/>
    <mergeCell ref="B2:P2"/>
    <mergeCell ref="B3:P3"/>
    <mergeCell ref="B5:B6"/>
    <mergeCell ref="C5:C6"/>
    <mergeCell ref="D5:L5"/>
    <mergeCell ref="M5:M6"/>
    <mergeCell ref="N5:N6"/>
    <mergeCell ref="O5:O6"/>
  </mergeCells>
  <printOptions horizontalCentered="1"/>
  <pageMargins left="0.23622047244094491" right="0.11811023622047245" top="0.74803149606299213" bottom="0.74803149606299213" header="0.31496062992125984" footer="0.31496062992125984"/>
  <pageSetup paperSize="10000" scale="80" orientation="landscape" horizontalDpi="4294967293" verticalDpi="0" r:id="rId1"/>
  <colBreaks count="1" manualBreakCount="1">
    <brk id="1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2:P32"/>
  <sheetViews>
    <sheetView view="pageBreakPreview" topLeftCell="B5" zoomScale="98" zoomScaleSheetLayoutView="98" workbookViewId="0">
      <selection activeCell="M9" sqref="M9:M20"/>
    </sheetView>
  </sheetViews>
  <sheetFormatPr defaultRowHeight="15" x14ac:dyDescent="0.25"/>
  <cols>
    <col min="1" max="1" width="2.28515625" hidden="1" customWidth="1"/>
    <col min="3" max="3" width="11.85546875" customWidth="1"/>
    <col min="4" max="4" width="14.140625" bestFit="1" customWidth="1"/>
    <col min="6" max="6" width="13.28515625" bestFit="1" customWidth="1"/>
    <col min="7" max="7" width="13.85546875" bestFit="1" customWidth="1"/>
    <col min="8" max="8" width="22.7109375" bestFit="1" customWidth="1"/>
    <col min="9" max="9" width="16.7109375" bestFit="1" customWidth="1"/>
    <col min="10" max="10" width="15.28515625" bestFit="1" customWidth="1"/>
    <col min="11" max="11" width="9.42578125" bestFit="1" customWidth="1"/>
    <col min="12" max="12" width="11.7109375" bestFit="1" customWidth="1"/>
    <col min="16" max="16" width="15.28515625" customWidth="1"/>
  </cols>
  <sheetData>
    <row r="2" spans="2:16" ht="18.75" x14ac:dyDescent="0.25">
      <c r="B2" s="257" t="s">
        <v>128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</row>
    <row r="3" spans="2:16" ht="18.75" x14ac:dyDescent="0.25">
      <c r="B3" s="257" t="s">
        <v>237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2:16" ht="18.75" x14ac:dyDescent="0.25">
      <c r="B4" s="257" t="s">
        <v>223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</row>
    <row r="5" spans="2:16" ht="16.5" thickBo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6" ht="21.75" customHeight="1" x14ac:dyDescent="0.25">
      <c r="B6" s="259" t="s">
        <v>97</v>
      </c>
      <c r="C6" s="288" t="s">
        <v>111</v>
      </c>
      <c r="D6" s="288" t="s">
        <v>27</v>
      </c>
      <c r="E6" s="288"/>
      <c r="F6" s="288"/>
      <c r="G6" s="288"/>
      <c r="H6" s="288"/>
      <c r="I6" s="288"/>
      <c r="J6" s="288"/>
      <c r="K6" s="288"/>
      <c r="L6" s="288"/>
      <c r="M6" s="291" t="s">
        <v>129</v>
      </c>
      <c r="N6" s="291" t="s">
        <v>130</v>
      </c>
      <c r="O6" s="293" t="s">
        <v>131</v>
      </c>
      <c r="P6" s="289" t="s">
        <v>36</v>
      </c>
    </row>
    <row r="7" spans="2:16" ht="27" customHeight="1" x14ac:dyDescent="0.25">
      <c r="B7" s="260"/>
      <c r="C7" s="276"/>
      <c r="D7" s="105" t="s">
        <v>244</v>
      </c>
      <c r="E7" s="105" t="s">
        <v>245</v>
      </c>
      <c r="F7" s="105" t="s">
        <v>246</v>
      </c>
      <c r="G7" s="224" t="s">
        <v>247</v>
      </c>
      <c r="H7" s="224" t="s">
        <v>248</v>
      </c>
      <c r="I7" s="224" t="s">
        <v>249</v>
      </c>
      <c r="J7" s="105" t="s">
        <v>250</v>
      </c>
      <c r="K7" s="105" t="s">
        <v>251</v>
      </c>
      <c r="L7" s="105" t="s">
        <v>252</v>
      </c>
      <c r="M7" s="292"/>
      <c r="N7" s="292"/>
      <c r="O7" s="294"/>
      <c r="P7" s="290"/>
    </row>
    <row r="8" spans="2:16" x14ac:dyDescent="0.25">
      <c r="B8" s="119" t="s">
        <v>31</v>
      </c>
      <c r="C8" s="120" t="s">
        <v>32</v>
      </c>
      <c r="D8" s="120" t="s">
        <v>33</v>
      </c>
      <c r="E8" s="120" t="s">
        <v>34</v>
      </c>
      <c r="F8" s="120" t="s">
        <v>35</v>
      </c>
      <c r="G8" s="120" t="s">
        <v>53</v>
      </c>
      <c r="H8" s="120" t="s">
        <v>54</v>
      </c>
      <c r="I8" s="120" t="s">
        <v>61</v>
      </c>
      <c r="J8" s="121" t="s">
        <v>86</v>
      </c>
      <c r="K8" s="121" t="s">
        <v>114</v>
      </c>
      <c r="L8" s="121" t="s">
        <v>115</v>
      </c>
      <c r="M8" s="121" t="s">
        <v>241</v>
      </c>
      <c r="N8" s="121" t="s">
        <v>242</v>
      </c>
      <c r="O8" s="131" t="s">
        <v>243</v>
      </c>
      <c r="P8" s="122" t="s">
        <v>282</v>
      </c>
    </row>
    <row r="9" spans="2:16" ht="21" customHeight="1" x14ac:dyDescent="0.25">
      <c r="B9" s="225">
        <v>1</v>
      </c>
      <c r="C9" s="226" t="s">
        <v>116</v>
      </c>
      <c r="D9" s="56">
        <v>3</v>
      </c>
      <c r="E9" s="56">
        <v>4</v>
      </c>
      <c r="F9" s="56">
        <v>4</v>
      </c>
      <c r="G9" s="56">
        <v>10</v>
      </c>
      <c r="H9" s="56">
        <v>5</v>
      </c>
      <c r="I9" s="56">
        <v>6</v>
      </c>
      <c r="J9" s="56">
        <v>4</v>
      </c>
      <c r="K9" s="56">
        <v>2</v>
      </c>
      <c r="L9" s="56">
        <v>11</v>
      </c>
      <c r="M9" s="56">
        <v>6</v>
      </c>
      <c r="N9" s="56">
        <v>43</v>
      </c>
      <c r="O9" s="56">
        <v>0</v>
      </c>
      <c r="P9" s="124">
        <f>SUM(M9:O9)</f>
        <v>49</v>
      </c>
    </row>
    <row r="10" spans="2:16" ht="21" customHeight="1" x14ac:dyDescent="0.25">
      <c r="B10" s="225">
        <v>2</v>
      </c>
      <c r="C10" s="226" t="s">
        <v>117</v>
      </c>
      <c r="D10" s="56">
        <v>1</v>
      </c>
      <c r="E10" s="56">
        <v>1</v>
      </c>
      <c r="F10" s="56">
        <v>4</v>
      </c>
      <c r="G10" s="56">
        <v>6</v>
      </c>
      <c r="H10" s="56">
        <v>2</v>
      </c>
      <c r="I10" s="56">
        <v>2</v>
      </c>
      <c r="J10" s="56">
        <v>5</v>
      </c>
      <c r="K10" s="56">
        <v>2</v>
      </c>
      <c r="L10" s="56">
        <v>5</v>
      </c>
      <c r="M10" s="56">
        <v>5</v>
      </c>
      <c r="N10" s="56">
        <v>23</v>
      </c>
      <c r="O10" s="56">
        <v>0</v>
      </c>
      <c r="P10" s="124">
        <f t="shared" ref="P10:P20" si="0">SUM(M10:O10)</f>
        <v>28</v>
      </c>
    </row>
    <row r="11" spans="2:16" ht="21" customHeight="1" x14ac:dyDescent="0.25">
      <c r="B11" s="225">
        <v>3</v>
      </c>
      <c r="C11" s="226" t="s">
        <v>118</v>
      </c>
      <c r="D11" s="56">
        <v>6</v>
      </c>
      <c r="E11" s="56">
        <v>3</v>
      </c>
      <c r="F11" s="56">
        <v>10</v>
      </c>
      <c r="G11" s="56">
        <v>7</v>
      </c>
      <c r="H11" s="56">
        <v>4</v>
      </c>
      <c r="I11" s="56">
        <v>5</v>
      </c>
      <c r="J11" s="56">
        <v>3</v>
      </c>
      <c r="K11" s="56">
        <v>3</v>
      </c>
      <c r="L11" s="56">
        <v>3</v>
      </c>
      <c r="M11" s="56">
        <v>5</v>
      </c>
      <c r="N11" s="56">
        <v>39</v>
      </c>
      <c r="O11" s="56">
        <v>0</v>
      </c>
      <c r="P11" s="124">
        <f t="shared" si="0"/>
        <v>44</v>
      </c>
    </row>
    <row r="12" spans="2:16" ht="21" customHeight="1" x14ac:dyDescent="0.25">
      <c r="B12" s="225">
        <v>4</v>
      </c>
      <c r="C12" s="226" t="s">
        <v>119</v>
      </c>
      <c r="D12" s="56">
        <v>2</v>
      </c>
      <c r="E12" s="56">
        <v>4</v>
      </c>
      <c r="F12" s="56">
        <v>1</v>
      </c>
      <c r="G12" s="56">
        <v>3</v>
      </c>
      <c r="H12" s="56">
        <v>2</v>
      </c>
      <c r="I12" s="56">
        <v>2</v>
      </c>
      <c r="J12" s="56">
        <v>2</v>
      </c>
      <c r="K12" s="56">
        <v>2</v>
      </c>
      <c r="L12" s="56">
        <v>0</v>
      </c>
      <c r="M12" s="56">
        <v>3</v>
      </c>
      <c r="N12" s="56">
        <v>15</v>
      </c>
      <c r="O12" s="56">
        <v>0</v>
      </c>
      <c r="P12" s="124">
        <f t="shared" si="0"/>
        <v>18</v>
      </c>
    </row>
    <row r="13" spans="2:16" ht="21" customHeight="1" x14ac:dyDescent="0.25">
      <c r="B13" s="225">
        <v>5</v>
      </c>
      <c r="C13" s="226" t="s">
        <v>120</v>
      </c>
      <c r="D13" s="56">
        <v>4</v>
      </c>
      <c r="E13" s="56">
        <v>2</v>
      </c>
      <c r="F13" s="56">
        <v>1</v>
      </c>
      <c r="G13" s="56">
        <v>5</v>
      </c>
      <c r="H13" s="56">
        <v>3</v>
      </c>
      <c r="I13" s="56">
        <v>1</v>
      </c>
      <c r="J13" s="56">
        <v>0</v>
      </c>
      <c r="K13" s="56">
        <v>1</v>
      </c>
      <c r="L13" s="56">
        <v>0</v>
      </c>
      <c r="M13" s="56">
        <v>0</v>
      </c>
      <c r="N13" s="56">
        <v>17</v>
      </c>
      <c r="O13" s="56">
        <v>0</v>
      </c>
      <c r="P13" s="124">
        <f t="shared" si="0"/>
        <v>17</v>
      </c>
    </row>
    <row r="14" spans="2:16" ht="21" customHeight="1" x14ac:dyDescent="0.25">
      <c r="B14" s="225">
        <v>6</v>
      </c>
      <c r="C14" s="226" t="s">
        <v>121</v>
      </c>
      <c r="D14" s="56">
        <v>2</v>
      </c>
      <c r="E14" s="56">
        <v>3</v>
      </c>
      <c r="F14" s="56">
        <v>4</v>
      </c>
      <c r="G14" s="56">
        <v>2</v>
      </c>
      <c r="H14" s="56">
        <v>5</v>
      </c>
      <c r="I14" s="56">
        <v>4</v>
      </c>
      <c r="J14" s="56">
        <v>6</v>
      </c>
      <c r="K14" s="56">
        <v>3</v>
      </c>
      <c r="L14" s="56">
        <v>6</v>
      </c>
      <c r="M14" s="56">
        <v>2</v>
      </c>
      <c r="N14" s="56">
        <v>33</v>
      </c>
      <c r="O14" s="56">
        <v>0</v>
      </c>
      <c r="P14" s="124">
        <f t="shared" si="0"/>
        <v>35</v>
      </c>
    </row>
    <row r="15" spans="2:16" ht="21" customHeight="1" x14ac:dyDescent="0.25">
      <c r="B15" s="225">
        <v>7</v>
      </c>
      <c r="C15" s="226" t="s">
        <v>122</v>
      </c>
      <c r="D15" s="56">
        <v>3</v>
      </c>
      <c r="E15" s="56">
        <v>0</v>
      </c>
      <c r="F15" s="56">
        <v>4</v>
      </c>
      <c r="G15" s="56">
        <v>7</v>
      </c>
      <c r="H15" s="56">
        <v>3</v>
      </c>
      <c r="I15" s="56">
        <v>2</v>
      </c>
      <c r="J15" s="56">
        <v>5</v>
      </c>
      <c r="K15" s="56">
        <v>3</v>
      </c>
      <c r="L15" s="56">
        <v>12</v>
      </c>
      <c r="M15" s="56">
        <v>7</v>
      </c>
      <c r="N15" s="56">
        <v>32</v>
      </c>
      <c r="O15" s="56">
        <v>0</v>
      </c>
      <c r="P15" s="124">
        <f t="shared" si="0"/>
        <v>39</v>
      </c>
    </row>
    <row r="16" spans="2:16" ht="21" customHeight="1" x14ac:dyDescent="0.25">
      <c r="B16" s="225">
        <v>8</v>
      </c>
      <c r="C16" s="226" t="s">
        <v>123</v>
      </c>
      <c r="D16" s="56">
        <v>2</v>
      </c>
      <c r="E16" s="56">
        <v>2</v>
      </c>
      <c r="F16" s="56">
        <v>5</v>
      </c>
      <c r="G16" s="56">
        <v>10</v>
      </c>
      <c r="H16" s="56">
        <v>5</v>
      </c>
      <c r="I16" s="56">
        <v>3</v>
      </c>
      <c r="J16" s="56">
        <v>6</v>
      </c>
      <c r="K16" s="56">
        <v>3</v>
      </c>
      <c r="L16" s="56">
        <v>6</v>
      </c>
      <c r="M16" s="56">
        <v>7</v>
      </c>
      <c r="N16" s="56">
        <v>35</v>
      </c>
      <c r="O16" s="56">
        <v>0</v>
      </c>
      <c r="P16" s="124">
        <f t="shared" si="0"/>
        <v>42</v>
      </c>
    </row>
    <row r="17" spans="2:16" ht="21" customHeight="1" x14ac:dyDescent="0.25">
      <c r="B17" s="225">
        <v>9</v>
      </c>
      <c r="C17" s="226" t="s">
        <v>124</v>
      </c>
      <c r="D17" s="56">
        <v>8</v>
      </c>
      <c r="E17" s="56">
        <v>6</v>
      </c>
      <c r="F17" s="56">
        <v>5</v>
      </c>
      <c r="G17" s="56">
        <v>9</v>
      </c>
      <c r="H17" s="56">
        <v>2</v>
      </c>
      <c r="I17" s="56">
        <v>5</v>
      </c>
      <c r="J17" s="56">
        <v>7</v>
      </c>
      <c r="K17" s="56">
        <v>5</v>
      </c>
      <c r="L17" s="56">
        <v>3</v>
      </c>
      <c r="M17" s="56">
        <v>6</v>
      </c>
      <c r="N17" s="56">
        <v>43</v>
      </c>
      <c r="O17" s="56">
        <v>1</v>
      </c>
      <c r="P17" s="124">
        <f t="shared" si="0"/>
        <v>50</v>
      </c>
    </row>
    <row r="18" spans="2:16" ht="21" customHeight="1" x14ac:dyDescent="0.25">
      <c r="B18" s="225">
        <v>10</v>
      </c>
      <c r="C18" s="226" t="s">
        <v>125</v>
      </c>
      <c r="D18" s="56">
        <v>6</v>
      </c>
      <c r="E18" s="56">
        <v>2</v>
      </c>
      <c r="F18" s="56">
        <v>7</v>
      </c>
      <c r="G18" s="56">
        <v>10</v>
      </c>
      <c r="H18" s="56">
        <v>8</v>
      </c>
      <c r="I18" s="56">
        <v>7</v>
      </c>
      <c r="J18" s="56">
        <v>6</v>
      </c>
      <c r="K18" s="56">
        <v>4</v>
      </c>
      <c r="L18" s="56">
        <v>8</v>
      </c>
      <c r="M18" s="56">
        <v>8</v>
      </c>
      <c r="N18" s="56">
        <v>50</v>
      </c>
      <c r="O18" s="56">
        <v>0</v>
      </c>
      <c r="P18" s="124">
        <f t="shared" si="0"/>
        <v>58</v>
      </c>
    </row>
    <row r="19" spans="2:16" ht="21" customHeight="1" x14ac:dyDescent="0.25">
      <c r="B19" s="225">
        <v>11</v>
      </c>
      <c r="C19" s="226" t="s">
        <v>126</v>
      </c>
      <c r="D19" s="56">
        <v>4</v>
      </c>
      <c r="E19" s="56">
        <v>1</v>
      </c>
      <c r="F19" s="56">
        <v>15</v>
      </c>
      <c r="G19" s="56">
        <v>10</v>
      </c>
      <c r="H19" s="56">
        <v>6</v>
      </c>
      <c r="I19" s="56">
        <v>6</v>
      </c>
      <c r="J19" s="56">
        <v>6</v>
      </c>
      <c r="K19" s="56">
        <v>1</v>
      </c>
      <c r="L19" s="56">
        <v>8</v>
      </c>
      <c r="M19" s="56">
        <v>13</v>
      </c>
      <c r="N19" s="56">
        <v>44</v>
      </c>
      <c r="O19" s="56">
        <v>0</v>
      </c>
      <c r="P19" s="124">
        <f t="shared" si="0"/>
        <v>57</v>
      </c>
    </row>
    <row r="20" spans="2:16" ht="21" customHeight="1" x14ac:dyDescent="0.25">
      <c r="B20" s="225">
        <v>12</v>
      </c>
      <c r="C20" s="226" t="s">
        <v>127</v>
      </c>
      <c r="D20" s="56">
        <v>3</v>
      </c>
      <c r="E20" s="56">
        <v>0</v>
      </c>
      <c r="F20" s="56">
        <v>1</v>
      </c>
      <c r="G20" s="56">
        <v>4</v>
      </c>
      <c r="H20" s="56">
        <v>2</v>
      </c>
      <c r="I20" s="56">
        <v>1</v>
      </c>
      <c r="J20" s="56">
        <v>0</v>
      </c>
      <c r="K20" s="56">
        <v>3</v>
      </c>
      <c r="L20" s="56">
        <v>1</v>
      </c>
      <c r="M20" s="56">
        <v>5</v>
      </c>
      <c r="N20" s="56">
        <v>10</v>
      </c>
      <c r="O20" s="56">
        <v>0</v>
      </c>
      <c r="P20" s="124">
        <f t="shared" si="0"/>
        <v>15</v>
      </c>
    </row>
    <row r="21" spans="2:16" ht="16.5" thickBot="1" x14ac:dyDescent="0.3">
      <c r="B21" s="286" t="s">
        <v>14</v>
      </c>
      <c r="C21" s="287"/>
      <c r="D21" s="125">
        <f>SUM(D9:D20)</f>
        <v>44</v>
      </c>
      <c r="E21" s="228">
        <f t="shared" ref="E21:L21" si="1">SUM(E9:E20)</f>
        <v>28</v>
      </c>
      <c r="F21" s="228">
        <f t="shared" si="1"/>
        <v>61</v>
      </c>
      <c r="G21" s="228">
        <f t="shared" si="1"/>
        <v>83</v>
      </c>
      <c r="H21" s="228">
        <f t="shared" si="1"/>
        <v>47</v>
      </c>
      <c r="I21" s="228">
        <f t="shared" si="1"/>
        <v>44</v>
      </c>
      <c r="J21" s="228">
        <f t="shared" si="1"/>
        <v>50</v>
      </c>
      <c r="K21" s="228">
        <f t="shared" si="1"/>
        <v>32</v>
      </c>
      <c r="L21" s="228">
        <f t="shared" si="1"/>
        <v>63</v>
      </c>
      <c r="M21" s="228">
        <f>SUM(M9:M20)</f>
        <v>67</v>
      </c>
      <c r="N21" s="228">
        <f>SUM(N9:N20)</f>
        <v>384</v>
      </c>
      <c r="O21" s="228">
        <f>SUM(O9:O20)</f>
        <v>1</v>
      </c>
      <c r="P21" s="126">
        <f>SUM(P9:P20)</f>
        <v>452</v>
      </c>
    </row>
    <row r="23" spans="2:16" ht="18.75" x14ac:dyDescent="0.25">
      <c r="M23" s="17"/>
      <c r="N23" s="239" t="str">
        <f>'2'!$E$19</f>
        <v>Pangkajene, 19 April 2022</v>
      </c>
      <c r="O23" s="1"/>
    </row>
    <row r="24" spans="2:16" ht="18.75" x14ac:dyDescent="0.25">
      <c r="M24" s="1"/>
      <c r="N24" s="239"/>
      <c r="O24" s="1"/>
    </row>
    <row r="25" spans="2:16" ht="18.75" x14ac:dyDescent="0.25">
      <c r="M25" s="17"/>
      <c r="N25" s="239" t="str">
        <f>'2'!$E$21</f>
        <v>Plt. C A M A T</v>
      </c>
      <c r="O25" s="1"/>
    </row>
    <row r="26" spans="2:16" ht="18.75" x14ac:dyDescent="0.25">
      <c r="M26" s="1"/>
      <c r="N26" s="239"/>
      <c r="O26" s="1"/>
    </row>
    <row r="27" spans="2:16" ht="18.75" x14ac:dyDescent="0.25">
      <c r="M27" s="1"/>
      <c r="N27" s="239"/>
      <c r="O27" s="1"/>
    </row>
    <row r="28" spans="2:16" ht="18.75" x14ac:dyDescent="0.25">
      <c r="M28" s="1"/>
      <c r="N28" s="239"/>
      <c r="O28" s="1"/>
    </row>
    <row r="29" spans="2:16" ht="18.75" x14ac:dyDescent="0.25">
      <c r="M29" s="127"/>
      <c r="N29" s="240" t="str">
        <f>'2'!$E$25</f>
        <v>WAHID PERDANA PUTRA, SH</v>
      </c>
      <c r="O29" s="1"/>
    </row>
    <row r="30" spans="2:16" ht="18.75" x14ac:dyDescent="0.25">
      <c r="M30" s="17"/>
      <c r="N30" s="239" t="str">
        <f>'2'!$E$26</f>
        <v>Penata III/c</v>
      </c>
      <c r="O30" s="1"/>
    </row>
    <row r="31" spans="2:16" ht="18.75" x14ac:dyDescent="0.25">
      <c r="M31" s="128"/>
      <c r="N31" s="239" t="str">
        <f>'2'!$E$27</f>
        <v>NIP. 19830718 200312 1 008</v>
      </c>
      <c r="O31" s="1"/>
    </row>
    <row r="32" spans="2:16" ht="15.75" x14ac:dyDescent="0.25">
      <c r="M32" s="1"/>
      <c r="N32" s="1"/>
      <c r="O32" s="1"/>
    </row>
  </sheetData>
  <mergeCells count="11">
    <mergeCell ref="P6:P7"/>
    <mergeCell ref="B21:C21"/>
    <mergeCell ref="B2:O2"/>
    <mergeCell ref="B3:O3"/>
    <mergeCell ref="B4:O4"/>
    <mergeCell ref="B6:B7"/>
    <mergeCell ref="C6:C7"/>
    <mergeCell ref="D6:L6"/>
    <mergeCell ref="M6:M7"/>
    <mergeCell ref="N6:N7"/>
    <mergeCell ref="O6:O7"/>
  </mergeCells>
  <printOptions horizontalCentered="1"/>
  <pageMargins left="0.15748031496062992" right="0.15748031496062992" top="0.74803149606299213" bottom="0.74803149606299213" header="0.31496062992125984" footer="0.31496062992125984"/>
  <pageSetup paperSize="10000" scale="8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F39"/>
  <sheetViews>
    <sheetView view="pageBreakPreview" zoomScale="60" workbookViewId="0">
      <selection activeCell="I15" sqref="I15"/>
    </sheetView>
  </sheetViews>
  <sheetFormatPr defaultRowHeight="15" x14ac:dyDescent="0.25"/>
  <cols>
    <col min="2" max="2" width="24.28515625" customWidth="1"/>
    <col min="3" max="3" width="14.7109375" customWidth="1"/>
    <col min="4" max="4" width="14.5703125" customWidth="1"/>
    <col min="5" max="5" width="13" customWidth="1"/>
    <col min="6" max="6" width="13.42578125" customWidth="1"/>
  </cols>
  <sheetData>
    <row r="1" spans="1:6" ht="18.75" x14ac:dyDescent="0.3">
      <c r="A1" s="20"/>
      <c r="B1" s="20"/>
      <c r="C1" s="20"/>
      <c r="D1" s="20"/>
      <c r="E1" s="20"/>
      <c r="F1" s="20"/>
    </row>
    <row r="2" spans="1:6" ht="18.75" x14ac:dyDescent="0.25">
      <c r="A2" s="257" t="s">
        <v>132</v>
      </c>
      <c r="B2" s="257"/>
      <c r="C2" s="257"/>
      <c r="D2" s="257"/>
      <c r="E2" s="257"/>
      <c r="F2" s="257"/>
    </row>
    <row r="3" spans="1:6" ht="18.75" x14ac:dyDescent="0.25">
      <c r="A3" s="257" t="s">
        <v>224</v>
      </c>
      <c r="B3" s="257"/>
      <c r="C3" s="257"/>
      <c r="D3" s="257"/>
      <c r="E3" s="257"/>
      <c r="F3" s="257"/>
    </row>
    <row r="4" spans="1:6" ht="18.75" x14ac:dyDescent="0.25">
      <c r="A4" s="257" t="s">
        <v>223</v>
      </c>
      <c r="B4" s="257"/>
      <c r="C4" s="257"/>
      <c r="D4" s="257"/>
      <c r="E4" s="257"/>
      <c r="F4" s="257"/>
    </row>
    <row r="5" spans="1:6" ht="19.5" thickBot="1" x14ac:dyDescent="0.35">
      <c r="A5" s="20"/>
      <c r="B5" s="20"/>
      <c r="C5" s="20"/>
      <c r="D5" s="20"/>
      <c r="E5" s="20"/>
      <c r="F5" s="20"/>
    </row>
    <row r="6" spans="1:6" x14ac:dyDescent="0.25">
      <c r="A6" s="265" t="s">
        <v>97</v>
      </c>
      <c r="B6" s="267" t="s">
        <v>27</v>
      </c>
      <c r="C6" s="269" t="s">
        <v>133</v>
      </c>
      <c r="D6" s="269" t="s">
        <v>134</v>
      </c>
      <c r="E6" s="297" t="s">
        <v>135</v>
      </c>
      <c r="F6" s="281" t="s">
        <v>36</v>
      </c>
    </row>
    <row r="7" spans="1:6" x14ac:dyDescent="0.25">
      <c r="A7" s="266"/>
      <c r="B7" s="268"/>
      <c r="C7" s="270"/>
      <c r="D7" s="270"/>
      <c r="E7" s="298"/>
      <c r="F7" s="282"/>
    </row>
    <row r="8" spans="1:6" ht="15.75" x14ac:dyDescent="0.25">
      <c r="A8" s="110" t="s">
        <v>31</v>
      </c>
      <c r="B8" s="39" t="s">
        <v>32</v>
      </c>
      <c r="C8" s="111" t="s">
        <v>33</v>
      </c>
      <c r="D8" s="111" t="s">
        <v>34</v>
      </c>
      <c r="E8" s="133" t="s">
        <v>35</v>
      </c>
      <c r="F8" s="112" t="s">
        <v>53</v>
      </c>
    </row>
    <row r="9" spans="1:6" ht="18.75" x14ac:dyDescent="0.3">
      <c r="A9" s="22">
        <v>1</v>
      </c>
      <c r="B9" s="23" t="s">
        <v>226</v>
      </c>
      <c r="C9" s="48">
        <v>0</v>
      </c>
      <c r="D9" s="48">
        <v>0</v>
      </c>
      <c r="E9" s="48">
        <v>0</v>
      </c>
      <c r="F9" s="47">
        <f>SUM(C9:E9)</f>
        <v>0</v>
      </c>
    </row>
    <row r="10" spans="1:6" ht="18.75" x14ac:dyDescent="0.3">
      <c r="A10" s="22">
        <v>2</v>
      </c>
      <c r="B10" s="23" t="s">
        <v>227</v>
      </c>
      <c r="C10" s="48">
        <v>0</v>
      </c>
      <c r="D10" s="48">
        <v>0</v>
      </c>
      <c r="E10" s="48">
        <v>0</v>
      </c>
      <c r="F10" s="47">
        <f t="shared" ref="F10:F17" si="0">SUM(C10:E10)</f>
        <v>0</v>
      </c>
    </row>
    <row r="11" spans="1:6" ht="18.75" x14ac:dyDescent="0.3">
      <c r="A11" s="22">
        <v>3</v>
      </c>
      <c r="B11" s="23" t="s">
        <v>228</v>
      </c>
      <c r="C11" s="48">
        <v>0</v>
      </c>
      <c r="D11" s="48">
        <v>1</v>
      </c>
      <c r="E11" s="48">
        <v>1</v>
      </c>
      <c r="F11" s="47">
        <f t="shared" si="0"/>
        <v>2</v>
      </c>
    </row>
    <row r="12" spans="1:6" ht="18.75" x14ac:dyDescent="0.3">
      <c r="A12" s="22">
        <v>4</v>
      </c>
      <c r="B12" s="23" t="s">
        <v>229</v>
      </c>
      <c r="C12" s="48">
        <v>0</v>
      </c>
      <c r="D12" s="48">
        <v>0</v>
      </c>
      <c r="E12" s="48">
        <v>0</v>
      </c>
      <c r="F12" s="47">
        <f t="shared" si="0"/>
        <v>0</v>
      </c>
    </row>
    <row r="13" spans="1:6" ht="18.75" x14ac:dyDescent="0.3">
      <c r="A13" s="22">
        <v>5</v>
      </c>
      <c r="B13" s="23" t="s">
        <v>230</v>
      </c>
      <c r="C13" s="48">
        <v>0</v>
      </c>
      <c r="D13" s="48">
        <v>0</v>
      </c>
      <c r="E13" s="48">
        <v>0</v>
      </c>
      <c r="F13" s="47">
        <f t="shared" si="0"/>
        <v>0</v>
      </c>
    </row>
    <row r="14" spans="1:6" ht="18.75" x14ac:dyDescent="0.3">
      <c r="A14" s="22">
        <v>6</v>
      </c>
      <c r="B14" s="23" t="s">
        <v>231</v>
      </c>
      <c r="C14" s="48">
        <v>0</v>
      </c>
      <c r="D14" s="48">
        <v>0</v>
      </c>
      <c r="E14" s="48">
        <v>0</v>
      </c>
      <c r="F14" s="47">
        <f t="shared" si="0"/>
        <v>0</v>
      </c>
    </row>
    <row r="15" spans="1:6" ht="18.75" x14ac:dyDescent="0.3">
      <c r="A15" s="22">
        <v>7</v>
      </c>
      <c r="B15" s="23" t="s">
        <v>232</v>
      </c>
      <c r="C15" s="48">
        <v>0</v>
      </c>
      <c r="D15" s="48">
        <v>0</v>
      </c>
      <c r="E15" s="48">
        <v>0</v>
      </c>
      <c r="F15" s="47">
        <f t="shared" si="0"/>
        <v>0</v>
      </c>
    </row>
    <row r="16" spans="1:6" ht="18.75" x14ac:dyDescent="0.3">
      <c r="A16" s="22">
        <v>8</v>
      </c>
      <c r="B16" s="23" t="s">
        <v>233</v>
      </c>
      <c r="C16" s="48">
        <v>0</v>
      </c>
      <c r="D16" s="48">
        <v>0</v>
      </c>
      <c r="E16" s="48">
        <v>0</v>
      </c>
      <c r="F16" s="47">
        <f t="shared" si="0"/>
        <v>0</v>
      </c>
    </row>
    <row r="17" spans="1:6" ht="18.75" x14ac:dyDescent="0.3">
      <c r="A17" s="22">
        <v>9</v>
      </c>
      <c r="B17" s="23" t="s">
        <v>234</v>
      </c>
      <c r="C17" s="48">
        <v>0</v>
      </c>
      <c r="D17" s="48">
        <v>0</v>
      </c>
      <c r="E17" s="48">
        <v>0</v>
      </c>
      <c r="F17" s="47">
        <f t="shared" si="0"/>
        <v>0</v>
      </c>
    </row>
    <row r="18" spans="1:6" ht="19.5" thickBot="1" x14ac:dyDescent="0.3">
      <c r="A18" s="295" t="s">
        <v>14</v>
      </c>
      <c r="B18" s="296"/>
      <c r="C18" s="135">
        <f>SUM(C9:C17)</f>
        <v>0</v>
      </c>
      <c r="D18" s="135">
        <f>SUM(D9:D17)</f>
        <v>1</v>
      </c>
      <c r="E18" s="136">
        <f>SUM(E9:E17)</f>
        <v>1</v>
      </c>
      <c r="F18" s="137">
        <f>SUM(F9:F17)</f>
        <v>2</v>
      </c>
    </row>
    <row r="19" spans="1:6" ht="18.75" x14ac:dyDescent="0.3">
      <c r="A19" s="20"/>
      <c r="B19" s="20"/>
      <c r="C19" s="20"/>
      <c r="D19" s="20"/>
      <c r="E19" s="20"/>
      <c r="F19" s="20"/>
    </row>
    <row r="20" spans="1:6" ht="18.75" x14ac:dyDescent="0.3">
      <c r="A20" s="20"/>
      <c r="B20" s="20"/>
      <c r="C20" s="20"/>
      <c r="D20" s="17"/>
      <c r="E20" s="239" t="str">
        <f>'2'!$E$19</f>
        <v>Pangkajene, 19 April 2022</v>
      </c>
    </row>
    <row r="21" spans="1:6" ht="18.75" x14ac:dyDescent="0.3">
      <c r="A21" s="20"/>
      <c r="B21" s="20"/>
      <c r="C21" s="20"/>
      <c r="D21" s="1"/>
      <c r="E21" s="239"/>
    </row>
    <row r="22" spans="1:6" ht="18.75" x14ac:dyDescent="0.3">
      <c r="A22" s="20"/>
      <c r="B22" s="20"/>
      <c r="C22" s="20"/>
      <c r="D22" s="1"/>
      <c r="E22" s="239" t="str">
        <f>'2'!$E$21</f>
        <v>Plt. C A M A T</v>
      </c>
    </row>
    <row r="23" spans="1:6" ht="18.75" x14ac:dyDescent="0.3">
      <c r="A23" s="20"/>
      <c r="B23" s="20"/>
      <c r="C23" s="20"/>
      <c r="D23" s="1"/>
      <c r="E23" s="239"/>
    </row>
    <row r="24" spans="1:6" ht="18.75" x14ac:dyDescent="0.3">
      <c r="A24" s="20"/>
      <c r="B24" s="20"/>
      <c r="C24" s="20"/>
      <c r="D24" s="1"/>
      <c r="E24" s="239"/>
    </row>
    <row r="25" spans="1:6" ht="18.75" x14ac:dyDescent="0.3">
      <c r="A25" s="20"/>
      <c r="B25" s="20"/>
      <c r="C25" s="20"/>
      <c r="D25" s="1"/>
      <c r="E25" s="239"/>
    </row>
    <row r="26" spans="1:6" ht="18.75" x14ac:dyDescent="0.3">
      <c r="A26" s="20"/>
      <c r="B26" s="20"/>
      <c r="C26" s="20"/>
      <c r="D26" s="41"/>
      <c r="E26" s="240" t="str">
        <f>'2'!$E$25</f>
        <v>WAHID PERDANA PUTRA, SH</v>
      </c>
    </row>
    <row r="27" spans="1:6" ht="18.75" x14ac:dyDescent="0.3">
      <c r="A27" s="20"/>
      <c r="B27" s="20"/>
      <c r="C27" s="20"/>
      <c r="D27" s="42"/>
      <c r="E27" s="239" t="str">
        <f>'2'!$E$26</f>
        <v>Penata III/c</v>
      </c>
    </row>
    <row r="28" spans="1:6" ht="18.75" x14ac:dyDescent="0.3">
      <c r="A28" s="20"/>
      <c r="B28" s="20"/>
      <c r="C28" s="20"/>
      <c r="D28" s="17"/>
      <c r="E28" s="239" t="str">
        <f>'2'!$E$27</f>
        <v>NIP. 19830718 200312 1 008</v>
      </c>
    </row>
    <row r="29" spans="1:6" ht="18.75" x14ac:dyDescent="0.3">
      <c r="A29" s="20"/>
      <c r="B29" s="20"/>
      <c r="C29" s="20"/>
      <c r="D29" s="20"/>
      <c r="E29" s="20"/>
      <c r="F29" s="20"/>
    </row>
    <row r="30" spans="1:6" ht="18.75" x14ac:dyDescent="0.3">
      <c r="A30" s="20"/>
      <c r="B30" s="20"/>
      <c r="C30" s="20"/>
      <c r="D30" s="20"/>
      <c r="E30" s="20"/>
      <c r="F30" s="20"/>
    </row>
    <row r="31" spans="1:6" ht="18.75" x14ac:dyDescent="0.3">
      <c r="A31" s="20"/>
      <c r="B31" s="20"/>
      <c r="C31" s="20"/>
      <c r="D31" s="20"/>
      <c r="E31" s="20"/>
      <c r="F31" s="20"/>
    </row>
    <row r="32" spans="1:6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  <row r="35" spans="1:6" ht="18.75" x14ac:dyDescent="0.3">
      <c r="A35" s="20"/>
      <c r="B35" s="20"/>
      <c r="C35" s="20"/>
      <c r="D35" s="20"/>
      <c r="E35" s="20"/>
      <c r="F35" s="20"/>
    </row>
    <row r="36" spans="1:6" ht="18.75" x14ac:dyDescent="0.3">
      <c r="A36" s="20"/>
      <c r="B36" s="20"/>
      <c r="C36" s="20"/>
      <c r="D36" s="20"/>
      <c r="E36" s="20"/>
      <c r="F36" s="20"/>
    </row>
    <row r="37" spans="1:6" ht="18.75" x14ac:dyDescent="0.3">
      <c r="A37" s="20"/>
      <c r="B37" s="20"/>
      <c r="C37" s="20"/>
      <c r="D37" s="20"/>
      <c r="E37" s="20"/>
      <c r="F37" s="20"/>
    </row>
    <row r="38" spans="1:6" ht="18.75" x14ac:dyDescent="0.3">
      <c r="A38" s="20"/>
      <c r="B38" s="20"/>
      <c r="C38" s="20"/>
      <c r="D38" s="20"/>
      <c r="E38" s="20"/>
      <c r="F38" s="20"/>
    </row>
    <row r="39" spans="1:6" ht="18.75" x14ac:dyDescent="0.3">
      <c r="A39" s="20"/>
      <c r="B39" s="20"/>
    </row>
  </sheetData>
  <mergeCells count="10">
    <mergeCell ref="A18:B18"/>
    <mergeCell ref="A2:F2"/>
    <mergeCell ref="A3:F3"/>
    <mergeCell ref="A4:F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10000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3:L47"/>
  <sheetViews>
    <sheetView view="pageBreakPreview" topLeftCell="A7" zoomScale="82" zoomScaleNormal="100" zoomScaleSheetLayoutView="82" workbookViewId="0">
      <selection activeCell="I13" sqref="I13"/>
    </sheetView>
  </sheetViews>
  <sheetFormatPr defaultRowHeight="15" x14ac:dyDescent="0.25"/>
  <cols>
    <col min="1" max="1" width="4.85546875" customWidth="1"/>
    <col min="2" max="2" width="20.5703125" bestFit="1" customWidth="1"/>
    <col min="3" max="3" width="8.140625" customWidth="1"/>
    <col min="4" max="4" width="7.85546875" customWidth="1"/>
    <col min="5" max="5" width="8.42578125" customWidth="1"/>
    <col min="6" max="6" width="7.5703125" customWidth="1"/>
    <col min="7" max="8" width="8" customWidth="1"/>
    <col min="9" max="9" width="8.42578125" customWidth="1"/>
    <col min="10" max="10" width="7.42578125" customWidth="1"/>
  </cols>
  <sheetData>
    <row r="3" spans="1:12" ht="18.75" x14ac:dyDescent="0.25">
      <c r="A3" s="257" t="s">
        <v>136</v>
      </c>
      <c r="B3" s="257"/>
      <c r="C3" s="257"/>
      <c r="D3" s="257"/>
      <c r="E3" s="257"/>
      <c r="F3" s="257"/>
      <c r="G3" s="257"/>
      <c r="H3" s="257"/>
      <c r="I3" s="257"/>
      <c r="J3" s="257"/>
    </row>
    <row r="4" spans="1:12" ht="18.75" x14ac:dyDescent="0.25">
      <c r="A4" s="257" t="s">
        <v>224</v>
      </c>
      <c r="B4" s="257"/>
      <c r="C4" s="257"/>
      <c r="D4" s="257"/>
      <c r="E4" s="257"/>
      <c r="F4" s="257"/>
      <c r="G4" s="257"/>
      <c r="H4" s="257"/>
      <c r="I4" s="257"/>
      <c r="J4" s="257"/>
    </row>
    <row r="5" spans="1:12" ht="18.75" x14ac:dyDescent="0.25">
      <c r="A5" s="257" t="s">
        <v>223</v>
      </c>
      <c r="B5" s="257"/>
      <c r="C5" s="257"/>
      <c r="D5" s="257"/>
      <c r="E5" s="257"/>
      <c r="F5" s="257"/>
      <c r="G5" s="257"/>
      <c r="H5" s="257"/>
      <c r="I5" s="257"/>
      <c r="J5" s="257"/>
    </row>
    <row r="6" spans="1:12" ht="16.5" thickBot="1" x14ac:dyDescent="0.3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299" t="s">
        <v>97</v>
      </c>
      <c r="B7" s="293" t="s">
        <v>27</v>
      </c>
      <c r="C7" s="303" t="s">
        <v>133</v>
      </c>
      <c r="D7" s="304"/>
      <c r="E7" s="303" t="s">
        <v>134</v>
      </c>
      <c r="F7" s="304"/>
      <c r="G7" s="307" t="s">
        <v>135</v>
      </c>
      <c r="H7" s="311"/>
      <c r="I7" s="307" t="s">
        <v>36</v>
      </c>
      <c r="J7" s="308"/>
    </row>
    <row r="8" spans="1:12" ht="15.75" customHeight="1" x14ac:dyDescent="0.25">
      <c r="A8" s="300"/>
      <c r="B8" s="302"/>
      <c r="C8" s="305"/>
      <c r="D8" s="306"/>
      <c r="E8" s="305"/>
      <c r="F8" s="306"/>
      <c r="G8" s="309"/>
      <c r="H8" s="312"/>
      <c r="I8" s="309"/>
      <c r="J8" s="310"/>
    </row>
    <row r="9" spans="1:12" ht="15.75" x14ac:dyDescent="0.25">
      <c r="A9" s="301"/>
      <c r="B9" s="294"/>
      <c r="C9" s="139" t="s">
        <v>137</v>
      </c>
      <c r="D9" s="139" t="s">
        <v>138</v>
      </c>
      <c r="E9" s="139" t="s">
        <v>137</v>
      </c>
      <c r="F9" s="139" t="s">
        <v>138</v>
      </c>
      <c r="G9" s="139" t="s">
        <v>137</v>
      </c>
      <c r="H9" s="105" t="s">
        <v>138</v>
      </c>
      <c r="I9" s="105" t="s">
        <v>137</v>
      </c>
      <c r="J9" s="130" t="s">
        <v>138</v>
      </c>
    </row>
    <row r="10" spans="1:12" x14ac:dyDescent="0.25">
      <c r="A10" s="119" t="s">
        <v>31</v>
      </c>
      <c r="B10" s="120" t="s">
        <v>32</v>
      </c>
      <c r="C10" s="120" t="s">
        <v>33</v>
      </c>
      <c r="D10" s="121" t="s">
        <v>34</v>
      </c>
      <c r="E10" s="121" t="s">
        <v>35</v>
      </c>
      <c r="F10" s="121" t="s">
        <v>53</v>
      </c>
      <c r="G10" s="131" t="s">
        <v>54</v>
      </c>
      <c r="H10" s="131" t="s">
        <v>61</v>
      </c>
      <c r="I10" s="131" t="s">
        <v>86</v>
      </c>
      <c r="J10" s="122" t="s">
        <v>114</v>
      </c>
    </row>
    <row r="11" spans="1:12" ht="15.75" x14ac:dyDescent="0.25">
      <c r="A11" s="123">
        <v>1</v>
      </c>
      <c r="B11" s="6" t="s">
        <v>226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f>C11+E11+G11</f>
        <v>0</v>
      </c>
      <c r="J11" s="56">
        <f>D11+F11+H11</f>
        <v>0</v>
      </c>
    </row>
    <row r="12" spans="1:12" ht="15.75" x14ac:dyDescent="0.25">
      <c r="A12" s="123">
        <v>2</v>
      </c>
      <c r="B12" s="6" t="s">
        <v>227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f t="shared" ref="I12:I19" si="0">C12+E12+G12</f>
        <v>0</v>
      </c>
      <c r="J12" s="56">
        <f t="shared" ref="J12:J19" si="1">D12+F12+H12</f>
        <v>0</v>
      </c>
    </row>
    <row r="13" spans="1:12" ht="15.75" x14ac:dyDescent="0.25">
      <c r="A13" s="123">
        <v>3</v>
      </c>
      <c r="B13" s="6" t="s">
        <v>228</v>
      </c>
      <c r="C13" s="56">
        <v>0</v>
      </c>
      <c r="D13" s="56">
        <v>0</v>
      </c>
      <c r="E13" s="56">
        <v>392</v>
      </c>
      <c r="F13" s="56">
        <v>40</v>
      </c>
      <c r="G13" s="56">
        <v>104</v>
      </c>
      <c r="H13" s="56">
        <v>20</v>
      </c>
      <c r="I13" s="56">
        <f t="shared" si="0"/>
        <v>496</v>
      </c>
      <c r="J13" s="56">
        <f t="shared" si="1"/>
        <v>60</v>
      </c>
      <c r="L13">
        <f>I13-104</f>
        <v>392</v>
      </c>
    </row>
    <row r="14" spans="1:12" ht="15.75" x14ac:dyDescent="0.25">
      <c r="A14" s="123">
        <v>4</v>
      </c>
      <c r="B14" s="6" t="s">
        <v>229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f t="shared" si="0"/>
        <v>0</v>
      </c>
      <c r="J14" s="56">
        <f t="shared" si="1"/>
        <v>0</v>
      </c>
    </row>
    <row r="15" spans="1:12" ht="15.75" x14ac:dyDescent="0.25">
      <c r="A15" s="123">
        <v>5</v>
      </c>
      <c r="B15" s="6" t="s">
        <v>230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f t="shared" si="0"/>
        <v>0</v>
      </c>
      <c r="J15" s="56">
        <f t="shared" si="1"/>
        <v>0</v>
      </c>
    </row>
    <row r="16" spans="1:12" ht="15.75" x14ac:dyDescent="0.25">
      <c r="A16" s="123">
        <v>6</v>
      </c>
      <c r="B16" s="6" t="s">
        <v>231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f t="shared" si="0"/>
        <v>0</v>
      </c>
      <c r="J16" s="56">
        <f t="shared" si="1"/>
        <v>0</v>
      </c>
    </row>
    <row r="17" spans="1:10" ht="15.75" x14ac:dyDescent="0.25">
      <c r="A17" s="123">
        <v>7</v>
      </c>
      <c r="B17" s="6" t="s">
        <v>232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f t="shared" si="0"/>
        <v>0</v>
      </c>
      <c r="J17" s="56">
        <f t="shared" si="1"/>
        <v>0</v>
      </c>
    </row>
    <row r="18" spans="1:10" ht="15.75" x14ac:dyDescent="0.25">
      <c r="A18" s="123">
        <v>8</v>
      </c>
      <c r="B18" s="6" t="s">
        <v>233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f t="shared" si="0"/>
        <v>0</v>
      </c>
      <c r="J18" s="56">
        <f t="shared" si="1"/>
        <v>0</v>
      </c>
    </row>
    <row r="19" spans="1:10" ht="15.75" x14ac:dyDescent="0.25">
      <c r="A19" s="123">
        <v>9</v>
      </c>
      <c r="B19" s="6" t="s">
        <v>234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f t="shared" si="0"/>
        <v>0</v>
      </c>
      <c r="J19" s="56">
        <f t="shared" si="1"/>
        <v>0</v>
      </c>
    </row>
    <row r="20" spans="1:10" ht="16.5" thickBot="1" x14ac:dyDescent="0.3">
      <c r="A20" s="286" t="s">
        <v>14</v>
      </c>
      <c r="B20" s="287"/>
      <c r="C20" s="125">
        <f t="shared" ref="C20:J20" si="2">SUM(C11:C19)</f>
        <v>0</v>
      </c>
      <c r="D20" s="125">
        <f t="shared" si="2"/>
        <v>0</v>
      </c>
      <c r="E20" s="125">
        <f t="shared" si="2"/>
        <v>392</v>
      </c>
      <c r="F20" s="125">
        <f t="shared" si="2"/>
        <v>40</v>
      </c>
      <c r="G20" s="132">
        <f t="shared" si="2"/>
        <v>104</v>
      </c>
      <c r="H20" s="132">
        <f t="shared" si="2"/>
        <v>20</v>
      </c>
      <c r="I20" s="132">
        <f t="shared" si="2"/>
        <v>496</v>
      </c>
      <c r="J20" s="126">
        <f t="shared" si="2"/>
        <v>60</v>
      </c>
    </row>
    <row r="21" spans="1:10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.75" x14ac:dyDescent="0.25">
      <c r="A22" s="1"/>
      <c r="B22" s="1"/>
      <c r="C22" s="1"/>
      <c r="G22" s="17"/>
      <c r="H22" s="239" t="str">
        <f>'2'!$E$19</f>
        <v>Pangkajene, 19 April 2022</v>
      </c>
      <c r="I22" s="17"/>
      <c r="J22" s="1"/>
    </row>
    <row r="23" spans="1:10" ht="18.75" x14ac:dyDescent="0.25">
      <c r="A23" s="1"/>
      <c r="B23" s="1"/>
      <c r="C23" s="1"/>
      <c r="D23" s="1"/>
      <c r="E23" s="1"/>
      <c r="F23" s="1"/>
      <c r="G23" s="1"/>
      <c r="H23" s="239"/>
      <c r="I23" s="1"/>
      <c r="J23" s="1"/>
    </row>
    <row r="24" spans="1:10" ht="18.75" x14ac:dyDescent="0.25">
      <c r="A24" s="1"/>
      <c r="B24" s="1"/>
      <c r="C24" s="1"/>
      <c r="G24" s="1"/>
      <c r="H24" s="239" t="str">
        <f>'2'!$E$21</f>
        <v>Plt. C A M A T</v>
      </c>
      <c r="I24" s="1"/>
      <c r="J24" s="1"/>
    </row>
    <row r="25" spans="1:10" ht="18.75" x14ac:dyDescent="0.25">
      <c r="A25" s="1"/>
      <c r="B25" s="1"/>
      <c r="C25" s="1"/>
      <c r="D25" s="1"/>
      <c r="E25" s="1"/>
      <c r="F25" s="1"/>
      <c r="G25" s="1"/>
      <c r="H25" s="239"/>
      <c r="I25" s="1"/>
      <c r="J25" s="1"/>
    </row>
    <row r="26" spans="1:10" ht="18.75" x14ac:dyDescent="0.25">
      <c r="A26" s="1"/>
      <c r="B26" s="1"/>
      <c r="C26" s="1"/>
      <c r="D26" s="1"/>
      <c r="E26" s="1"/>
      <c r="F26" s="1"/>
      <c r="G26" s="1"/>
      <c r="H26" s="239"/>
      <c r="I26" s="1"/>
      <c r="J26" s="1"/>
    </row>
    <row r="27" spans="1:10" ht="18.75" x14ac:dyDescent="0.25">
      <c r="A27" s="1"/>
      <c r="B27" s="1"/>
      <c r="C27" s="1"/>
      <c r="D27" s="1"/>
      <c r="E27" s="1"/>
      <c r="F27" s="1"/>
      <c r="G27" s="1"/>
      <c r="H27" s="239"/>
      <c r="I27" s="1"/>
      <c r="J27" s="1"/>
    </row>
    <row r="28" spans="1:10" ht="18.75" x14ac:dyDescent="0.25">
      <c r="A28" s="1"/>
      <c r="B28" s="1"/>
      <c r="C28" s="1"/>
      <c r="G28" s="41"/>
      <c r="H28" s="240" t="str">
        <f>'2'!$E$25</f>
        <v>WAHID PERDANA PUTRA, SH</v>
      </c>
      <c r="I28" s="1"/>
      <c r="J28" s="1"/>
    </row>
    <row r="29" spans="1:10" ht="18.75" x14ac:dyDescent="0.25">
      <c r="A29" s="1"/>
      <c r="B29" s="1"/>
      <c r="C29" s="1"/>
      <c r="F29" s="17"/>
      <c r="G29" s="42"/>
      <c r="H29" s="239" t="str">
        <f>'2'!$E$26</f>
        <v>Penata III/c</v>
      </c>
      <c r="I29" s="17"/>
      <c r="J29" s="1"/>
    </row>
    <row r="30" spans="1:10" ht="18.75" x14ac:dyDescent="0.25">
      <c r="A30" s="1"/>
      <c r="B30" s="1"/>
      <c r="C30" s="1"/>
      <c r="G30" s="17"/>
      <c r="H30" s="239" t="str">
        <f>'2'!$E$27</f>
        <v>NIP. 19830718 200312 1 008</v>
      </c>
      <c r="I30" s="1"/>
      <c r="J30" s="1"/>
    </row>
    <row r="31" spans="1:10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8" spans="1:10" ht="18.75" x14ac:dyDescent="0.3">
      <c r="A38" s="20"/>
      <c r="B38" s="20"/>
      <c r="C38" s="20"/>
    </row>
    <row r="39" spans="1:10" ht="18.75" x14ac:dyDescent="0.3">
      <c r="A39" s="20"/>
      <c r="B39" s="20"/>
      <c r="C39" s="20"/>
    </row>
    <row r="40" spans="1:10" ht="18.75" x14ac:dyDescent="0.3">
      <c r="A40" s="20"/>
      <c r="B40" s="20"/>
      <c r="C40" s="20"/>
    </row>
    <row r="41" spans="1:10" ht="18.75" x14ac:dyDescent="0.3">
      <c r="A41" s="20"/>
      <c r="B41" s="20"/>
      <c r="C41" s="20"/>
    </row>
    <row r="47" spans="1:10" x14ac:dyDescent="0.25">
      <c r="J47">
        <v>25</v>
      </c>
    </row>
  </sheetData>
  <mergeCells count="10">
    <mergeCell ref="A20:B20"/>
    <mergeCell ref="A3:J3"/>
    <mergeCell ref="A4:J4"/>
    <mergeCell ref="A5:J5"/>
    <mergeCell ref="A7:A9"/>
    <mergeCell ref="B7:B9"/>
    <mergeCell ref="C7:D8"/>
    <mergeCell ref="E7:F8"/>
    <mergeCell ref="I7:J8"/>
    <mergeCell ref="G7:H8"/>
  </mergeCells>
  <pageMargins left="0.7" right="0.7" top="0.75" bottom="0.75" header="0.3" footer="0.3"/>
  <pageSetup paperSize="10000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1:D30"/>
  <sheetViews>
    <sheetView view="pageBreakPreview" topLeftCell="A10" zoomScale="60" workbookViewId="0">
      <selection activeCell="C13" sqref="C13"/>
    </sheetView>
  </sheetViews>
  <sheetFormatPr defaultRowHeight="15" x14ac:dyDescent="0.25"/>
  <cols>
    <col min="2" max="2" width="6.42578125" customWidth="1"/>
    <col min="3" max="3" width="65.7109375" customWidth="1"/>
  </cols>
  <sheetData>
    <row r="11" spans="2:4" ht="31.5" x14ac:dyDescent="0.25">
      <c r="B11" s="250" t="s">
        <v>139</v>
      </c>
      <c r="C11" s="250"/>
      <c r="D11" s="250"/>
    </row>
    <row r="12" spans="2:4" ht="31.5" x14ac:dyDescent="0.25">
      <c r="B12" s="250" t="s">
        <v>237</v>
      </c>
      <c r="C12" s="250"/>
      <c r="D12" s="250"/>
    </row>
    <row r="13" spans="2:4" ht="31.5" x14ac:dyDescent="0.25">
      <c r="B13" s="93"/>
      <c r="C13" s="188" t="s">
        <v>223</v>
      </c>
      <c r="D13" s="93"/>
    </row>
    <row r="14" spans="2:4" ht="15.75" x14ac:dyDescent="0.25">
      <c r="B14" s="31"/>
      <c r="C14" s="31"/>
      <c r="D14" s="31"/>
    </row>
    <row r="15" spans="2:4" ht="18.75" x14ac:dyDescent="0.3">
      <c r="B15" s="25">
        <v>1</v>
      </c>
      <c r="C15" s="26" t="s">
        <v>140</v>
      </c>
      <c r="D15" s="108"/>
    </row>
    <row r="16" spans="2:4" ht="18.75" x14ac:dyDescent="0.3">
      <c r="B16" s="97"/>
      <c r="C16" s="27" t="s">
        <v>141</v>
      </c>
      <c r="D16" s="27"/>
    </row>
    <row r="17" spans="2:4" ht="18.75" x14ac:dyDescent="0.3">
      <c r="B17" s="97"/>
      <c r="C17" s="27"/>
      <c r="D17" s="20"/>
    </row>
    <row r="18" spans="2:4" ht="18.75" x14ac:dyDescent="0.3">
      <c r="B18" s="25">
        <v>2</v>
      </c>
      <c r="C18" s="26" t="s">
        <v>142</v>
      </c>
      <c r="D18" s="107"/>
    </row>
    <row r="19" spans="2:4" ht="18.75" x14ac:dyDescent="0.3">
      <c r="B19" s="97"/>
      <c r="C19" s="27" t="s">
        <v>141</v>
      </c>
      <c r="D19" s="20"/>
    </row>
    <row r="20" spans="2:4" ht="18.75" x14ac:dyDescent="0.3">
      <c r="B20" s="97"/>
      <c r="C20" s="27"/>
      <c r="D20" s="20"/>
    </row>
    <row r="21" spans="2:4" ht="18.75" x14ac:dyDescent="0.3">
      <c r="B21" s="25">
        <v>3</v>
      </c>
      <c r="C21" s="26" t="s">
        <v>143</v>
      </c>
      <c r="D21" s="108"/>
    </row>
    <row r="22" spans="2:4" ht="18.75" x14ac:dyDescent="0.3">
      <c r="B22" s="97"/>
      <c r="C22" s="27"/>
      <c r="D22" s="20"/>
    </row>
    <row r="23" spans="2:4" ht="18.75" x14ac:dyDescent="0.3">
      <c r="B23" s="25">
        <v>4</v>
      </c>
      <c r="C23" s="26" t="s">
        <v>144</v>
      </c>
      <c r="D23" s="108"/>
    </row>
    <row r="24" spans="2:4" ht="18.75" x14ac:dyDescent="0.3">
      <c r="B24" s="28"/>
      <c r="C24" s="29"/>
      <c r="D24" s="20"/>
    </row>
    <row r="25" spans="2:4" ht="18.75" x14ac:dyDescent="0.3">
      <c r="B25" s="25">
        <v>5</v>
      </c>
      <c r="C25" s="26" t="s">
        <v>145</v>
      </c>
      <c r="D25" s="108"/>
    </row>
    <row r="26" spans="2:4" ht="18.75" x14ac:dyDescent="0.3">
      <c r="B26" s="97"/>
      <c r="C26" s="27"/>
      <c r="D26" s="20"/>
    </row>
    <row r="27" spans="2:4" ht="18.75" x14ac:dyDescent="0.3">
      <c r="B27" s="97"/>
      <c r="C27" s="27"/>
      <c r="D27" s="20"/>
    </row>
    <row r="29" spans="2:4" ht="23.25" x14ac:dyDescent="0.25">
      <c r="B29" s="251" t="s">
        <v>10</v>
      </c>
      <c r="C29" s="251"/>
      <c r="D29" s="251"/>
    </row>
    <row r="30" spans="2:4" ht="23.25" x14ac:dyDescent="0.25">
      <c r="B30" s="251" t="s">
        <v>288</v>
      </c>
      <c r="C30" s="251"/>
      <c r="D30" s="251"/>
    </row>
  </sheetData>
  <mergeCells count="4">
    <mergeCell ref="B11:D11"/>
    <mergeCell ref="B12:D12"/>
    <mergeCell ref="B29:D29"/>
    <mergeCell ref="B30:D30"/>
  </mergeCells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M44"/>
  <sheetViews>
    <sheetView view="pageBreakPreview" zoomScale="60" workbookViewId="0">
      <selection activeCell="Y10" sqref="Y10"/>
    </sheetView>
  </sheetViews>
  <sheetFormatPr defaultRowHeight="15" x14ac:dyDescent="0.25"/>
  <cols>
    <col min="1" max="1" width="5.28515625" customWidth="1"/>
    <col min="3" max="3" width="25.7109375" customWidth="1"/>
    <col min="12" max="12" width="14.140625" customWidth="1"/>
  </cols>
  <sheetData>
    <row r="1" spans="1:13" ht="18.75" x14ac:dyDescent="0.3">
      <c r="A1" s="20"/>
      <c r="B1" s="20"/>
      <c r="C1" s="20"/>
      <c r="D1" s="20"/>
      <c r="E1" s="20"/>
      <c r="F1" s="20"/>
      <c r="G1" s="34"/>
      <c r="H1" s="20"/>
      <c r="I1" s="20"/>
      <c r="J1" s="20"/>
      <c r="K1" s="20"/>
      <c r="L1" s="20"/>
      <c r="M1" s="20"/>
    </row>
    <row r="2" spans="1:13" ht="18.75" x14ac:dyDescent="0.3">
      <c r="A2" s="20"/>
      <c r="B2" s="257" t="s">
        <v>146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0"/>
    </row>
    <row r="3" spans="1:13" ht="18.75" x14ac:dyDescent="0.3">
      <c r="A3" s="20"/>
      <c r="B3" s="257" t="s">
        <v>237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0"/>
    </row>
    <row r="4" spans="1:13" ht="18.75" x14ac:dyDescent="0.3">
      <c r="A4" s="20"/>
      <c r="B4" s="257" t="s">
        <v>223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0"/>
    </row>
    <row r="5" spans="1:13" ht="19.5" thickBot="1" x14ac:dyDescent="0.35">
      <c r="A5" s="20"/>
      <c r="B5" s="20"/>
      <c r="C5" s="20"/>
      <c r="D5" s="20"/>
      <c r="E5" s="20"/>
      <c r="F5" s="20"/>
      <c r="G5" s="34"/>
      <c r="H5" s="20"/>
      <c r="I5" s="20"/>
      <c r="J5" s="20"/>
      <c r="K5" s="20"/>
      <c r="L5" s="20"/>
      <c r="M5" s="20"/>
    </row>
    <row r="6" spans="1:13" ht="18.75" x14ac:dyDescent="0.3">
      <c r="A6" s="20"/>
      <c r="B6" s="265" t="s">
        <v>26</v>
      </c>
      <c r="C6" s="267" t="s">
        <v>27</v>
      </c>
      <c r="D6" s="267" t="s">
        <v>147</v>
      </c>
      <c r="E6" s="267"/>
      <c r="F6" s="267"/>
      <c r="G6" s="267"/>
      <c r="H6" s="267" t="s">
        <v>148</v>
      </c>
      <c r="I6" s="267"/>
      <c r="J6" s="267"/>
      <c r="K6" s="267"/>
      <c r="L6" s="281" t="s">
        <v>14</v>
      </c>
      <c r="M6" s="20"/>
    </row>
    <row r="7" spans="1:13" ht="18.75" x14ac:dyDescent="0.3">
      <c r="A7" s="20"/>
      <c r="B7" s="266"/>
      <c r="C7" s="268"/>
      <c r="D7" s="100" t="s">
        <v>149</v>
      </c>
      <c r="E7" s="100" t="s">
        <v>80</v>
      </c>
      <c r="F7" s="100" t="s">
        <v>82</v>
      </c>
      <c r="G7" s="100" t="s">
        <v>83</v>
      </c>
      <c r="H7" s="100" t="s">
        <v>149</v>
      </c>
      <c r="I7" s="100" t="s">
        <v>80</v>
      </c>
      <c r="J7" s="100" t="s">
        <v>82</v>
      </c>
      <c r="K7" s="100" t="s">
        <v>83</v>
      </c>
      <c r="L7" s="282"/>
      <c r="M7" s="20"/>
    </row>
    <row r="8" spans="1:13" ht="18.75" x14ac:dyDescent="0.3">
      <c r="A8" s="20"/>
      <c r="B8" s="81" t="s">
        <v>31</v>
      </c>
      <c r="C8" s="74" t="s">
        <v>32</v>
      </c>
      <c r="D8" s="74" t="s">
        <v>33</v>
      </c>
      <c r="E8" s="74" t="s">
        <v>34</v>
      </c>
      <c r="F8" s="74" t="s">
        <v>35</v>
      </c>
      <c r="G8" s="74" t="s">
        <v>53</v>
      </c>
      <c r="H8" s="74" t="s">
        <v>54</v>
      </c>
      <c r="I8" s="74" t="s">
        <v>61</v>
      </c>
      <c r="J8" s="74" t="s">
        <v>86</v>
      </c>
      <c r="K8" s="74" t="s">
        <v>114</v>
      </c>
      <c r="L8" s="82" t="s">
        <v>115</v>
      </c>
      <c r="M8" s="20"/>
    </row>
    <row r="9" spans="1:13" ht="18.75" x14ac:dyDescent="0.3">
      <c r="A9" s="20"/>
      <c r="B9" s="46">
        <v>1</v>
      </c>
      <c r="C9" s="23" t="s">
        <v>226</v>
      </c>
      <c r="D9" s="24">
        <v>4</v>
      </c>
      <c r="E9" s="24">
        <v>4</v>
      </c>
      <c r="F9" s="48">
        <v>0</v>
      </c>
      <c r="G9" s="48">
        <v>1</v>
      </c>
      <c r="H9" s="24">
        <v>0</v>
      </c>
      <c r="I9" s="24">
        <v>0</v>
      </c>
      <c r="J9" s="24">
        <v>0</v>
      </c>
      <c r="K9" s="24">
        <v>0</v>
      </c>
      <c r="L9" s="47">
        <f>SUM(D9:K9)</f>
        <v>9</v>
      </c>
      <c r="M9" s="20"/>
    </row>
    <row r="10" spans="1:13" ht="18.75" x14ac:dyDescent="0.3">
      <c r="A10" s="20"/>
      <c r="B10" s="46">
        <v>2</v>
      </c>
      <c r="C10" s="23" t="s">
        <v>227</v>
      </c>
      <c r="D10" s="24">
        <v>0</v>
      </c>
      <c r="E10" s="24">
        <v>4</v>
      </c>
      <c r="F10" s="24">
        <v>0</v>
      </c>
      <c r="G10" s="24">
        <v>0</v>
      </c>
      <c r="H10" s="48">
        <v>4</v>
      </c>
      <c r="I10" s="48">
        <v>2</v>
      </c>
      <c r="J10" s="24">
        <v>3</v>
      </c>
      <c r="K10" s="24">
        <v>3</v>
      </c>
      <c r="L10" s="47">
        <f t="shared" ref="L10:L17" si="0">SUM(D10:K10)</f>
        <v>16</v>
      </c>
      <c r="M10" s="20"/>
    </row>
    <row r="11" spans="1:13" ht="18.75" x14ac:dyDescent="0.3">
      <c r="A11" s="20"/>
      <c r="B11" s="46">
        <v>3</v>
      </c>
      <c r="C11" s="23" t="s">
        <v>228</v>
      </c>
      <c r="D11" s="48">
        <v>1</v>
      </c>
      <c r="E11" s="24">
        <v>3</v>
      </c>
      <c r="F11" s="24">
        <v>0</v>
      </c>
      <c r="G11" s="24">
        <v>0</v>
      </c>
      <c r="H11" s="48">
        <v>0</v>
      </c>
      <c r="I11" s="48">
        <v>0</v>
      </c>
      <c r="J11" s="24">
        <v>8</v>
      </c>
      <c r="K11" s="24">
        <v>7</v>
      </c>
      <c r="L11" s="47">
        <f t="shared" si="0"/>
        <v>19</v>
      </c>
      <c r="M11" s="20"/>
    </row>
    <row r="12" spans="1:13" ht="18.75" x14ac:dyDescent="0.3">
      <c r="A12" s="20"/>
      <c r="B12" s="46">
        <v>4</v>
      </c>
      <c r="C12" s="23" t="s">
        <v>229</v>
      </c>
      <c r="D12" s="24">
        <v>0</v>
      </c>
      <c r="E12" s="24">
        <v>4</v>
      </c>
      <c r="F12" s="24">
        <v>0</v>
      </c>
      <c r="G12" s="24">
        <v>0</v>
      </c>
      <c r="H12" s="48">
        <v>0</v>
      </c>
      <c r="I12" s="48">
        <v>0</v>
      </c>
      <c r="J12" s="24">
        <v>1</v>
      </c>
      <c r="K12" s="24">
        <v>0</v>
      </c>
      <c r="L12" s="47">
        <f t="shared" si="0"/>
        <v>5</v>
      </c>
      <c r="M12" s="20"/>
    </row>
    <row r="13" spans="1:13" ht="18.75" x14ac:dyDescent="0.3">
      <c r="A13" s="20"/>
      <c r="B13" s="46">
        <v>5</v>
      </c>
      <c r="C13" s="23" t="s">
        <v>230</v>
      </c>
      <c r="D13" s="24">
        <v>0</v>
      </c>
      <c r="E13" s="24">
        <v>1</v>
      </c>
      <c r="F13" s="24">
        <v>3</v>
      </c>
      <c r="G13" s="24">
        <v>2</v>
      </c>
      <c r="H13" s="48">
        <v>1</v>
      </c>
      <c r="I13" s="48">
        <v>1</v>
      </c>
      <c r="J13" s="24">
        <v>2</v>
      </c>
      <c r="K13" s="24">
        <v>1</v>
      </c>
      <c r="L13" s="47">
        <f t="shared" si="0"/>
        <v>11</v>
      </c>
      <c r="M13" s="20"/>
    </row>
    <row r="14" spans="1:13" ht="18.75" x14ac:dyDescent="0.3">
      <c r="A14" s="20"/>
      <c r="B14" s="46">
        <v>6</v>
      </c>
      <c r="C14" s="23" t="s">
        <v>231</v>
      </c>
      <c r="D14" s="48">
        <v>1</v>
      </c>
      <c r="E14" s="24">
        <v>4</v>
      </c>
      <c r="F14" s="24">
        <v>2</v>
      </c>
      <c r="G14" s="48">
        <v>0</v>
      </c>
      <c r="H14" s="24">
        <v>0</v>
      </c>
      <c r="I14" s="48">
        <v>0</v>
      </c>
      <c r="J14" s="48">
        <v>0</v>
      </c>
      <c r="K14" s="48">
        <v>1</v>
      </c>
      <c r="L14" s="47">
        <f t="shared" si="0"/>
        <v>8</v>
      </c>
      <c r="M14" s="20"/>
    </row>
    <row r="15" spans="1:13" ht="18.75" x14ac:dyDescent="0.3">
      <c r="A15" s="20"/>
      <c r="B15" s="46">
        <v>7</v>
      </c>
      <c r="C15" s="23" t="s">
        <v>232</v>
      </c>
      <c r="D15" s="48">
        <v>2</v>
      </c>
      <c r="E15" s="24">
        <v>4</v>
      </c>
      <c r="F15" s="48">
        <v>0</v>
      </c>
      <c r="G15" s="48">
        <v>1</v>
      </c>
      <c r="H15" s="24">
        <v>0</v>
      </c>
      <c r="I15" s="48">
        <v>0</v>
      </c>
      <c r="J15" s="48">
        <v>1</v>
      </c>
      <c r="K15" s="48">
        <v>0</v>
      </c>
      <c r="L15" s="47">
        <f t="shared" si="0"/>
        <v>8</v>
      </c>
      <c r="M15" s="20"/>
    </row>
    <row r="16" spans="1:13" ht="18.75" x14ac:dyDescent="0.3">
      <c r="A16" s="20"/>
      <c r="B16" s="46">
        <v>8</v>
      </c>
      <c r="C16" s="23" t="s">
        <v>233</v>
      </c>
      <c r="D16" s="48">
        <v>0</v>
      </c>
      <c r="E16" s="24">
        <v>3</v>
      </c>
      <c r="F16" s="48">
        <v>1</v>
      </c>
      <c r="G16" s="48">
        <v>0</v>
      </c>
      <c r="H16" s="24">
        <v>3</v>
      </c>
      <c r="I16" s="48">
        <v>0</v>
      </c>
      <c r="J16" s="24">
        <v>0</v>
      </c>
      <c r="K16" s="24">
        <v>0</v>
      </c>
      <c r="L16" s="47">
        <f t="shared" si="0"/>
        <v>7</v>
      </c>
      <c r="M16" s="20"/>
    </row>
    <row r="17" spans="1:13" ht="18.75" x14ac:dyDescent="0.3">
      <c r="A17" s="20"/>
      <c r="B17" s="46">
        <v>9</v>
      </c>
      <c r="C17" s="23" t="s">
        <v>234</v>
      </c>
      <c r="D17" s="48">
        <v>0</v>
      </c>
      <c r="E17" s="24">
        <v>3</v>
      </c>
      <c r="F17" s="48">
        <v>0</v>
      </c>
      <c r="G17" s="48">
        <v>0</v>
      </c>
      <c r="H17" s="24">
        <v>0</v>
      </c>
      <c r="I17" s="24">
        <v>0</v>
      </c>
      <c r="J17" s="24">
        <v>0</v>
      </c>
      <c r="K17" s="24">
        <v>0</v>
      </c>
      <c r="L17" s="47">
        <f t="shared" si="0"/>
        <v>3</v>
      </c>
      <c r="M17" s="20"/>
    </row>
    <row r="18" spans="1:13" ht="19.5" thickBot="1" x14ac:dyDescent="0.35">
      <c r="A18" s="20"/>
      <c r="B18" s="252" t="s">
        <v>14</v>
      </c>
      <c r="C18" s="253"/>
      <c r="D18" s="95">
        <f t="shared" ref="D18:K18" si="1">SUM(D9:D17)</f>
        <v>8</v>
      </c>
      <c r="E18" s="95">
        <f t="shared" si="1"/>
        <v>30</v>
      </c>
      <c r="F18" s="95">
        <f t="shared" si="1"/>
        <v>6</v>
      </c>
      <c r="G18" s="95">
        <f t="shared" si="1"/>
        <v>4</v>
      </c>
      <c r="H18" s="95">
        <f t="shared" si="1"/>
        <v>8</v>
      </c>
      <c r="I18" s="95">
        <f t="shared" si="1"/>
        <v>3</v>
      </c>
      <c r="J18" s="95">
        <f t="shared" si="1"/>
        <v>15</v>
      </c>
      <c r="K18" s="95">
        <f t="shared" si="1"/>
        <v>12</v>
      </c>
      <c r="L18" s="51">
        <f>SUM(D18:K18)</f>
        <v>86</v>
      </c>
      <c r="M18" s="20"/>
    </row>
    <row r="19" spans="1:13" ht="18.75" x14ac:dyDescent="0.3">
      <c r="A19" s="20"/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</row>
    <row r="20" spans="1:13" ht="18.75" x14ac:dyDescent="0.3">
      <c r="A20" s="20"/>
      <c r="B20" s="20"/>
      <c r="C20" s="20"/>
      <c r="D20" s="20"/>
      <c r="E20" s="20"/>
      <c r="F20" s="20"/>
      <c r="G20" s="33"/>
      <c r="H20" s="20"/>
      <c r="I20" s="17"/>
      <c r="J20" s="1"/>
      <c r="K20" s="239" t="str">
        <f>'2'!$E$19</f>
        <v>Pangkajene, 19 April 2022</v>
      </c>
      <c r="L20" s="33"/>
      <c r="M20" s="20"/>
    </row>
    <row r="21" spans="1:13" ht="18.75" x14ac:dyDescent="0.3">
      <c r="A21" s="20"/>
      <c r="B21" s="20"/>
      <c r="C21" s="20"/>
      <c r="D21" s="20"/>
      <c r="E21" s="20"/>
      <c r="F21" s="34"/>
      <c r="G21" s="34"/>
      <c r="H21" s="20"/>
      <c r="I21" s="1"/>
      <c r="J21" s="1"/>
      <c r="K21" s="239"/>
      <c r="L21" s="20"/>
      <c r="M21" s="20"/>
    </row>
    <row r="22" spans="1:13" ht="18.75" x14ac:dyDescent="0.3">
      <c r="A22" s="20"/>
      <c r="B22" s="20"/>
      <c r="C22" s="20"/>
      <c r="D22" s="20"/>
      <c r="E22" s="20"/>
      <c r="F22" s="20"/>
      <c r="G22" s="33"/>
      <c r="H22" s="20"/>
      <c r="I22" s="1"/>
      <c r="J22" s="1"/>
      <c r="K22" s="239" t="str">
        <f>'2'!$E$21</f>
        <v>Plt. C A M A T</v>
      </c>
      <c r="L22" s="33"/>
      <c r="M22" s="20"/>
    </row>
    <row r="23" spans="1:13" ht="18.75" x14ac:dyDescent="0.3">
      <c r="A23" s="20"/>
      <c r="B23" s="20"/>
      <c r="C23" s="20"/>
      <c r="D23" s="20"/>
      <c r="E23" s="20"/>
      <c r="F23" s="20"/>
      <c r="G23" s="34"/>
      <c r="H23" s="20"/>
      <c r="I23" s="1"/>
      <c r="J23" s="1"/>
      <c r="K23" s="239"/>
      <c r="L23" s="20"/>
      <c r="M23" s="20"/>
    </row>
    <row r="24" spans="1:13" ht="18.75" x14ac:dyDescent="0.3">
      <c r="A24" s="20"/>
      <c r="B24" s="20"/>
      <c r="C24" s="20"/>
      <c r="D24" s="20"/>
      <c r="E24" s="20"/>
      <c r="F24" s="20"/>
      <c r="G24" s="34"/>
      <c r="H24" s="20"/>
      <c r="I24" s="1"/>
      <c r="J24" s="1"/>
      <c r="K24" s="239"/>
      <c r="L24" s="20"/>
      <c r="M24" s="20"/>
    </row>
    <row r="25" spans="1:13" ht="18.75" x14ac:dyDescent="0.3">
      <c r="A25" s="20"/>
      <c r="B25" s="20"/>
      <c r="C25" s="20"/>
      <c r="D25" s="20"/>
      <c r="E25" s="20"/>
      <c r="F25" s="20"/>
      <c r="G25" s="34"/>
      <c r="H25" s="20"/>
      <c r="I25" s="1"/>
      <c r="J25" s="1"/>
      <c r="K25" s="239"/>
      <c r="L25" s="20"/>
      <c r="M25" s="20"/>
    </row>
    <row r="26" spans="1:13" ht="18.75" x14ac:dyDescent="0.3">
      <c r="A26" s="20"/>
      <c r="B26" s="20"/>
      <c r="C26" s="20"/>
      <c r="D26" s="27"/>
      <c r="E26" s="20"/>
      <c r="F26" s="20"/>
      <c r="G26" s="35"/>
      <c r="H26" s="20"/>
      <c r="I26" s="41"/>
      <c r="J26" s="1"/>
      <c r="K26" s="240" t="str">
        <f>'2'!$E$25</f>
        <v>WAHID PERDANA PUTRA, SH</v>
      </c>
      <c r="L26" s="20"/>
      <c r="M26" s="20"/>
    </row>
    <row r="27" spans="1:13" ht="18.75" x14ac:dyDescent="0.3">
      <c r="A27" s="20"/>
      <c r="B27" s="20"/>
      <c r="C27" s="20"/>
      <c r="D27" s="27"/>
      <c r="E27" s="20"/>
      <c r="F27" s="20"/>
      <c r="G27" s="35"/>
      <c r="H27" s="20"/>
      <c r="I27" s="42"/>
      <c r="J27" s="1"/>
      <c r="K27" s="239" t="str">
        <f>'2'!$E$26</f>
        <v>Penata III/c</v>
      </c>
      <c r="L27" s="20"/>
      <c r="M27" s="20"/>
    </row>
    <row r="28" spans="1:13" ht="18.75" x14ac:dyDescent="0.3">
      <c r="A28" s="20"/>
      <c r="B28" s="20"/>
      <c r="C28" s="20"/>
      <c r="D28" s="20"/>
      <c r="E28" s="20"/>
      <c r="F28" s="20"/>
      <c r="G28" s="36"/>
      <c r="H28" s="20"/>
      <c r="I28" s="17"/>
      <c r="J28" s="1"/>
      <c r="K28" s="239" t="str">
        <f>'2'!$E$27</f>
        <v>NIP. 19830718 200312 1 008</v>
      </c>
      <c r="L28" s="20"/>
      <c r="M28" s="20"/>
    </row>
    <row r="29" spans="1:13" ht="18.75" x14ac:dyDescent="0.3">
      <c r="A29" s="20"/>
      <c r="B29" s="20"/>
      <c r="C29" s="20"/>
      <c r="D29" s="20"/>
      <c r="E29" s="20"/>
      <c r="F29" s="20"/>
      <c r="G29" s="34"/>
      <c r="H29" s="20"/>
      <c r="I29" s="20"/>
      <c r="J29" s="20"/>
      <c r="K29" s="20"/>
      <c r="L29" s="1">
        <v>27</v>
      </c>
    </row>
    <row r="30" spans="1:13" ht="15.75" x14ac:dyDescent="0.25">
      <c r="B30" s="1"/>
      <c r="C30" s="1"/>
      <c r="D30" s="1"/>
      <c r="E30" s="1"/>
      <c r="F30" s="1"/>
      <c r="G30" s="11"/>
      <c r="H30" s="1"/>
      <c r="I30" s="1"/>
      <c r="J30" s="1"/>
      <c r="K30" s="1"/>
      <c r="L30" s="1"/>
      <c r="M30" s="1"/>
    </row>
    <row r="31" spans="1:13" ht="15.75" x14ac:dyDescent="0.25">
      <c r="B31" s="1"/>
      <c r="C31" s="1"/>
      <c r="D31" s="1"/>
      <c r="E31" s="1"/>
      <c r="F31" s="1"/>
      <c r="G31" s="11"/>
      <c r="H31" s="1"/>
      <c r="I31" s="1"/>
      <c r="J31" s="1"/>
      <c r="K31" s="1"/>
      <c r="L31" s="1"/>
      <c r="M31" s="1"/>
    </row>
    <row r="32" spans="1:13" ht="15.75" x14ac:dyDescent="0.25">
      <c r="B32" s="1"/>
      <c r="C32" s="1"/>
      <c r="D32" s="1"/>
      <c r="E32" s="1"/>
      <c r="F32" s="1"/>
      <c r="G32" s="11"/>
      <c r="H32" s="1"/>
      <c r="I32" s="1"/>
      <c r="J32" s="1"/>
      <c r="K32" s="1"/>
      <c r="L32" s="1"/>
    </row>
    <row r="33" spans="2:13" ht="15.75" x14ac:dyDescent="0.25">
      <c r="B33" s="1"/>
      <c r="C33" s="1"/>
      <c r="D33" s="1"/>
      <c r="E33" s="1"/>
      <c r="F33" s="1"/>
      <c r="G33" s="11"/>
      <c r="H33" s="1"/>
      <c r="I33" s="1"/>
      <c r="J33" s="1"/>
      <c r="K33" s="1"/>
      <c r="L33" s="1"/>
      <c r="M33" s="1"/>
    </row>
    <row r="34" spans="2:13" ht="15.7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ht="15.7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ht="15.7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ht="15.7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ht="15.7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5.7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ht="15.7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ht="15.7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ht="15.7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ht="15.7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</sheetData>
  <mergeCells count="9">
    <mergeCell ref="B18:C18"/>
    <mergeCell ref="B2:L2"/>
    <mergeCell ref="B3:L3"/>
    <mergeCell ref="B4:L4"/>
    <mergeCell ref="B6:B7"/>
    <mergeCell ref="C6:C7"/>
    <mergeCell ref="D6:G6"/>
    <mergeCell ref="H6:K6"/>
    <mergeCell ref="L6:L7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9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2:L37"/>
  <sheetViews>
    <sheetView view="pageBreakPreview" zoomScale="60" workbookViewId="0">
      <selection activeCell="D10" sqref="D10:K18"/>
    </sheetView>
  </sheetViews>
  <sheetFormatPr defaultRowHeight="15" x14ac:dyDescent="0.25"/>
  <cols>
    <col min="3" max="3" width="24.28515625" customWidth="1"/>
    <col min="12" max="12" width="14.140625" customWidth="1"/>
  </cols>
  <sheetData>
    <row r="2" spans="2:12" ht="15.75" x14ac:dyDescent="0.25">
      <c r="B2" s="1"/>
      <c r="C2" s="1"/>
      <c r="D2" s="1"/>
      <c r="E2" s="1"/>
      <c r="F2" s="1"/>
      <c r="G2" s="11"/>
      <c r="H2" s="1"/>
    </row>
    <row r="3" spans="2:12" ht="18.75" x14ac:dyDescent="0.25">
      <c r="B3" s="257" t="s">
        <v>150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</row>
    <row r="4" spans="2:12" ht="18.75" x14ac:dyDescent="0.25">
      <c r="B4" s="257" t="s">
        <v>237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2:12" ht="18.75" x14ac:dyDescent="0.25">
      <c r="B5" s="257" t="s">
        <v>223</v>
      </c>
      <c r="C5" s="257"/>
      <c r="D5" s="257"/>
      <c r="E5" s="257"/>
      <c r="F5" s="257"/>
      <c r="G5" s="257"/>
      <c r="H5" s="257"/>
      <c r="I5" s="257"/>
      <c r="J5" s="257"/>
      <c r="K5" s="257"/>
      <c r="L5" s="257"/>
    </row>
    <row r="6" spans="2:12" ht="19.5" thickBot="1" x14ac:dyDescent="0.35">
      <c r="B6" s="20"/>
      <c r="C6" s="20"/>
      <c r="D6" s="20"/>
      <c r="E6" s="20"/>
      <c r="F6" s="20"/>
      <c r="G6" s="34"/>
      <c r="H6" s="20"/>
      <c r="I6" s="20"/>
      <c r="J6" s="20"/>
      <c r="K6" s="20"/>
      <c r="L6" s="20"/>
    </row>
    <row r="7" spans="2:12" ht="18.75" x14ac:dyDescent="0.25">
      <c r="B7" s="265" t="s">
        <v>26</v>
      </c>
      <c r="C7" s="267" t="s">
        <v>27</v>
      </c>
      <c r="D7" s="267" t="s">
        <v>147</v>
      </c>
      <c r="E7" s="267"/>
      <c r="F7" s="267"/>
      <c r="G7" s="267"/>
      <c r="H7" s="267" t="s">
        <v>148</v>
      </c>
      <c r="I7" s="267"/>
      <c r="J7" s="267"/>
      <c r="K7" s="267"/>
      <c r="L7" s="281" t="s">
        <v>14</v>
      </c>
    </row>
    <row r="8" spans="2:12" ht="18.75" x14ac:dyDescent="0.25">
      <c r="B8" s="266"/>
      <c r="C8" s="268"/>
      <c r="D8" s="100" t="s">
        <v>149</v>
      </c>
      <c r="E8" s="100" t="s">
        <v>80</v>
      </c>
      <c r="F8" s="100" t="s">
        <v>82</v>
      </c>
      <c r="G8" s="100" t="s">
        <v>83</v>
      </c>
      <c r="H8" s="100" t="s">
        <v>149</v>
      </c>
      <c r="I8" s="100" t="s">
        <v>80</v>
      </c>
      <c r="J8" s="100" t="s">
        <v>82</v>
      </c>
      <c r="K8" s="100" t="s">
        <v>83</v>
      </c>
      <c r="L8" s="282"/>
    </row>
    <row r="9" spans="2:12" x14ac:dyDescent="0.25">
      <c r="B9" s="119" t="s">
        <v>31</v>
      </c>
      <c r="C9" s="120" t="s">
        <v>32</v>
      </c>
      <c r="D9" s="120" t="s">
        <v>33</v>
      </c>
      <c r="E9" s="120" t="s">
        <v>34</v>
      </c>
      <c r="F9" s="120" t="s">
        <v>35</v>
      </c>
      <c r="G9" s="120" t="s">
        <v>53</v>
      </c>
      <c r="H9" s="120" t="s">
        <v>54</v>
      </c>
      <c r="I9" s="120" t="s">
        <v>61</v>
      </c>
      <c r="J9" s="120" t="s">
        <v>86</v>
      </c>
      <c r="K9" s="120" t="s">
        <v>114</v>
      </c>
      <c r="L9" s="140" t="s">
        <v>115</v>
      </c>
    </row>
    <row r="10" spans="2:12" ht="18.75" x14ac:dyDescent="0.3">
      <c r="B10" s="46">
        <v>1</v>
      </c>
      <c r="C10" s="23" t="s">
        <v>226</v>
      </c>
      <c r="D10" s="24">
        <v>4</v>
      </c>
      <c r="E10" s="24">
        <v>4</v>
      </c>
      <c r="F10" s="48">
        <v>0</v>
      </c>
      <c r="G10" s="48">
        <v>1</v>
      </c>
      <c r="H10" s="24">
        <v>0</v>
      </c>
      <c r="I10" s="24">
        <v>0</v>
      </c>
      <c r="J10" s="24">
        <v>0</v>
      </c>
      <c r="K10" s="24">
        <v>0</v>
      </c>
      <c r="L10" s="47">
        <f>SUM(D10:K10)</f>
        <v>9</v>
      </c>
    </row>
    <row r="11" spans="2:12" ht="18.75" x14ac:dyDescent="0.3">
      <c r="B11" s="46">
        <v>2</v>
      </c>
      <c r="C11" s="23" t="s">
        <v>227</v>
      </c>
      <c r="D11" s="48">
        <v>0</v>
      </c>
      <c r="E11" s="24">
        <v>4</v>
      </c>
      <c r="F11" s="24">
        <v>0</v>
      </c>
      <c r="G11" s="24">
        <v>0</v>
      </c>
      <c r="H11" s="48">
        <v>4</v>
      </c>
      <c r="I11" s="48">
        <v>2</v>
      </c>
      <c r="J11" s="24">
        <v>3</v>
      </c>
      <c r="K11" s="24">
        <v>3</v>
      </c>
      <c r="L11" s="47">
        <f t="shared" ref="L11:L18" si="0">SUM(D11:K11)</f>
        <v>16</v>
      </c>
    </row>
    <row r="12" spans="2:12" ht="18.75" x14ac:dyDescent="0.3">
      <c r="B12" s="46">
        <v>3</v>
      </c>
      <c r="C12" s="23" t="s">
        <v>228</v>
      </c>
      <c r="D12" s="48">
        <v>1</v>
      </c>
      <c r="E12" s="24">
        <v>3</v>
      </c>
      <c r="F12" s="24">
        <v>0</v>
      </c>
      <c r="G12" s="24">
        <v>0</v>
      </c>
      <c r="H12" s="48">
        <v>0</v>
      </c>
      <c r="I12" s="48">
        <v>0</v>
      </c>
      <c r="J12" s="24">
        <v>8</v>
      </c>
      <c r="K12" s="24">
        <v>7</v>
      </c>
      <c r="L12" s="47">
        <f t="shared" si="0"/>
        <v>19</v>
      </c>
    </row>
    <row r="13" spans="2:12" ht="18.75" x14ac:dyDescent="0.3">
      <c r="B13" s="46">
        <v>4</v>
      </c>
      <c r="C13" s="23" t="s">
        <v>229</v>
      </c>
      <c r="D13" s="48">
        <v>0</v>
      </c>
      <c r="E13" s="24">
        <v>4</v>
      </c>
      <c r="F13" s="24">
        <v>0</v>
      </c>
      <c r="G13" s="24">
        <v>0</v>
      </c>
      <c r="H13" s="48">
        <v>0</v>
      </c>
      <c r="I13" s="48">
        <v>0</v>
      </c>
      <c r="J13" s="24">
        <v>1</v>
      </c>
      <c r="K13" s="24">
        <v>0</v>
      </c>
      <c r="L13" s="47">
        <f t="shared" si="0"/>
        <v>5</v>
      </c>
    </row>
    <row r="14" spans="2:12" ht="18.75" x14ac:dyDescent="0.3">
      <c r="B14" s="46">
        <v>5</v>
      </c>
      <c r="C14" s="23" t="s">
        <v>230</v>
      </c>
      <c r="D14" s="48">
        <v>0</v>
      </c>
      <c r="E14" s="24">
        <v>1</v>
      </c>
      <c r="F14" s="24">
        <v>3</v>
      </c>
      <c r="G14" s="24">
        <v>2</v>
      </c>
      <c r="H14" s="48">
        <v>1</v>
      </c>
      <c r="I14" s="48">
        <v>1</v>
      </c>
      <c r="J14" s="24">
        <v>2</v>
      </c>
      <c r="K14" s="24">
        <v>1</v>
      </c>
      <c r="L14" s="47">
        <f t="shared" si="0"/>
        <v>11</v>
      </c>
    </row>
    <row r="15" spans="2:12" ht="18.75" x14ac:dyDescent="0.3">
      <c r="B15" s="46">
        <v>6</v>
      </c>
      <c r="C15" s="23" t="s">
        <v>231</v>
      </c>
      <c r="D15" s="48">
        <v>1</v>
      </c>
      <c r="E15" s="24">
        <v>4</v>
      </c>
      <c r="F15" s="24">
        <v>2</v>
      </c>
      <c r="G15" s="48">
        <v>0</v>
      </c>
      <c r="H15" s="24">
        <v>0</v>
      </c>
      <c r="I15" s="48">
        <v>0</v>
      </c>
      <c r="J15" s="48">
        <v>0</v>
      </c>
      <c r="K15" s="48">
        <v>1</v>
      </c>
      <c r="L15" s="47">
        <f t="shared" si="0"/>
        <v>8</v>
      </c>
    </row>
    <row r="16" spans="2:12" ht="18.75" x14ac:dyDescent="0.3">
      <c r="B16" s="46">
        <v>7</v>
      </c>
      <c r="C16" s="23" t="s">
        <v>232</v>
      </c>
      <c r="D16" s="48">
        <v>2</v>
      </c>
      <c r="E16" s="24">
        <v>4</v>
      </c>
      <c r="F16" s="48">
        <v>0</v>
      </c>
      <c r="G16" s="48">
        <v>1</v>
      </c>
      <c r="H16" s="24">
        <v>0</v>
      </c>
      <c r="I16" s="48">
        <v>0</v>
      </c>
      <c r="J16" s="48">
        <v>1</v>
      </c>
      <c r="K16" s="48">
        <v>0</v>
      </c>
      <c r="L16" s="47">
        <f t="shared" si="0"/>
        <v>8</v>
      </c>
    </row>
    <row r="17" spans="2:12" ht="18.75" x14ac:dyDescent="0.3">
      <c r="B17" s="46">
        <v>8</v>
      </c>
      <c r="C17" s="23" t="s">
        <v>233</v>
      </c>
      <c r="D17" s="48">
        <v>0</v>
      </c>
      <c r="E17" s="24">
        <v>3</v>
      </c>
      <c r="F17" s="48">
        <v>1</v>
      </c>
      <c r="G17" s="48">
        <v>0</v>
      </c>
      <c r="H17" s="24">
        <v>3</v>
      </c>
      <c r="I17" s="48">
        <v>0</v>
      </c>
      <c r="J17" s="24">
        <v>0</v>
      </c>
      <c r="K17" s="24">
        <v>0</v>
      </c>
      <c r="L17" s="47">
        <f t="shared" si="0"/>
        <v>7</v>
      </c>
    </row>
    <row r="18" spans="2:12" ht="18.75" x14ac:dyDescent="0.3">
      <c r="B18" s="46">
        <v>9</v>
      </c>
      <c r="C18" s="23" t="s">
        <v>234</v>
      </c>
      <c r="D18" s="48">
        <v>0</v>
      </c>
      <c r="E18" s="24">
        <v>3</v>
      </c>
      <c r="F18" s="48">
        <v>0</v>
      </c>
      <c r="G18" s="48">
        <v>0</v>
      </c>
      <c r="H18" s="24">
        <v>0</v>
      </c>
      <c r="I18" s="24">
        <v>0</v>
      </c>
      <c r="J18" s="24">
        <v>0</v>
      </c>
      <c r="K18" s="24">
        <v>0</v>
      </c>
      <c r="L18" s="47">
        <f t="shared" si="0"/>
        <v>3</v>
      </c>
    </row>
    <row r="19" spans="2:12" ht="19.5" thickBot="1" x14ac:dyDescent="0.3">
      <c r="B19" s="252" t="s">
        <v>14</v>
      </c>
      <c r="C19" s="253"/>
      <c r="D19" s="95">
        <f>SUM(D10:D18)</f>
        <v>8</v>
      </c>
      <c r="E19" s="220">
        <f t="shared" ref="E19:K19" si="1">SUM(E10:E18)</f>
        <v>30</v>
      </c>
      <c r="F19" s="220">
        <f t="shared" si="1"/>
        <v>6</v>
      </c>
      <c r="G19" s="220">
        <f t="shared" si="1"/>
        <v>4</v>
      </c>
      <c r="H19" s="220">
        <f t="shared" si="1"/>
        <v>8</v>
      </c>
      <c r="I19" s="220">
        <f t="shared" si="1"/>
        <v>3</v>
      </c>
      <c r="J19" s="220">
        <f t="shared" si="1"/>
        <v>15</v>
      </c>
      <c r="K19" s="220">
        <f t="shared" si="1"/>
        <v>12</v>
      </c>
      <c r="L19" s="51">
        <f>SUM(L10:L18)</f>
        <v>86</v>
      </c>
    </row>
    <row r="20" spans="2:12" ht="18.75" x14ac:dyDescent="0.3">
      <c r="B20" s="20"/>
      <c r="C20" s="20"/>
      <c r="D20" s="20"/>
      <c r="E20" s="20"/>
      <c r="F20" s="20"/>
      <c r="G20" s="34"/>
      <c r="H20" s="20"/>
      <c r="I20" s="20"/>
      <c r="J20" s="20"/>
      <c r="K20" s="20"/>
      <c r="L20" s="20"/>
    </row>
    <row r="21" spans="2:12" ht="18.75" x14ac:dyDescent="0.3">
      <c r="B21" s="20"/>
      <c r="C21" s="20"/>
      <c r="D21" s="20"/>
      <c r="E21" s="20"/>
      <c r="F21" s="20"/>
      <c r="G21" s="33"/>
      <c r="H21" s="33"/>
      <c r="I21" s="17"/>
      <c r="J21" s="1"/>
      <c r="K21" s="239" t="str">
        <f>'2'!$E$19</f>
        <v>Pangkajene, 19 April 2022</v>
      </c>
      <c r="L21" s="20"/>
    </row>
    <row r="22" spans="2:12" ht="18.75" x14ac:dyDescent="0.3">
      <c r="B22" s="20"/>
      <c r="C22" s="20"/>
      <c r="D22" s="20"/>
      <c r="E22" s="20"/>
      <c r="F22" s="34"/>
      <c r="G22" s="34"/>
      <c r="H22" s="20"/>
      <c r="I22" s="1"/>
      <c r="J22" s="1"/>
      <c r="K22" s="239"/>
      <c r="L22" s="20"/>
    </row>
    <row r="23" spans="2:12" ht="18.75" x14ac:dyDescent="0.3">
      <c r="B23" s="20"/>
      <c r="C23" s="20"/>
      <c r="D23" s="20"/>
      <c r="E23" s="20"/>
      <c r="F23" s="20"/>
      <c r="G23" s="33"/>
      <c r="H23" s="33"/>
      <c r="I23" s="1"/>
      <c r="J23" s="1"/>
      <c r="K23" s="239" t="str">
        <f>'2'!$E$21</f>
        <v>Plt. C A M A T</v>
      </c>
      <c r="L23" s="20"/>
    </row>
    <row r="24" spans="2:12" ht="18.75" x14ac:dyDescent="0.3">
      <c r="B24" s="20"/>
      <c r="C24" s="20"/>
      <c r="D24" s="20"/>
      <c r="E24" s="20"/>
      <c r="F24" s="20"/>
      <c r="G24" s="34"/>
      <c r="H24" s="20"/>
      <c r="I24" s="1"/>
      <c r="J24" s="1"/>
      <c r="K24" s="239"/>
      <c r="L24" s="20"/>
    </row>
    <row r="25" spans="2:12" ht="18.75" x14ac:dyDescent="0.3">
      <c r="B25" s="20"/>
      <c r="C25" s="20"/>
      <c r="D25" s="20"/>
      <c r="E25" s="20"/>
      <c r="F25" s="20"/>
      <c r="G25" s="34"/>
      <c r="H25" s="20"/>
      <c r="I25" s="1"/>
      <c r="J25" s="1"/>
      <c r="K25" s="239"/>
      <c r="L25" s="20"/>
    </row>
    <row r="26" spans="2:12" ht="18.75" x14ac:dyDescent="0.3">
      <c r="B26" s="20"/>
      <c r="C26" s="20"/>
      <c r="D26" s="20"/>
      <c r="E26" s="20"/>
      <c r="F26" s="20"/>
      <c r="G26" s="34"/>
      <c r="H26" s="20"/>
      <c r="I26" s="1"/>
      <c r="J26" s="1"/>
      <c r="K26" s="239"/>
      <c r="L26" s="20"/>
    </row>
    <row r="27" spans="2:12" ht="18.75" x14ac:dyDescent="0.3">
      <c r="B27" s="20"/>
      <c r="C27" s="20"/>
      <c r="D27" s="27"/>
      <c r="E27" s="20"/>
      <c r="F27" s="20"/>
      <c r="G27" s="35"/>
      <c r="H27" s="115"/>
      <c r="I27" s="41"/>
      <c r="J27" s="1"/>
      <c r="K27" s="240" t="str">
        <f>'2'!$E$25</f>
        <v>WAHID PERDANA PUTRA, SH</v>
      </c>
      <c r="L27" s="20"/>
    </row>
    <row r="28" spans="2:12" ht="18.75" x14ac:dyDescent="0.3">
      <c r="B28" s="20"/>
      <c r="C28" s="20"/>
      <c r="D28" s="27"/>
      <c r="E28" s="20"/>
      <c r="F28" s="20"/>
      <c r="G28" s="35"/>
      <c r="H28" s="115"/>
      <c r="I28" s="42"/>
      <c r="J28" s="1"/>
      <c r="K28" s="239" t="str">
        <f>'2'!$E$26</f>
        <v>Penata III/c</v>
      </c>
      <c r="L28" s="20"/>
    </row>
    <row r="29" spans="2:12" ht="18.75" x14ac:dyDescent="0.3">
      <c r="B29" s="20"/>
      <c r="C29" s="20"/>
      <c r="D29" s="20"/>
      <c r="E29" s="20"/>
      <c r="F29" s="20"/>
      <c r="G29" s="36"/>
      <c r="H29" s="36"/>
      <c r="I29" s="17"/>
      <c r="J29" s="1"/>
      <c r="K29" s="239" t="str">
        <f>'2'!$E$27</f>
        <v>NIP. 19830718 200312 1 008</v>
      </c>
      <c r="L29" s="20"/>
    </row>
    <row r="30" spans="2:12" ht="15.75" x14ac:dyDescent="0.25">
      <c r="B30" s="1"/>
      <c r="C30" s="1"/>
      <c r="D30" s="1"/>
      <c r="E30" s="1"/>
      <c r="F30" s="1"/>
      <c r="G30" s="11"/>
      <c r="H30" s="1"/>
      <c r="I30" s="1"/>
      <c r="J30" s="1"/>
      <c r="K30" s="1"/>
      <c r="L30">
        <v>28</v>
      </c>
    </row>
    <row r="31" spans="2:12" ht="15.75" x14ac:dyDescent="0.25">
      <c r="B31" s="1"/>
      <c r="C31" s="1"/>
      <c r="D31" s="1"/>
      <c r="E31" s="1"/>
      <c r="F31" s="1"/>
      <c r="G31" s="11"/>
      <c r="H31" s="1"/>
      <c r="I31" s="1"/>
      <c r="J31" s="1"/>
      <c r="K31" s="1"/>
    </row>
    <row r="32" spans="2:12" ht="15.75" x14ac:dyDescent="0.25">
      <c r="B32" s="1"/>
      <c r="C32" s="1"/>
      <c r="D32" s="1"/>
      <c r="E32" s="1"/>
      <c r="F32" s="1"/>
      <c r="G32" s="11"/>
      <c r="H32" s="1"/>
      <c r="I32" s="1"/>
      <c r="J32" s="1"/>
      <c r="K32" s="1"/>
    </row>
    <row r="33" spans="2:11" ht="15.75" x14ac:dyDescent="0.25">
      <c r="B33" s="1"/>
      <c r="C33" s="1"/>
      <c r="D33" s="1"/>
      <c r="E33" s="1"/>
      <c r="F33" s="1"/>
      <c r="G33" s="11"/>
      <c r="H33" s="1"/>
      <c r="I33" s="1"/>
      <c r="J33" s="1"/>
      <c r="K33" s="1"/>
    </row>
    <row r="34" spans="2:11" ht="15.75" x14ac:dyDescent="0.25">
      <c r="B34" s="1"/>
      <c r="C34" s="1"/>
      <c r="D34" s="1"/>
      <c r="E34" s="1"/>
      <c r="F34" s="1"/>
      <c r="G34" s="11"/>
      <c r="H34" s="1"/>
      <c r="I34" s="1"/>
      <c r="J34" s="1"/>
      <c r="K34" s="1"/>
    </row>
    <row r="35" spans="2:11" ht="15.7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5.7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</sheetData>
  <mergeCells count="9">
    <mergeCell ref="B19:C19"/>
    <mergeCell ref="B3:L3"/>
    <mergeCell ref="B4:L4"/>
    <mergeCell ref="B5:L5"/>
    <mergeCell ref="B7:B8"/>
    <mergeCell ref="C7:C8"/>
    <mergeCell ref="D7:G7"/>
    <mergeCell ref="H7:K7"/>
    <mergeCell ref="L7:L8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7" orientation="landscape" horizontalDpi="4294967293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H43"/>
  <sheetViews>
    <sheetView view="pageBreakPreview" topLeftCell="A7" zoomScale="96" zoomScaleSheetLayoutView="96" workbookViewId="0">
      <selection activeCell="L9" sqref="L9"/>
    </sheetView>
  </sheetViews>
  <sheetFormatPr defaultRowHeight="15" x14ac:dyDescent="0.25"/>
  <cols>
    <col min="2" max="2" width="25.5703125" customWidth="1"/>
  </cols>
  <sheetData>
    <row r="1" spans="1:8" ht="18.75" x14ac:dyDescent="0.3">
      <c r="A1" s="20"/>
      <c r="B1" s="20"/>
      <c r="C1" s="20"/>
      <c r="D1" s="20"/>
      <c r="E1" s="20"/>
      <c r="F1" s="34"/>
      <c r="G1" s="20"/>
      <c r="H1" s="20"/>
    </row>
    <row r="2" spans="1:8" ht="18.75" x14ac:dyDescent="0.25">
      <c r="A2" s="257" t="s">
        <v>151</v>
      </c>
      <c r="B2" s="257"/>
      <c r="C2" s="257"/>
      <c r="D2" s="257"/>
      <c r="E2" s="257"/>
      <c r="F2" s="257"/>
      <c r="G2" s="257"/>
      <c r="H2" s="257"/>
    </row>
    <row r="3" spans="1:8" ht="18.75" x14ac:dyDescent="0.25">
      <c r="A3" s="257" t="s">
        <v>253</v>
      </c>
      <c r="B3" s="257"/>
      <c r="C3" s="257"/>
      <c r="D3" s="257"/>
      <c r="E3" s="257"/>
      <c r="F3" s="257"/>
      <c r="G3" s="257"/>
      <c r="H3" s="257"/>
    </row>
    <row r="4" spans="1:8" ht="18.75" x14ac:dyDescent="0.25">
      <c r="A4" s="257" t="s">
        <v>223</v>
      </c>
      <c r="B4" s="257"/>
      <c r="C4" s="257"/>
      <c r="D4" s="257"/>
      <c r="E4" s="257"/>
      <c r="F4" s="257"/>
      <c r="G4" s="257"/>
      <c r="H4" s="257"/>
    </row>
    <row r="5" spans="1:8" ht="18.75" x14ac:dyDescent="0.25">
      <c r="A5" s="94"/>
      <c r="B5" s="94"/>
      <c r="C5" s="94"/>
      <c r="D5" s="94"/>
      <c r="E5" s="94"/>
      <c r="F5" s="94"/>
      <c r="G5" s="94"/>
      <c r="H5" s="94"/>
    </row>
    <row r="6" spans="1:8" ht="19.5" thickBot="1" x14ac:dyDescent="0.35">
      <c r="A6" s="20"/>
      <c r="B6" s="20"/>
      <c r="C6" s="20"/>
      <c r="D6" s="20"/>
      <c r="E6" s="20"/>
      <c r="F6" s="34"/>
      <c r="G6" s="20"/>
      <c r="H6" s="20"/>
    </row>
    <row r="7" spans="1:8" ht="18.75" x14ac:dyDescent="0.25">
      <c r="A7" s="265" t="s">
        <v>26</v>
      </c>
      <c r="B7" s="267" t="s">
        <v>27</v>
      </c>
      <c r="C7" s="267" t="s">
        <v>147</v>
      </c>
      <c r="D7" s="267"/>
      <c r="E7" s="267" t="s">
        <v>148</v>
      </c>
      <c r="F7" s="267"/>
      <c r="G7" s="267" t="s">
        <v>36</v>
      </c>
      <c r="H7" s="281"/>
    </row>
    <row r="8" spans="1:8" ht="18.75" x14ac:dyDescent="0.25">
      <c r="A8" s="266"/>
      <c r="B8" s="268"/>
      <c r="C8" s="100" t="s">
        <v>137</v>
      </c>
      <c r="D8" s="100" t="s">
        <v>138</v>
      </c>
      <c r="E8" s="100" t="s">
        <v>137</v>
      </c>
      <c r="F8" s="100" t="s">
        <v>138</v>
      </c>
      <c r="G8" s="100" t="s">
        <v>137</v>
      </c>
      <c r="H8" s="102" t="s">
        <v>148</v>
      </c>
    </row>
    <row r="9" spans="1:8" ht="18.75" x14ac:dyDescent="0.25">
      <c r="A9" s="81" t="s">
        <v>31</v>
      </c>
      <c r="B9" s="74" t="s">
        <v>32</v>
      </c>
      <c r="C9" s="74" t="s">
        <v>33</v>
      </c>
      <c r="D9" s="74" t="s">
        <v>34</v>
      </c>
      <c r="E9" s="74" t="s">
        <v>35</v>
      </c>
      <c r="F9" s="74" t="s">
        <v>53</v>
      </c>
      <c r="G9" s="74" t="s">
        <v>54</v>
      </c>
      <c r="H9" s="82" t="s">
        <v>61</v>
      </c>
    </row>
    <row r="10" spans="1:8" ht="18.75" x14ac:dyDescent="0.3">
      <c r="A10" s="46">
        <v>1</v>
      </c>
      <c r="B10" s="23" t="s">
        <v>226</v>
      </c>
      <c r="C10" s="24">
        <v>0</v>
      </c>
      <c r="D10" s="24">
        <v>0</v>
      </c>
      <c r="E10" s="48">
        <v>0</v>
      </c>
      <c r="F10" s="48">
        <v>0</v>
      </c>
      <c r="G10" s="24">
        <f t="shared" ref="G10:G13" si="0">C10+E10</f>
        <v>0</v>
      </c>
      <c r="H10" s="24">
        <f t="shared" ref="H10:H13" si="1">D10+F10</f>
        <v>0</v>
      </c>
    </row>
    <row r="11" spans="1:8" ht="18.75" x14ac:dyDescent="0.3">
      <c r="A11" s="46">
        <v>2</v>
      </c>
      <c r="B11" s="23" t="s">
        <v>227</v>
      </c>
      <c r="C11" s="24">
        <v>530</v>
      </c>
      <c r="D11" s="24">
        <v>50</v>
      </c>
      <c r="E11" s="48">
        <v>257</v>
      </c>
      <c r="F11" s="48">
        <v>23</v>
      </c>
      <c r="G11" s="24">
        <f t="shared" si="0"/>
        <v>787</v>
      </c>
      <c r="H11" s="24">
        <f t="shared" si="1"/>
        <v>73</v>
      </c>
    </row>
    <row r="12" spans="1:8" ht="18.75" x14ac:dyDescent="0.3">
      <c r="A12" s="46">
        <v>3</v>
      </c>
      <c r="B12" s="23" t="s">
        <v>228</v>
      </c>
      <c r="C12" s="24">
        <v>658</v>
      </c>
      <c r="D12" s="24">
        <v>37</v>
      </c>
      <c r="E12" s="48">
        <v>0</v>
      </c>
      <c r="F12" s="48">
        <v>0</v>
      </c>
      <c r="G12" s="24">
        <f t="shared" si="0"/>
        <v>658</v>
      </c>
      <c r="H12" s="24">
        <f t="shared" si="1"/>
        <v>37</v>
      </c>
    </row>
    <row r="13" spans="1:8" ht="18.75" x14ac:dyDescent="0.3">
      <c r="A13" s="46">
        <v>4</v>
      </c>
      <c r="B13" s="23" t="s">
        <v>229</v>
      </c>
      <c r="C13" s="24">
        <v>889</v>
      </c>
      <c r="D13" s="24">
        <v>45</v>
      </c>
      <c r="E13" s="48">
        <v>0</v>
      </c>
      <c r="F13" s="48">
        <v>0</v>
      </c>
      <c r="G13" s="24">
        <f t="shared" si="0"/>
        <v>889</v>
      </c>
      <c r="H13" s="24">
        <f t="shared" si="1"/>
        <v>45</v>
      </c>
    </row>
    <row r="14" spans="1:8" ht="18.75" x14ac:dyDescent="0.3">
      <c r="A14" s="46">
        <v>5</v>
      </c>
      <c r="B14" s="23" t="s">
        <v>230</v>
      </c>
      <c r="C14" s="24">
        <v>204</v>
      </c>
      <c r="D14" s="24">
        <v>15</v>
      </c>
      <c r="E14" s="48">
        <v>275</v>
      </c>
      <c r="F14" s="48">
        <v>25</v>
      </c>
      <c r="G14" s="24">
        <f>C14+E14</f>
        <v>479</v>
      </c>
      <c r="H14" s="24">
        <f>D14+F14</f>
        <v>40</v>
      </c>
    </row>
    <row r="15" spans="1:8" ht="18.75" x14ac:dyDescent="0.3">
      <c r="A15" s="46">
        <v>6</v>
      </c>
      <c r="B15" s="23" t="s">
        <v>231</v>
      </c>
      <c r="C15" s="24">
        <v>792</v>
      </c>
      <c r="D15" s="24">
        <v>48</v>
      </c>
      <c r="E15" s="48">
        <v>0</v>
      </c>
      <c r="F15" s="48">
        <v>0</v>
      </c>
      <c r="G15" s="24">
        <f t="shared" ref="G15:G18" si="2">C15+E15</f>
        <v>792</v>
      </c>
      <c r="H15" s="24">
        <f t="shared" ref="H15:H18" si="3">D15+F15</f>
        <v>48</v>
      </c>
    </row>
    <row r="16" spans="1:8" ht="18.75" x14ac:dyDescent="0.3">
      <c r="A16" s="46">
        <v>7</v>
      </c>
      <c r="B16" s="23" t="s">
        <v>232</v>
      </c>
      <c r="C16" s="24">
        <v>1005</v>
      </c>
      <c r="D16" s="24">
        <v>72</v>
      </c>
      <c r="E16" s="48">
        <v>0</v>
      </c>
      <c r="F16" s="48">
        <v>0</v>
      </c>
      <c r="G16" s="24">
        <f t="shared" si="2"/>
        <v>1005</v>
      </c>
      <c r="H16" s="24">
        <f t="shared" si="3"/>
        <v>72</v>
      </c>
    </row>
    <row r="17" spans="1:8" ht="18.75" x14ac:dyDescent="0.3">
      <c r="A17" s="46">
        <v>8</v>
      </c>
      <c r="B17" s="23" t="s">
        <v>233</v>
      </c>
      <c r="C17" s="24">
        <v>653</v>
      </c>
      <c r="D17" s="24">
        <v>55</v>
      </c>
      <c r="E17" s="48">
        <v>0</v>
      </c>
      <c r="F17" s="48">
        <v>0</v>
      </c>
      <c r="G17" s="24">
        <f t="shared" si="2"/>
        <v>653</v>
      </c>
      <c r="H17" s="24">
        <f t="shared" si="3"/>
        <v>55</v>
      </c>
    </row>
    <row r="18" spans="1:8" ht="18.75" x14ac:dyDescent="0.3">
      <c r="A18" s="46">
        <v>9</v>
      </c>
      <c r="B18" s="141" t="s">
        <v>234</v>
      </c>
      <c r="C18" s="142">
        <v>619</v>
      </c>
      <c r="D18" s="142">
        <v>50</v>
      </c>
      <c r="E18" s="143">
        <v>0</v>
      </c>
      <c r="F18" s="143">
        <v>0</v>
      </c>
      <c r="G18" s="24">
        <f t="shared" si="2"/>
        <v>619</v>
      </c>
      <c r="H18" s="24">
        <f t="shared" si="3"/>
        <v>50</v>
      </c>
    </row>
    <row r="19" spans="1:8" ht="19.5" thickBot="1" x14ac:dyDescent="0.3">
      <c r="A19" s="252" t="s">
        <v>14</v>
      </c>
      <c r="B19" s="253"/>
      <c r="C19" s="145">
        <f>SUM(C10:C18)</f>
        <v>5350</v>
      </c>
      <c r="D19" s="145">
        <f>SUM(D10:D18)</f>
        <v>372</v>
      </c>
      <c r="E19" s="145">
        <f>SUM(E10:E18)</f>
        <v>532</v>
      </c>
      <c r="F19" s="145">
        <f>SUM(F10:F18)</f>
        <v>48</v>
      </c>
      <c r="G19" s="145">
        <f t="shared" ref="G19:H19" si="4">SUM(G10:G17)</f>
        <v>5263</v>
      </c>
      <c r="H19" s="146">
        <f t="shared" si="4"/>
        <v>370</v>
      </c>
    </row>
    <row r="20" spans="1:8" ht="18.75" x14ac:dyDescent="0.3">
      <c r="A20" s="20"/>
      <c r="B20" s="20"/>
      <c r="C20" s="20"/>
      <c r="D20" s="20"/>
      <c r="E20" s="20"/>
      <c r="F20" s="34"/>
      <c r="G20" s="20"/>
      <c r="H20" s="20"/>
    </row>
    <row r="21" spans="1:8" ht="18.75" x14ac:dyDescent="0.3">
      <c r="A21" s="20"/>
      <c r="B21" s="20"/>
      <c r="C21" s="20"/>
      <c r="D21" s="20"/>
      <c r="E21" s="17"/>
      <c r="F21" s="239" t="str">
        <f>'2'!$E$19</f>
        <v>Pangkajene, 19 April 2022</v>
      </c>
      <c r="G21" s="239"/>
      <c r="H21" s="20"/>
    </row>
    <row r="22" spans="1:8" ht="18.75" x14ac:dyDescent="0.3">
      <c r="A22" s="20"/>
      <c r="B22" s="20"/>
      <c r="C22" s="20"/>
      <c r="D22" s="20"/>
      <c r="E22" s="1"/>
      <c r="F22" s="239"/>
      <c r="G22" s="239"/>
      <c r="H22" s="20"/>
    </row>
    <row r="23" spans="1:8" ht="18.75" x14ac:dyDescent="0.3">
      <c r="A23" s="20"/>
      <c r="B23" s="20"/>
      <c r="C23" s="20"/>
      <c r="D23" s="20"/>
      <c r="E23" s="1"/>
      <c r="F23" s="239" t="str">
        <f>'2'!$E$21</f>
        <v>Plt. C A M A T</v>
      </c>
      <c r="G23" s="239"/>
      <c r="H23" s="20"/>
    </row>
    <row r="24" spans="1:8" ht="18.75" x14ac:dyDescent="0.3">
      <c r="A24" s="20"/>
      <c r="B24" s="20"/>
      <c r="C24" s="20"/>
      <c r="D24" s="20"/>
      <c r="E24" s="1"/>
      <c r="F24" s="239"/>
      <c r="G24" s="239"/>
      <c r="H24" s="20"/>
    </row>
    <row r="25" spans="1:8" ht="18.75" x14ac:dyDescent="0.3">
      <c r="A25" s="20"/>
      <c r="B25" s="20"/>
      <c r="C25" s="20"/>
      <c r="D25" s="20"/>
      <c r="E25" s="1"/>
      <c r="F25" s="239"/>
      <c r="G25" s="239"/>
      <c r="H25" s="20"/>
    </row>
    <row r="26" spans="1:8" ht="18.75" x14ac:dyDescent="0.3">
      <c r="A26" s="20"/>
      <c r="B26" s="20"/>
      <c r="C26" s="20"/>
      <c r="D26" s="20"/>
      <c r="E26" s="1"/>
      <c r="F26" s="239"/>
      <c r="G26" s="239"/>
      <c r="H26" s="20"/>
    </row>
    <row r="27" spans="1:8" ht="18.75" x14ac:dyDescent="0.3">
      <c r="A27" s="20"/>
      <c r="B27" s="20"/>
      <c r="C27" s="27"/>
      <c r="D27" s="20"/>
      <c r="E27" s="41"/>
      <c r="F27" s="240" t="str">
        <f>'2'!$E$25</f>
        <v>WAHID PERDANA PUTRA, SH</v>
      </c>
      <c r="G27" s="240"/>
      <c r="H27" s="20"/>
    </row>
    <row r="28" spans="1:8" ht="18.75" x14ac:dyDescent="0.3">
      <c r="A28" s="20"/>
      <c r="B28" s="20"/>
      <c r="C28" s="27"/>
      <c r="D28" s="20"/>
      <c r="E28" s="42"/>
      <c r="F28" s="239" t="str">
        <f>'2'!$E$26</f>
        <v>Penata III/c</v>
      </c>
      <c r="G28" s="239"/>
      <c r="H28" s="76"/>
    </row>
    <row r="29" spans="1:8" ht="18.75" x14ac:dyDescent="0.3">
      <c r="A29" s="20"/>
      <c r="B29" s="20"/>
      <c r="C29" s="20"/>
      <c r="D29" s="20"/>
      <c r="E29" s="17"/>
      <c r="F29" s="239" t="str">
        <f>'2'!$E$27</f>
        <v>NIP. 19830718 200312 1 008</v>
      </c>
      <c r="G29" s="239"/>
      <c r="H29" s="20"/>
    </row>
    <row r="30" spans="1:8" ht="18.75" x14ac:dyDescent="0.3">
      <c r="A30" s="20"/>
      <c r="B30" s="20"/>
      <c r="C30" s="20"/>
      <c r="D30" s="20"/>
      <c r="E30" s="20"/>
      <c r="F30" s="34"/>
      <c r="G30" s="20"/>
      <c r="H30" s="20"/>
    </row>
    <row r="31" spans="1:8" ht="18.75" x14ac:dyDescent="0.3">
      <c r="A31" s="20"/>
      <c r="B31" s="20"/>
      <c r="C31" s="20"/>
      <c r="D31" s="20"/>
      <c r="E31" s="20"/>
      <c r="F31" s="34"/>
      <c r="G31" s="20"/>
      <c r="H31" s="20"/>
    </row>
    <row r="32" spans="1:8" ht="18.75" x14ac:dyDescent="0.3">
      <c r="A32" s="20"/>
      <c r="B32" s="20"/>
      <c r="C32" s="20"/>
      <c r="D32" s="20"/>
      <c r="E32" s="20"/>
      <c r="F32" s="34"/>
      <c r="G32" s="20"/>
      <c r="H32" s="20"/>
    </row>
    <row r="33" spans="1:8" ht="18.75" x14ac:dyDescent="0.3">
      <c r="A33" s="20"/>
      <c r="B33" s="20"/>
      <c r="C33" s="20"/>
      <c r="D33" s="20"/>
      <c r="E33" s="20"/>
      <c r="F33" s="34"/>
      <c r="G33" s="20"/>
      <c r="H33" s="20"/>
    </row>
    <row r="34" spans="1:8" ht="18.75" x14ac:dyDescent="0.3">
      <c r="A34" s="20"/>
      <c r="B34" s="20"/>
      <c r="C34" s="20"/>
      <c r="D34" s="20"/>
      <c r="E34" s="20"/>
      <c r="F34" s="34"/>
      <c r="G34" s="20"/>
      <c r="H34" s="20"/>
    </row>
    <row r="35" spans="1:8" ht="18.75" x14ac:dyDescent="0.3">
      <c r="A35" s="20"/>
      <c r="B35" s="20"/>
      <c r="C35" s="20"/>
      <c r="D35" s="20"/>
      <c r="E35" s="20"/>
      <c r="F35" s="20"/>
      <c r="G35" s="20"/>
      <c r="H35" s="20"/>
    </row>
    <row r="36" spans="1:8" ht="18.75" x14ac:dyDescent="0.3">
      <c r="A36" s="20"/>
      <c r="B36" s="20"/>
      <c r="C36" s="20"/>
      <c r="D36" s="20"/>
      <c r="E36" s="20"/>
      <c r="F36" s="20"/>
      <c r="G36" s="20"/>
      <c r="H36" s="20"/>
    </row>
    <row r="37" spans="1:8" ht="18.75" x14ac:dyDescent="0.3">
      <c r="A37" s="20"/>
      <c r="B37" s="20"/>
      <c r="C37" s="20"/>
      <c r="D37" s="20"/>
      <c r="E37" s="20"/>
      <c r="F37" s="20"/>
      <c r="G37" s="20"/>
      <c r="H37" s="20"/>
    </row>
    <row r="38" spans="1:8" ht="18.75" x14ac:dyDescent="0.3">
      <c r="A38" s="20"/>
      <c r="B38" s="20"/>
      <c r="C38" s="20"/>
      <c r="D38" s="20"/>
      <c r="E38" s="20"/>
      <c r="F38" s="20"/>
      <c r="G38" s="20"/>
      <c r="H38" s="20"/>
    </row>
    <row r="39" spans="1:8" ht="18.75" x14ac:dyDescent="0.3">
      <c r="A39" s="20"/>
      <c r="B39" s="20"/>
      <c r="C39" s="20"/>
      <c r="D39" s="20"/>
      <c r="E39" s="20"/>
      <c r="F39" s="20"/>
      <c r="G39" s="20"/>
      <c r="H39" s="20"/>
    </row>
    <row r="40" spans="1:8" ht="18.75" x14ac:dyDescent="0.3">
      <c r="A40" s="20"/>
      <c r="B40" s="20"/>
      <c r="C40" s="20"/>
      <c r="D40" s="20"/>
      <c r="E40" s="20"/>
      <c r="F40" s="20"/>
      <c r="G40" s="20"/>
      <c r="H40" s="20"/>
    </row>
    <row r="41" spans="1:8" ht="18.75" x14ac:dyDescent="0.3">
      <c r="A41" s="20"/>
      <c r="B41" s="20"/>
      <c r="C41" s="20"/>
      <c r="D41" s="20"/>
      <c r="E41" s="20"/>
      <c r="F41" s="20"/>
      <c r="G41" s="20"/>
      <c r="H41" s="20"/>
    </row>
    <row r="42" spans="1:8" ht="18.75" x14ac:dyDescent="0.3">
      <c r="A42" s="20"/>
      <c r="B42" s="20"/>
      <c r="C42" s="20"/>
      <c r="D42" s="20"/>
      <c r="E42" s="20"/>
      <c r="F42" s="20"/>
      <c r="G42" s="20"/>
      <c r="H42" s="20"/>
    </row>
    <row r="43" spans="1:8" ht="18.75" x14ac:dyDescent="0.3">
      <c r="A43" s="20"/>
      <c r="B43" s="20"/>
      <c r="C43" s="20"/>
      <c r="D43" s="20"/>
      <c r="E43" s="20"/>
      <c r="F43" s="20"/>
      <c r="G43" s="20"/>
      <c r="H43" s="20"/>
    </row>
  </sheetData>
  <mergeCells count="9">
    <mergeCell ref="A19:B19"/>
    <mergeCell ref="A2:H2"/>
    <mergeCell ref="A3:H3"/>
    <mergeCell ref="A4:H4"/>
    <mergeCell ref="A7:A8"/>
    <mergeCell ref="B7:B8"/>
    <mergeCell ref="C7:D7"/>
    <mergeCell ref="E7:F7"/>
    <mergeCell ref="G7:H7"/>
  </mergeCells>
  <pageMargins left="0.7" right="0.7" top="0.75" bottom="0.75" header="0.3" footer="0.3"/>
  <pageSetup paperSize="1000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9"/>
  <sheetViews>
    <sheetView view="pageBreakPreview" zoomScaleSheetLayoutView="100" workbookViewId="0">
      <selection activeCell="I8" sqref="I8"/>
    </sheetView>
  </sheetViews>
  <sheetFormatPr defaultRowHeight="15" x14ac:dyDescent="0.25"/>
  <cols>
    <col min="1" max="1" width="11.5703125" customWidth="1"/>
    <col min="2" max="2" width="8.42578125" customWidth="1"/>
    <col min="3" max="3" width="35.7109375" customWidth="1"/>
    <col min="4" max="4" width="45.28515625" customWidth="1"/>
  </cols>
  <sheetData>
    <row r="1" spans="1:13" ht="18.75" x14ac:dyDescent="0.3">
      <c r="A1" s="20"/>
      <c r="B1" s="20"/>
      <c r="C1" s="20"/>
      <c r="D1" s="20"/>
      <c r="E1" s="20"/>
      <c r="F1" s="1"/>
      <c r="G1" s="20"/>
      <c r="H1" s="20"/>
      <c r="I1" s="20"/>
      <c r="J1" s="20"/>
      <c r="K1" s="20"/>
      <c r="L1" s="20"/>
      <c r="M1" s="20"/>
    </row>
    <row r="2" spans="1:13" ht="18.75" x14ac:dyDescent="0.3">
      <c r="A2" s="20"/>
      <c r="B2" s="257" t="s">
        <v>42</v>
      </c>
      <c r="C2" s="257"/>
      <c r="D2" s="257"/>
      <c r="E2" s="21"/>
      <c r="F2" s="1"/>
    </row>
    <row r="3" spans="1:13" ht="18.75" x14ac:dyDescent="0.3">
      <c r="A3" s="20"/>
      <c r="B3" s="257" t="s">
        <v>224</v>
      </c>
      <c r="C3" s="257"/>
      <c r="D3" s="257"/>
      <c r="E3" s="21"/>
      <c r="F3" s="16"/>
    </row>
    <row r="4" spans="1:13" ht="18.75" x14ac:dyDescent="0.3">
      <c r="A4" s="20"/>
      <c r="B4" s="257" t="s">
        <v>11</v>
      </c>
      <c r="C4" s="257"/>
      <c r="D4" s="257"/>
      <c r="E4" s="20"/>
      <c r="F4" s="1"/>
    </row>
    <row r="5" spans="1:13" ht="19.5" thickBot="1" x14ac:dyDescent="0.35">
      <c r="A5" s="20"/>
      <c r="B5" s="20"/>
      <c r="C5" s="20"/>
      <c r="D5" s="20"/>
      <c r="E5" s="20"/>
      <c r="F5" s="1"/>
    </row>
    <row r="6" spans="1:13" ht="48.75" customHeight="1" x14ac:dyDescent="0.3">
      <c r="A6" s="20"/>
      <c r="B6" s="241" t="s">
        <v>12</v>
      </c>
      <c r="C6" s="242" t="s">
        <v>16</v>
      </c>
      <c r="D6" s="243" t="s">
        <v>293</v>
      </c>
      <c r="E6" s="20"/>
      <c r="F6" s="1"/>
    </row>
    <row r="7" spans="1:13" ht="18.75" x14ac:dyDescent="0.3">
      <c r="A7" s="20"/>
      <c r="B7" s="46">
        <v>1</v>
      </c>
      <c r="C7" s="23" t="s">
        <v>226</v>
      </c>
      <c r="D7" s="24">
        <v>167</v>
      </c>
      <c r="E7" s="20"/>
      <c r="F7" s="1"/>
    </row>
    <row r="8" spans="1:13" ht="18.75" x14ac:dyDescent="0.3">
      <c r="A8" s="20"/>
      <c r="B8" s="46">
        <v>2</v>
      </c>
      <c r="C8" s="23" t="s">
        <v>227</v>
      </c>
      <c r="D8" s="24">
        <v>164</v>
      </c>
      <c r="E8" s="20"/>
      <c r="F8" s="1"/>
    </row>
    <row r="9" spans="1:13" ht="18.75" x14ac:dyDescent="0.3">
      <c r="A9" s="20"/>
      <c r="B9" s="46">
        <v>3</v>
      </c>
      <c r="C9" s="23" t="s">
        <v>228</v>
      </c>
      <c r="D9" s="24">
        <v>283</v>
      </c>
      <c r="E9" s="20"/>
      <c r="F9" s="1"/>
    </row>
    <row r="10" spans="1:13" ht="18.75" x14ac:dyDescent="0.3">
      <c r="A10" s="20"/>
      <c r="B10" s="46">
        <v>4</v>
      </c>
      <c r="C10" s="23" t="s">
        <v>229</v>
      </c>
      <c r="D10" s="24">
        <v>167</v>
      </c>
      <c r="E10" s="20"/>
      <c r="F10" s="1"/>
    </row>
    <row r="11" spans="1:13" ht="18.75" x14ac:dyDescent="0.3">
      <c r="A11" s="20"/>
      <c r="B11" s="46">
        <v>5</v>
      </c>
      <c r="C11" s="23" t="s">
        <v>230</v>
      </c>
      <c r="D11" s="24">
        <v>96</v>
      </c>
      <c r="E11" s="20"/>
      <c r="F11" s="1"/>
    </row>
    <row r="12" spans="1:13" ht="18.75" x14ac:dyDescent="0.3">
      <c r="A12" s="20"/>
      <c r="B12" s="46">
        <v>6</v>
      </c>
      <c r="C12" s="23" t="s">
        <v>231</v>
      </c>
      <c r="D12" s="24">
        <v>96</v>
      </c>
      <c r="E12" s="20"/>
      <c r="F12" s="1"/>
    </row>
    <row r="13" spans="1:13" ht="18.75" x14ac:dyDescent="0.3">
      <c r="A13" s="20"/>
      <c r="B13" s="46">
        <v>7</v>
      </c>
      <c r="C13" s="23" t="s">
        <v>232</v>
      </c>
      <c r="D13" s="24">
        <v>92</v>
      </c>
      <c r="E13" s="20"/>
      <c r="F13" s="1"/>
    </row>
    <row r="14" spans="1:13" ht="18.75" x14ac:dyDescent="0.3">
      <c r="A14" s="20"/>
      <c r="B14" s="46">
        <v>8</v>
      </c>
      <c r="C14" s="23" t="s">
        <v>233</v>
      </c>
      <c r="D14" s="24">
        <v>253</v>
      </c>
      <c r="E14" s="20"/>
      <c r="F14" s="1"/>
    </row>
    <row r="15" spans="1:13" ht="18.75" x14ac:dyDescent="0.3">
      <c r="A15" s="20"/>
      <c r="B15" s="46">
        <v>9</v>
      </c>
      <c r="C15" s="27" t="s">
        <v>234</v>
      </c>
      <c r="D15" s="24">
        <v>200</v>
      </c>
      <c r="E15" s="20"/>
      <c r="F15" s="1"/>
    </row>
    <row r="16" spans="1:13" ht="19.5" thickBot="1" x14ac:dyDescent="0.35">
      <c r="A16" s="20"/>
      <c r="B16" s="263" t="s">
        <v>14</v>
      </c>
      <c r="C16" s="264"/>
      <c r="D16" s="50">
        <f>SUM(D7:D15)</f>
        <v>1518</v>
      </c>
      <c r="E16" s="20"/>
      <c r="F16" s="1"/>
    </row>
    <row r="17" spans="1:6" ht="18.75" x14ac:dyDescent="0.3">
      <c r="A17" s="20"/>
      <c r="B17" s="20"/>
      <c r="C17" s="20"/>
      <c r="D17" s="20"/>
      <c r="E17" s="20"/>
      <c r="F17" s="1"/>
    </row>
    <row r="18" spans="1:6" ht="18.75" x14ac:dyDescent="0.3">
      <c r="A18" s="20"/>
      <c r="B18" s="20"/>
      <c r="C18" s="20"/>
      <c r="D18" s="233" t="str">
        <f>'2'!E19</f>
        <v>Pangkajene, 19 April 2022</v>
      </c>
      <c r="E18" s="33"/>
      <c r="F18" s="1"/>
    </row>
    <row r="19" spans="1:6" ht="18.75" x14ac:dyDescent="0.3">
      <c r="A19" s="20"/>
      <c r="B19" s="20"/>
      <c r="C19" s="20"/>
      <c r="D19" s="180"/>
      <c r="E19" s="20"/>
      <c r="F19" s="1"/>
    </row>
    <row r="20" spans="1:6" ht="18.75" x14ac:dyDescent="0.3">
      <c r="A20" s="20"/>
      <c r="B20" s="20"/>
      <c r="C20" s="20"/>
      <c r="D20" s="233" t="s">
        <v>225</v>
      </c>
      <c r="E20" s="181"/>
      <c r="F20" s="1"/>
    </row>
    <row r="21" spans="1:6" ht="18.75" x14ac:dyDescent="0.3">
      <c r="A21" s="20"/>
      <c r="B21" s="20"/>
      <c r="C21" s="20"/>
      <c r="D21" s="180"/>
      <c r="E21" s="20"/>
      <c r="F21" s="1"/>
    </row>
    <row r="22" spans="1:6" ht="18.75" x14ac:dyDescent="0.3">
      <c r="A22" s="20"/>
      <c r="B22" s="20"/>
      <c r="C22" s="20"/>
      <c r="D22" s="180"/>
      <c r="E22" s="20"/>
      <c r="F22" s="1"/>
    </row>
    <row r="23" spans="1:6" ht="18.75" x14ac:dyDescent="0.3">
      <c r="A23" s="20"/>
      <c r="B23" s="20"/>
      <c r="C23" s="20"/>
      <c r="D23" s="180"/>
      <c r="E23" s="20"/>
      <c r="F23" s="1"/>
    </row>
    <row r="24" spans="1:6" ht="18.75" x14ac:dyDescent="0.3">
      <c r="A24" s="20"/>
      <c r="B24" s="20"/>
      <c r="C24" s="20"/>
      <c r="D24" s="236" t="str">
        <f>'2'!E25</f>
        <v>WAHID PERDANA PUTRA, SH</v>
      </c>
      <c r="E24" s="185"/>
      <c r="F24" s="1"/>
    </row>
    <row r="25" spans="1:6" ht="18.75" x14ac:dyDescent="0.3">
      <c r="A25" s="20"/>
      <c r="B25" s="20"/>
      <c r="C25" s="20"/>
      <c r="D25" s="235" t="str">
        <f>'2'!E26</f>
        <v>Penata III/c</v>
      </c>
      <c r="E25" s="36"/>
      <c r="F25" s="1"/>
    </row>
    <row r="26" spans="1:6" ht="18.75" x14ac:dyDescent="0.3">
      <c r="A26" s="20"/>
      <c r="B26" s="20"/>
      <c r="C26" s="20"/>
      <c r="D26" s="180" t="str">
        <f>'2'!E27</f>
        <v>NIP. 19830718 200312 1 008</v>
      </c>
      <c r="E26" s="20"/>
      <c r="F26" s="1"/>
    </row>
    <row r="27" spans="1:6" ht="18.75" x14ac:dyDescent="0.3">
      <c r="A27" s="20"/>
      <c r="B27" s="20"/>
      <c r="C27" s="20"/>
      <c r="D27" s="20"/>
      <c r="E27" s="20"/>
      <c r="F27" s="1"/>
    </row>
    <row r="28" spans="1:6" ht="18.75" x14ac:dyDescent="0.3">
      <c r="A28" s="20"/>
      <c r="B28" s="20"/>
      <c r="C28" s="20"/>
      <c r="D28" s="20"/>
      <c r="E28" s="20"/>
    </row>
    <row r="29" spans="1:6" ht="18.75" x14ac:dyDescent="0.3">
      <c r="A29" s="20"/>
      <c r="B29" s="20"/>
      <c r="C29" s="20"/>
      <c r="D29" s="20"/>
      <c r="E29" s="20"/>
    </row>
  </sheetData>
  <mergeCells count="4">
    <mergeCell ref="B16:C16"/>
    <mergeCell ref="B2:D2"/>
    <mergeCell ref="B3:D3"/>
    <mergeCell ref="B4:D4"/>
  </mergeCells>
  <pageMargins left="0.7" right="0.7" top="0.75" bottom="0.75" header="0.3" footer="0.3"/>
  <pageSetup paperSize="10000" orientation="landscape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H44"/>
  <sheetViews>
    <sheetView view="pageBreakPreview" topLeftCell="A4" zoomScaleSheetLayoutView="100" workbookViewId="0">
      <selection activeCell="G12" sqref="G12"/>
    </sheetView>
  </sheetViews>
  <sheetFormatPr defaultRowHeight="15" x14ac:dyDescent="0.25"/>
  <cols>
    <col min="1" max="1" width="6.5703125" customWidth="1"/>
    <col min="2" max="2" width="24.42578125" customWidth="1"/>
    <col min="5" max="5" width="7.85546875" customWidth="1"/>
    <col min="7" max="7" width="10.140625" customWidth="1"/>
    <col min="8" max="8" width="12.28515625" customWidth="1"/>
  </cols>
  <sheetData>
    <row r="1" spans="1:8" ht="18.75" x14ac:dyDescent="0.3">
      <c r="A1" s="20"/>
      <c r="B1" s="20"/>
      <c r="C1" s="20"/>
      <c r="D1" s="20"/>
      <c r="E1" s="20"/>
      <c r="F1" s="34"/>
      <c r="G1" s="20"/>
      <c r="H1" s="20"/>
    </row>
    <row r="2" spans="1:8" ht="18.75" x14ac:dyDescent="0.25">
      <c r="A2" s="257" t="s">
        <v>152</v>
      </c>
      <c r="B2" s="257"/>
      <c r="C2" s="257"/>
      <c r="D2" s="257"/>
      <c r="E2" s="257"/>
      <c r="F2" s="257"/>
      <c r="G2" s="257"/>
      <c r="H2" s="257"/>
    </row>
    <row r="3" spans="1:8" ht="18.75" x14ac:dyDescent="0.25">
      <c r="A3" s="257" t="s">
        <v>254</v>
      </c>
      <c r="B3" s="257"/>
      <c r="C3" s="257"/>
      <c r="D3" s="257"/>
      <c r="E3" s="257"/>
      <c r="F3" s="257"/>
      <c r="G3" s="257"/>
      <c r="H3" s="257"/>
    </row>
    <row r="4" spans="1:8" ht="18.75" x14ac:dyDescent="0.25">
      <c r="A4" s="257" t="s">
        <v>223</v>
      </c>
      <c r="B4" s="257"/>
      <c r="C4" s="257"/>
      <c r="D4" s="257"/>
      <c r="E4" s="257"/>
      <c r="F4" s="257"/>
      <c r="G4" s="257"/>
      <c r="H4" s="257"/>
    </row>
    <row r="5" spans="1:8" ht="18.75" x14ac:dyDescent="0.25">
      <c r="A5" s="94"/>
      <c r="B5" s="94"/>
      <c r="C5" s="94"/>
      <c r="D5" s="94"/>
      <c r="E5" s="94"/>
      <c r="F5" s="94"/>
      <c r="G5" s="94"/>
      <c r="H5" s="94"/>
    </row>
    <row r="6" spans="1:8" ht="19.5" thickBot="1" x14ac:dyDescent="0.35">
      <c r="A6" s="20"/>
      <c r="B6" s="20"/>
      <c r="C6" s="20"/>
      <c r="D6" s="20"/>
      <c r="E6" s="20"/>
      <c r="F6" s="34"/>
      <c r="G6" s="20"/>
      <c r="H6" s="20"/>
    </row>
    <row r="7" spans="1:8" ht="18.75" x14ac:dyDescent="0.25">
      <c r="A7" s="265" t="s">
        <v>26</v>
      </c>
      <c r="B7" s="267" t="s">
        <v>27</v>
      </c>
      <c r="C7" s="267" t="s">
        <v>147</v>
      </c>
      <c r="D7" s="267"/>
      <c r="E7" s="267" t="s">
        <v>148</v>
      </c>
      <c r="F7" s="267"/>
      <c r="G7" s="267" t="s">
        <v>36</v>
      </c>
      <c r="H7" s="281"/>
    </row>
    <row r="8" spans="1:8" ht="18.75" x14ac:dyDescent="0.25">
      <c r="A8" s="266"/>
      <c r="B8" s="268"/>
      <c r="C8" s="100" t="s">
        <v>137</v>
      </c>
      <c r="D8" s="100" t="s">
        <v>138</v>
      </c>
      <c r="E8" s="100" t="s">
        <v>137</v>
      </c>
      <c r="F8" s="100" t="s">
        <v>138</v>
      </c>
      <c r="G8" s="100" t="s">
        <v>137</v>
      </c>
      <c r="H8" s="199" t="s">
        <v>138</v>
      </c>
    </row>
    <row r="9" spans="1:8" ht="18.75" x14ac:dyDescent="0.25">
      <c r="A9" s="81" t="s">
        <v>31</v>
      </c>
      <c r="B9" s="74" t="s">
        <v>32</v>
      </c>
      <c r="C9" s="74" t="s">
        <v>33</v>
      </c>
      <c r="D9" s="74" t="s">
        <v>34</v>
      </c>
      <c r="E9" s="74" t="s">
        <v>35</v>
      </c>
      <c r="F9" s="74" t="s">
        <v>53</v>
      </c>
      <c r="G9" s="74" t="s">
        <v>54</v>
      </c>
      <c r="H9" s="82" t="s">
        <v>61</v>
      </c>
    </row>
    <row r="10" spans="1:8" ht="18.75" x14ac:dyDescent="0.3">
      <c r="A10" s="46">
        <v>1</v>
      </c>
      <c r="B10" s="23" t="s">
        <v>226</v>
      </c>
      <c r="C10" s="48">
        <v>0</v>
      </c>
      <c r="D10" s="48">
        <v>0</v>
      </c>
      <c r="E10" s="48">
        <v>0</v>
      </c>
      <c r="F10" s="48">
        <v>0</v>
      </c>
      <c r="G10" s="48">
        <f>C10+E10</f>
        <v>0</v>
      </c>
      <c r="H10" s="48">
        <f>D10+F10</f>
        <v>0</v>
      </c>
    </row>
    <row r="11" spans="1:8" ht="18.75" x14ac:dyDescent="0.3">
      <c r="A11" s="46">
        <v>2</v>
      </c>
      <c r="B11" s="23" t="s">
        <v>227</v>
      </c>
      <c r="C11" s="48">
        <v>0</v>
      </c>
      <c r="D11" s="48">
        <v>0</v>
      </c>
      <c r="E11" s="48">
        <v>286</v>
      </c>
      <c r="F11" s="48">
        <v>52</v>
      </c>
      <c r="G11" s="48">
        <f t="shared" ref="G11:G18" si="0">C11+E11</f>
        <v>286</v>
      </c>
      <c r="H11" s="48">
        <f t="shared" ref="H11:H18" si="1">D11+F11</f>
        <v>52</v>
      </c>
    </row>
    <row r="12" spans="1:8" ht="18.75" x14ac:dyDescent="0.3">
      <c r="A12" s="46">
        <v>3</v>
      </c>
      <c r="B12" s="23" t="s">
        <v>228</v>
      </c>
      <c r="C12" s="48">
        <v>0</v>
      </c>
      <c r="D12" s="48">
        <v>0</v>
      </c>
      <c r="E12" s="48">
        <v>197</v>
      </c>
      <c r="F12" s="48">
        <v>32</v>
      </c>
      <c r="G12" s="48">
        <f t="shared" si="0"/>
        <v>197</v>
      </c>
      <c r="H12" s="48">
        <f t="shared" si="1"/>
        <v>32</v>
      </c>
    </row>
    <row r="13" spans="1:8" ht="18.75" x14ac:dyDescent="0.3">
      <c r="A13" s="46">
        <v>4</v>
      </c>
      <c r="B13" s="23" t="s">
        <v>229</v>
      </c>
      <c r="C13" s="48">
        <v>0</v>
      </c>
      <c r="D13" s="48">
        <v>0</v>
      </c>
      <c r="E13" s="48">
        <v>54</v>
      </c>
      <c r="F13" s="48">
        <v>18</v>
      </c>
      <c r="G13" s="48">
        <f t="shared" si="0"/>
        <v>54</v>
      </c>
      <c r="H13" s="48">
        <f t="shared" si="1"/>
        <v>18</v>
      </c>
    </row>
    <row r="14" spans="1:8" ht="18.75" x14ac:dyDescent="0.3">
      <c r="A14" s="46">
        <v>5</v>
      </c>
      <c r="B14" s="23" t="s">
        <v>230</v>
      </c>
      <c r="C14" s="24">
        <v>114</v>
      </c>
      <c r="D14" s="24">
        <v>33</v>
      </c>
      <c r="E14" s="48">
        <v>163</v>
      </c>
      <c r="F14" s="48">
        <v>32</v>
      </c>
      <c r="G14" s="48">
        <f t="shared" si="0"/>
        <v>277</v>
      </c>
      <c r="H14" s="48">
        <f t="shared" si="1"/>
        <v>65</v>
      </c>
    </row>
    <row r="15" spans="1:8" ht="18.75" x14ac:dyDescent="0.3">
      <c r="A15" s="46">
        <v>6</v>
      </c>
      <c r="B15" s="23" t="s">
        <v>231</v>
      </c>
      <c r="C15" s="24">
        <v>1847</v>
      </c>
      <c r="D15" s="24">
        <v>98</v>
      </c>
      <c r="E15" s="48">
        <v>0</v>
      </c>
      <c r="F15" s="48">
        <v>0</v>
      </c>
      <c r="G15" s="48">
        <f t="shared" si="0"/>
        <v>1847</v>
      </c>
      <c r="H15" s="48">
        <f t="shared" si="1"/>
        <v>98</v>
      </c>
    </row>
    <row r="16" spans="1:8" ht="18.75" x14ac:dyDescent="0.3">
      <c r="A16" s="46">
        <v>7</v>
      </c>
      <c r="B16" s="23" t="s">
        <v>232</v>
      </c>
      <c r="C16" s="48">
        <v>0</v>
      </c>
      <c r="D16" s="48">
        <v>0</v>
      </c>
      <c r="E16" s="48">
        <v>44</v>
      </c>
      <c r="F16" s="48">
        <v>13</v>
      </c>
      <c r="G16" s="48">
        <f t="shared" si="0"/>
        <v>44</v>
      </c>
      <c r="H16" s="48">
        <f t="shared" si="1"/>
        <v>13</v>
      </c>
    </row>
    <row r="17" spans="1:8" ht="18.75" x14ac:dyDescent="0.3">
      <c r="A17" s="46">
        <v>8</v>
      </c>
      <c r="B17" s="23" t="s">
        <v>233</v>
      </c>
      <c r="C17" s="24">
        <v>138</v>
      </c>
      <c r="D17" s="24">
        <v>51</v>
      </c>
      <c r="E17" s="24">
        <v>0</v>
      </c>
      <c r="F17" s="24">
        <v>0</v>
      </c>
      <c r="G17" s="48">
        <f t="shared" si="0"/>
        <v>138</v>
      </c>
      <c r="H17" s="48">
        <f t="shared" si="1"/>
        <v>51</v>
      </c>
    </row>
    <row r="18" spans="1:8" ht="18.75" x14ac:dyDescent="0.3">
      <c r="A18" s="46">
        <v>9</v>
      </c>
      <c r="B18" s="23" t="s">
        <v>234</v>
      </c>
      <c r="C18" s="48">
        <v>0</v>
      </c>
      <c r="D18" s="48">
        <v>0</v>
      </c>
      <c r="E18" s="48">
        <v>0</v>
      </c>
      <c r="F18" s="48">
        <v>0</v>
      </c>
      <c r="G18" s="48">
        <f t="shared" si="0"/>
        <v>0</v>
      </c>
      <c r="H18" s="48">
        <f t="shared" si="1"/>
        <v>0</v>
      </c>
    </row>
    <row r="19" spans="1:8" ht="19.5" thickBot="1" x14ac:dyDescent="0.3">
      <c r="A19" s="252" t="s">
        <v>14</v>
      </c>
      <c r="B19" s="253"/>
      <c r="C19" s="95">
        <f t="shared" ref="C19:H19" si="2">SUM(C10:C18)</f>
        <v>2099</v>
      </c>
      <c r="D19" s="95">
        <f t="shared" si="2"/>
        <v>182</v>
      </c>
      <c r="E19" s="95">
        <f t="shared" si="2"/>
        <v>744</v>
      </c>
      <c r="F19" s="95">
        <f t="shared" si="2"/>
        <v>147</v>
      </c>
      <c r="G19" s="95">
        <f t="shared" si="2"/>
        <v>2843</v>
      </c>
      <c r="H19" s="51">
        <f t="shared" si="2"/>
        <v>329</v>
      </c>
    </row>
    <row r="20" spans="1:8" ht="18.75" x14ac:dyDescent="0.3">
      <c r="A20" s="20"/>
      <c r="B20" s="20"/>
      <c r="C20" s="20"/>
      <c r="D20" s="20"/>
      <c r="E20" s="20"/>
      <c r="F20" s="34"/>
      <c r="G20" s="20"/>
      <c r="H20" s="20"/>
    </row>
    <row r="21" spans="1:8" ht="18.75" x14ac:dyDescent="0.3">
      <c r="A21" s="20"/>
      <c r="B21" s="20"/>
      <c r="C21" s="20"/>
      <c r="D21" s="20"/>
      <c r="E21" s="20"/>
      <c r="F21" s="17"/>
      <c r="G21" s="239" t="str">
        <f>'2'!$E$19</f>
        <v>Pangkajene, 19 April 2022</v>
      </c>
      <c r="H21" s="17"/>
    </row>
    <row r="22" spans="1:8" ht="18.75" x14ac:dyDescent="0.3">
      <c r="A22" s="20"/>
      <c r="B22" s="20"/>
      <c r="C22" s="20"/>
      <c r="D22" s="20"/>
      <c r="E22" s="34"/>
      <c r="F22" s="1"/>
      <c r="G22" s="239"/>
      <c r="H22" s="1"/>
    </row>
    <row r="23" spans="1:8" ht="18.75" x14ac:dyDescent="0.3">
      <c r="A23" s="20"/>
      <c r="B23" s="20"/>
      <c r="C23" s="20"/>
      <c r="D23" s="20"/>
      <c r="E23" s="20"/>
      <c r="F23" s="1"/>
      <c r="G23" s="239" t="str">
        <f>'2'!$E$21</f>
        <v>Plt. C A M A T</v>
      </c>
      <c r="H23" s="1"/>
    </row>
    <row r="24" spans="1:8" ht="18.75" x14ac:dyDescent="0.3">
      <c r="A24" s="20"/>
      <c r="B24" s="20"/>
      <c r="C24" s="20"/>
      <c r="D24" s="20"/>
      <c r="E24" s="20"/>
      <c r="F24" s="1"/>
      <c r="G24" s="239"/>
      <c r="H24" s="1"/>
    </row>
    <row r="25" spans="1:8" ht="18.75" x14ac:dyDescent="0.3">
      <c r="A25" s="20"/>
      <c r="B25" s="20"/>
      <c r="C25" s="20"/>
      <c r="D25" s="20"/>
      <c r="E25" s="20"/>
      <c r="F25" s="1"/>
      <c r="G25" s="239"/>
      <c r="H25" s="1"/>
    </row>
    <row r="26" spans="1:8" ht="18.75" x14ac:dyDescent="0.3">
      <c r="A26" s="20"/>
      <c r="B26" s="20"/>
      <c r="C26" s="20"/>
      <c r="D26" s="20"/>
      <c r="E26" s="20"/>
      <c r="F26" s="1"/>
      <c r="G26" s="239"/>
      <c r="H26" s="1"/>
    </row>
    <row r="27" spans="1:8" ht="18.75" x14ac:dyDescent="0.3">
      <c r="A27" s="20"/>
      <c r="B27" s="20"/>
      <c r="C27" s="27"/>
      <c r="D27" s="20"/>
      <c r="E27" s="20"/>
      <c r="F27" s="41"/>
      <c r="G27" s="240" t="str">
        <f>'2'!$E$25</f>
        <v>WAHID PERDANA PUTRA, SH</v>
      </c>
      <c r="H27" s="1"/>
    </row>
    <row r="28" spans="1:8" ht="18.75" x14ac:dyDescent="0.3">
      <c r="A28" s="20"/>
      <c r="B28" s="20"/>
      <c r="C28" s="27"/>
      <c r="D28" s="20"/>
      <c r="E28" s="20"/>
      <c r="F28" s="42"/>
      <c r="G28" s="239" t="str">
        <f>'2'!$E$26</f>
        <v>Penata III/c</v>
      </c>
      <c r="H28" s="17"/>
    </row>
    <row r="29" spans="1:8" ht="18.75" x14ac:dyDescent="0.3">
      <c r="A29" s="20"/>
      <c r="B29" s="20"/>
      <c r="C29" s="20"/>
      <c r="D29" s="20"/>
      <c r="E29" s="20"/>
      <c r="F29" s="17"/>
      <c r="G29" s="239" t="str">
        <f>'2'!$E$27</f>
        <v>NIP. 19830718 200312 1 008</v>
      </c>
      <c r="H29" s="1"/>
    </row>
    <row r="30" spans="1:8" ht="18.75" x14ac:dyDescent="0.3">
      <c r="A30" s="20"/>
      <c r="B30" s="20"/>
      <c r="C30" s="20"/>
      <c r="D30" s="20"/>
      <c r="E30" s="20"/>
      <c r="F30" s="34"/>
      <c r="G30" s="20"/>
      <c r="H30" s="20"/>
    </row>
    <row r="31" spans="1:8" ht="18.75" x14ac:dyDescent="0.3">
      <c r="A31" s="20"/>
      <c r="B31" s="20"/>
      <c r="C31" s="20"/>
      <c r="D31" s="20"/>
      <c r="E31" s="20"/>
      <c r="F31" s="34"/>
      <c r="G31" s="20"/>
      <c r="H31" s="20"/>
    </row>
    <row r="32" spans="1:8" ht="18.75" x14ac:dyDescent="0.3">
      <c r="A32" s="20"/>
      <c r="B32" s="20"/>
      <c r="C32" s="20"/>
      <c r="D32" s="20"/>
      <c r="E32" s="20"/>
      <c r="F32" s="34"/>
      <c r="G32" s="20"/>
      <c r="H32" s="20"/>
    </row>
    <row r="33" spans="1:8" ht="18.75" x14ac:dyDescent="0.3">
      <c r="A33" s="20"/>
      <c r="B33" s="20"/>
      <c r="C33" s="20"/>
      <c r="D33" s="20"/>
      <c r="E33" s="20"/>
      <c r="F33" s="34"/>
      <c r="G33" s="20"/>
      <c r="H33" s="20"/>
    </row>
    <row r="34" spans="1:8" ht="18.75" x14ac:dyDescent="0.3">
      <c r="A34" s="20"/>
      <c r="B34" s="20"/>
      <c r="C34" s="20"/>
      <c r="D34" s="20"/>
      <c r="E34" s="20"/>
      <c r="F34" s="34"/>
      <c r="G34" s="20"/>
      <c r="H34" s="20"/>
    </row>
    <row r="35" spans="1:8" ht="18.75" x14ac:dyDescent="0.3">
      <c r="A35" s="20"/>
      <c r="B35" s="20"/>
      <c r="C35" s="20"/>
      <c r="D35" s="20"/>
      <c r="E35" s="20"/>
      <c r="F35" s="20"/>
      <c r="G35" s="20"/>
      <c r="H35" s="20"/>
    </row>
    <row r="36" spans="1:8" ht="18.75" x14ac:dyDescent="0.3">
      <c r="A36" s="20"/>
      <c r="B36" s="20"/>
      <c r="C36" s="20"/>
      <c r="D36" s="20"/>
      <c r="E36" s="20"/>
      <c r="F36" s="20"/>
      <c r="G36" s="20"/>
      <c r="H36" s="20"/>
    </row>
    <row r="37" spans="1:8" ht="18.75" x14ac:dyDescent="0.3">
      <c r="A37" s="20"/>
      <c r="B37" s="20"/>
      <c r="C37" s="20"/>
      <c r="D37" s="20"/>
      <c r="E37" s="20"/>
      <c r="F37" s="20"/>
      <c r="G37" s="20"/>
      <c r="H37" s="20"/>
    </row>
    <row r="38" spans="1:8" ht="18.75" x14ac:dyDescent="0.3">
      <c r="A38" s="20"/>
      <c r="B38" s="20"/>
      <c r="C38" s="20"/>
      <c r="D38" s="20"/>
      <c r="E38" s="20"/>
      <c r="F38" s="20"/>
      <c r="G38" s="20"/>
      <c r="H38" s="20"/>
    </row>
    <row r="39" spans="1:8" ht="18.75" x14ac:dyDescent="0.3">
      <c r="A39" s="20"/>
      <c r="B39" s="20"/>
      <c r="C39" s="20"/>
      <c r="D39" s="20"/>
      <c r="E39" s="20"/>
      <c r="F39" s="20"/>
      <c r="G39" s="20"/>
      <c r="H39" s="20"/>
    </row>
    <row r="40" spans="1:8" ht="18.75" x14ac:dyDescent="0.3">
      <c r="A40" s="20"/>
      <c r="B40" s="20"/>
      <c r="C40" s="20"/>
      <c r="D40" s="20"/>
      <c r="E40" s="20"/>
      <c r="F40" s="20"/>
      <c r="G40" s="20"/>
      <c r="H40" s="20"/>
    </row>
    <row r="41" spans="1:8" ht="18.75" x14ac:dyDescent="0.3">
      <c r="A41" s="20"/>
      <c r="B41" s="20"/>
      <c r="C41" s="20"/>
      <c r="D41" s="20"/>
      <c r="E41" s="20"/>
      <c r="F41" s="20"/>
      <c r="G41" s="20"/>
      <c r="H41" s="20"/>
    </row>
    <row r="42" spans="1:8" ht="18.75" x14ac:dyDescent="0.3">
      <c r="A42" s="20"/>
      <c r="B42" s="20"/>
      <c r="C42" s="20"/>
      <c r="D42" s="20"/>
      <c r="E42" s="20"/>
      <c r="F42" s="20"/>
      <c r="G42" s="20"/>
      <c r="H42" s="20"/>
    </row>
    <row r="43" spans="1:8" ht="18.75" x14ac:dyDescent="0.3">
      <c r="A43" s="20"/>
      <c r="B43" s="20"/>
      <c r="C43" s="20"/>
      <c r="D43" s="20"/>
      <c r="E43" s="20"/>
      <c r="F43" s="20"/>
      <c r="G43" s="20"/>
    </row>
    <row r="44" spans="1:8" ht="18.75" x14ac:dyDescent="0.3">
      <c r="A44" s="20"/>
      <c r="B44" s="20"/>
      <c r="C44" s="20"/>
      <c r="D44" s="20"/>
      <c r="E44" s="20"/>
      <c r="F44" s="20"/>
      <c r="G44" s="20"/>
      <c r="H44" s="20"/>
    </row>
  </sheetData>
  <mergeCells count="9">
    <mergeCell ref="A19:B19"/>
    <mergeCell ref="A2:H2"/>
    <mergeCell ref="A3:H3"/>
    <mergeCell ref="A4:H4"/>
    <mergeCell ref="A7:A8"/>
    <mergeCell ref="B7:B8"/>
    <mergeCell ref="C7:D7"/>
    <mergeCell ref="E7:F7"/>
    <mergeCell ref="G7:H7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H47"/>
  <sheetViews>
    <sheetView view="pageBreakPreview" topLeftCell="A8" zoomScale="106" zoomScaleSheetLayoutView="106" workbookViewId="0">
      <selection activeCell="G16" sqref="G16"/>
    </sheetView>
  </sheetViews>
  <sheetFormatPr defaultRowHeight="15" x14ac:dyDescent="0.25"/>
  <cols>
    <col min="1" max="1" width="8" customWidth="1"/>
    <col min="2" max="2" width="23.42578125" customWidth="1"/>
    <col min="7" max="7" width="9.140625" customWidth="1"/>
    <col min="8" max="8" width="11.42578125" customWidth="1"/>
  </cols>
  <sheetData>
    <row r="1" spans="1:8" ht="15.75" x14ac:dyDescent="0.25">
      <c r="A1" s="1"/>
      <c r="B1" s="1"/>
      <c r="C1" s="1"/>
      <c r="D1" s="1"/>
      <c r="E1" s="1"/>
      <c r="F1" s="11"/>
      <c r="G1" s="1"/>
    </row>
    <row r="2" spans="1:8" ht="18.75" x14ac:dyDescent="0.25">
      <c r="A2" s="257" t="s">
        <v>153</v>
      </c>
      <c r="B2" s="257"/>
      <c r="C2" s="257"/>
      <c r="D2" s="257"/>
      <c r="E2" s="257"/>
      <c r="F2" s="257"/>
      <c r="G2" s="257"/>
      <c r="H2" s="257"/>
    </row>
    <row r="3" spans="1:8" ht="18.75" x14ac:dyDescent="0.25">
      <c r="A3" s="257" t="s">
        <v>254</v>
      </c>
      <c r="B3" s="257"/>
      <c r="C3" s="257"/>
      <c r="D3" s="257"/>
      <c r="E3" s="257"/>
      <c r="F3" s="257"/>
      <c r="G3" s="257"/>
      <c r="H3" s="257"/>
    </row>
    <row r="4" spans="1:8" ht="18.75" x14ac:dyDescent="0.25">
      <c r="A4" s="257" t="s">
        <v>223</v>
      </c>
      <c r="B4" s="257"/>
      <c r="C4" s="257"/>
      <c r="D4" s="257"/>
      <c r="E4" s="257"/>
      <c r="F4" s="257"/>
      <c r="G4" s="257"/>
      <c r="H4" s="257"/>
    </row>
    <row r="5" spans="1:8" ht="18.75" x14ac:dyDescent="0.25">
      <c r="A5" s="94"/>
      <c r="B5" s="94"/>
      <c r="C5" s="94"/>
      <c r="D5" s="94"/>
      <c r="E5" s="94"/>
      <c r="F5" s="94"/>
      <c r="G5" s="94"/>
      <c r="H5" s="94"/>
    </row>
    <row r="6" spans="1:8" ht="16.5" thickBot="1" x14ac:dyDescent="0.3">
      <c r="A6" s="1"/>
      <c r="B6" s="1"/>
      <c r="C6" s="1"/>
      <c r="D6" s="1"/>
      <c r="E6" s="1"/>
      <c r="F6" s="11"/>
      <c r="G6" s="1"/>
    </row>
    <row r="7" spans="1:8" ht="18.75" x14ac:dyDescent="0.25">
      <c r="A7" s="265" t="s">
        <v>26</v>
      </c>
      <c r="B7" s="267" t="s">
        <v>27</v>
      </c>
      <c r="C7" s="267" t="s">
        <v>147</v>
      </c>
      <c r="D7" s="267"/>
      <c r="E7" s="267" t="s">
        <v>148</v>
      </c>
      <c r="F7" s="267"/>
      <c r="G7" s="267" t="s">
        <v>36</v>
      </c>
      <c r="H7" s="281"/>
    </row>
    <row r="8" spans="1:8" ht="18.75" x14ac:dyDescent="0.25">
      <c r="A8" s="266"/>
      <c r="B8" s="268"/>
      <c r="C8" s="100" t="s">
        <v>137</v>
      </c>
      <c r="D8" s="100" t="s">
        <v>138</v>
      </c>
      <c r="E8" s="100" t="s">
        <v>137</v>
      </c>
      <c r="F8" s="100" t="s">
        <v>138</v>
      </c>
      <c r="G8" s="100" t="s">
        <v>137</v>
      </c>
      <c r="H8" s="102" t="s">
        <v>148</v>
      </c>
    </row>
    <row r="9" spans="1:8" x14ac:dyDescent="0.25">
      <c r="A9" s="119" t="s">
        <v>31</v>
      </c>
      <c r="B9" s="120" t="s">
        <v>32</v>
      </c>
      <c r="C9" s="120" t="s">
        <v>33</v>
      </c>
      <c r="D9" s="120" t="s">
        <v>34</v>
      </c>
      <c r="E9" s="120" t="s">
        <v>35</v>
      </c>
      <c r="F9" s="120" t="s">
        <v>53</v>
      </c>
      <c r="G9" s="120" t="s">
        <v>54</v>
      </c>
      <c r="H9" s="140" t="s">
        <v>61</v>
      </c>
    </row>
    <row r="10" spans="1:8" ht="18.75" x14ac:dyDescent="0.3">
      <c r="A10" s="46">
        <v>1</v>
      </c>
      <c r="B10" s="23" t="s">
        <v>226</v>
      </c>
      <c r="C10" s="147">
        <v>0</v>
      </c>
      <c r="D10" s="147">
        <v>0</v>
      </c>
      <c r="E10" s="147">
        <v>0</v>
      </c>
      <c r="F10" s="147">
        <v>0</v>
      </c>
      <c r="G10" s="147">
        <f>C10+E10</f>
        <v>0</v>
      </c>
      <c r="H10" s="147">
        <f>D10+F10</f>
        <v>0</v>
      </c>
    </row>
    <row r="11" spans="1:8" ht="18.75" x14ac:dyDescent="0.3">
      <c r="A11" s="46">
        <v>2</v>
      </c>
      <c r="B11" s="23" t="s">
        <v>227</v>
      </c>
      <c r="C11" s="148">
        <v>0</v>
      </c>
      <c r="D11" s="148">
        <v>0</v>
      </c>
      <c r="E11" s="147">
        <v>278</v>
      </c>
      <c r="F11" s="147">
        <v>58</v>
      </c>
      <c r="G11" s="147">
        <f t="shared" ref="G11:G18" si="0">C11+E11</f>
        <v>278</v>
      </c>
      <c r="H11" s="147">
        <f t="shared" ref="H11:H18" si="1">D11+F11</f>
        <v>58</v>
      </c>
    </row>
    <row r="12" spans="1:8" ht="18.75" x14ac:dyDescent="0.3">
      <c r="A12" s="46">
        <v>3</v>
      </c>
      <c r="B12" s="23" t="s">
        <v>228</v>
      </c>
      <c r="C12" s="148">
        <v>0</v>
      </c>
      <c r="D12" s="148">
        <v>0</v>
      </c>
      <c r="E12" s="147">
        <v>299</v>
      </c>
      <c r="F12" s="147">
        <v>28</v>
      </c>
      <c r="G12" s="147">
        <f t="shared" si="0"/>
        <v>299</v>
      </c>
      <c r="H12" s="147">
        <f t="shared" si="1"/>
        <v>28</v>
      </c>
    </row>
    <row r="13" spans="1:8" ht="18.75" x14ac:dyDescent="0.3">
      <c r="A13" s="46">
        <v>4</v>
      </c>
      <c r="B13" s="23" t="s">
        <v>229</v>
      </c>
      <c r="C13" s="148">
        <v>0</v>
      </c>
      <c r="D13" s="148">
        <v>0</v>
      </c>
      <c r="E13" s="147">
        <v>0</v>
      </c>
      <c r="F13" s="147">
        <v>0</v>
      </c>
      <c r="G13" s="147">
        <v>0</v>
      </c>
      <c r="H13" s="147">
        <f t="shared" si="1"/>
        <v>0</v>
      </c>
    </row>
    <row r="14" spans="1:8" ht="18.75" x14ac:dyDescent="0.3">
      <c r="A14" s="46">
        <v>5</v>
      </c>
      <c r="B14" s="23" t="s">
        <v>230</v>
      </c>
      <c r="C14" s="148">
        <v>1273</v>
      </c>
      <c r="D14" s="148">
        <v>115</v>
      </c>
      <c r="E14" s="147">
        <v>35</v>
      </c>
      <c r="F14" s="147">
        <v>13</v>
      </c>
      <c r="G14" s="147">
        <f t="shared" si="0"/>
        <v>1308</v>
      </c>
      <c r="H14" s="147">
        <f t="shared" si="1"/>
        <v>128</v>
      </c>
    </row>
    <row r="15" spans="1:8" ht="18.75" x14ac:dyDescent="0.3">
      <c r="A15" s="46">
        <v>6</v>
      </c>
      <c r="B15" s="23" t="s">
        <v>231</v>
      </c>
      <c r="C15" s="147">
        <v>0</v>
      </c>
      <c r="D15" s="147">
        <v>0</v>
      </c>
      <c r="E15" s="147">
        <v>46</v>
      </c>
      <c r="F15" s="147">
        <v>18</v>
      </c>
      <c r="G15" s="147">
        <f t="shared" si="0"/>
        <v>46</v>
      </c>
      <c r="H15" s="147">
        <f t="shared" si="1"/>
        <v>18</v>
      </c>
    </row>
    <row r="16" spans="1:8" ht="18.75" x14ac:dyDescent="0.3">
      <c r="A16" s="46">
        <v>7</v>
      </c>
      <c r="B16" s="23" t="s">
        <v>232</v>
      </c>
      <c r="C16" s="147">
        <v>815</v>
      </c>
      <c r="D16" s="147">
        <v>68</v>
      </c>
      <c r="E16" s="147">
        <v>0</v>
      </c>
      <c r="F16" s="147">
        <v>0</v>
      </c>
      <c r="G16" s="147">
        <f t="shared" si="0"/>
        <v>815</v>
      </c>
      <c r="H16" s="147">
        <f t="shared" si="1"/>
        <v>68</v>
      </c>
    </row>
    <row r="17" spans="1:8" ht="18.75" x14ac:dyDescent="0.3">
      <c r="A17" s="46">
        <v>8</v>
      </c>
      <c r="B17" s="23" t="s">
        <v>233</v>
      </c>
      <c r="C17" s="148">
        <v>0</v>
      </c>
      <c r="D17" s="148">
        <v>0</v>
      </c>
      <c r="E17" s="148">
        <v>0</v>
      </c>
      <c r="F17" s="148">
        <v>0</v>
      </c>
      <c r="G17" s="147">
        <f t="shared" si="0"/>
        <v>0</v>
      </c>
      <c r="H17" s="147">
        <f t="shared" si="1"/>
        <v>0</v>
      </c>
    </row>
    <row r="18" spans="1:8" ht="18.75" x14ac:dyDescent="0.3">
      <c r="A18" s="46">
        <v>9</v>
      </c>
      <c r="B18" s="23" t="s">
        <v>234</v>
      </c>
      <c r="C18" s="147">
        <v>0</v>
      </c>
      <c r="D18" s="147">
        <v>0</v>
      </c>
      <c r="E18" s="147">
        <v>0</v>
      </c>
      <c r="F18" s="147">
        <v>0</v>
      </c>
      <c r="G18" s="147">
        <f t="shared" si="0"/>
        <v>0</v>
      </c>
      <c r="H18" s="147">
        <f t="shared" si="1"/>
        <v>0</v>
      </c>
    </row>
    <row r="19" spans="1:8" ht="19.5" thickBot="1" x14ac:dyDescent="0.3">
      <c r="A19" s="252" t="s">
        <v>14</v>
      </c>
      <c r="B19" s="253"/>
      <c r="C19" s="95">
        <f t="shared" ref="C19:H19" si="2">SUM(C10:C18)</f>
        <v>2088</v>
      </c>
      <c r="D19" s="95">
        <f t="shared" si="2"/>
        <v>183</v>
      </c>
      <c r="E19" s="95">
        <f t="shared" si="2"/>
        <v>658</v>
      </c>
      <c r="F19" s="95">
        <f t="shared" si="2"/>
        <v>117</v>
      </c>
      <c r="G19" s="95">
        <f t="shared" si="2"/>
        <v>2746</v>
      </c>
      <c r="H19" s="51">
        <f t="shared" si="2"/>
        <v>300</v>
      </c>
    </row>
    <row r="20" spans="1:8" ht="15.75" x14ac:dyDescent="0.25">
      <c r="A20" s="1"/>
      <c r="B20" s="1"/>
      <c r="C20" s="1"/>
      <c r="D20" s="1"/>
      <c r="E20" s="1"/>
      <c r="F20" s="11"/>
      <c r="G20" s="1"/>
      <c r="H20" s="1"/>
    </row>
    <row r="21" spans="1:8" ht="18.75" x14ac:dyDescent="0.25">
      <c r="A21" s="1"/>
      <c r="B21" s="1"/>
      <c r="C21" s="1"/>
      <c r="D21" s="1"/>
      <c r="E21" s="1"/>
      <c r="F21" s="239"/>
      <c r="G21" s="239" t="str">
        <f>'2'!$E$19</f>
        <v>Pangkajene, 19 April 2022</v>
      </c>
      <c r="H21" s="17"/>
    </row>
    <row r="22" spans="1:8" ht="18.75" x14ac:dyDescent="0.25">
      <c r="A22" s="1"/>
      <c r="B22" s="1"/>
      <c r="C22" s="1"/>
      <c r="D22" s="1"/>
      <c r="E22" s="11"/>
      <c r="F22" s="239"/>
      <c r="G22" s="239"/>
      <c r="H22" s="1"/>
    </row>
    <row r="23" spans="1:8" ht="18.75" x14ac:dyDescent="0.25">
      <c r="A23" s="1"/>
      <c r="B23" s="1"/>
      <c r="C23" s="1"/>
      <c r="D23" s="1"/>
      <c r="E23" s="1"/>
      <c r="F23" s="239"/>
      <c r="G23" s="239" t="str">
        <f>'2'!$E$21</f>
        <v>Plt. C A M A T</v>
      </c>
      <c r="H23" s="1"/>
    </row>
    <row r="24" spans="1:8" ht="18.75" x14ac:dyDescent="0.25">
      <c r="A24" s="1"/>
      <c r="B24" s="1"/>
      <c r="C24" s="1"/>
      <c r="D24" s="1"/>
      <c r="E24" s="1"/>
      <c r="F24" s="239"/>
      <c r="G24" s="239"/>
      <c r="H24" s="1"/>
    </row>
    <row r="25" spans="1:8" ht="18.75" x14ac:dyDescent="0.25">
      <c r="A25" s="1"/>
      <c r="B25" s="1"/>
      <c r="C25" s="1"/>
      <c r="D25" s="1"/>
      <c r="E25" s="1"/>
      <c r="F25" s="239"/>
      <c r="G25" s="239"/>
      <c r="H25" s="1"/>
    </row>
    <row r="26" spans="1:8" ht="18.75" x14ac:dyDescent="0.25">
      <c r="A26" s="1"/>
      <c r="B26" s="1"/>
      <c r="C26" s="1"/>
      <c r="D26" s="1"/>
      <c r="E26" s="1"/>
      <c r="F26" s="239"/>
      <c r="G26" s="239"/>
      <c r="H26" s="1"/>
    </row>
    <row r="27" spans="1:8" ht="18.75" x14ac:dyDescent="0.25">
      <c r="A27" s="1"/>
      <c r="B27" s="1"/>
      <c r="C27" s="3"/>
      <c r="D27" s="1"/>
      <c r="E27" s="1"/>
      <c r="F27" s="240"/>
      <c r="G27" s="240" t="str">
        <f>'2'!$E$25</f>
        <v>WAHID PERDANA PUTRA, SH</v>
      </c>
      <c r="H27" s="1"/>
    </row>
    <row r="28" spans="1:8" ht="18.75" x14ac:dyDescent="0.25">
      <c r="A28" s="1"/>
      <c r="B28" s="1"/>
      <c r="C28" s="3"/>
      <c r="D28" s="1"/>
      <c r="E28" s="1"/>
      <c r="F28" s="239"/>
      <c r="G28" s="239" t="str">
        <f>'2'!$E$26</f>
        <v>Penata III/c</v>
      </c>
      <c r="H28" s="17"/>
    </row>
    <row r="29" spans="1:8" ht="18.75" x14ac:dyDescent="0.25">
      <c r="A29" s="1"/>
      <c r="B29" s="1"/>
      <c r="C29" s="1"/>
      <c r="D29" s="1"/>
      <c r="E29" s="1"/>
      <c r="F29" s="239"/>
      <c r="G29" s="239" t="str">
        <f>'2'!$E$27</f>
        <v>NIP. 19830718 200312 1 008</v>
      </c>
      <c r="H29" s="1"/>
    </row>
    <row r="30" spans="1:8" ht="15.75" x14ac:dyDescent="0.25">
      <c r="A30" s="1"/>
      <c r="B30" s="1"/>
      <c r="C30" s="1"/>
      <c r="D30" s="1"/>
      <c r="E30" s="1"/>
      <c r="F30" s="11"/>
      <c r="G30" s="1"/>
      <c r="H30" s="1"/>
    </row>
    <row r="31" spans="1:8" ht="15.75" x14ac:dyDescent="0.25">
      <c r="A31" s="1"/>
      <c r="B31" s="1"/>
      <c r="C31" s="1"/>
      <c r="D31" s="1"/>
      <c r="E31" s="1"/>
      <c r="F31" s="11"/>
      <c r="G31" s="1"/>
      <c r="H31" s="1"/>
    </row>
    <row r="32" spans="1:8" ht="15.75" x14ac:dyDescent="0.25">
      <c r="A32" s="1"/>
      <c r="B32" s="1"/>
      <c r="C32" s="1"/>
      <c r="D32" s="1"/>
      <c r="E32" s="1"/>
      <c r="F32" s="11"/>
      <c r="G32" s="1"/>
      <c r="H32" s="1"/>
    </row>
    <row r="33" spans="1:8" ht="15.75" x14ac:dyDescent="0.25">
      <c r="A33" s="1"/>
      <c r="B33" s="1"/>
      <c r="C33" s="1"/>
      <c r="D33" s="1"/>
      <c r="E33" s="1"/>
      <c r="F33" s="11"/>
      <c r="G33" s="1"/>
      <c r="H33" s="1"/>
    </row>
    <row r="34" spans="1:8" ht="15.75" x14ac:dyDescent="0.25">
      <c r="A34" s="1"/>
      <c r="B34" s="1"/>
      <c r="C34" s="1"/>
      <c r="D34" s="1"/>
      <c r="E34" s="1"/>
      <c r="F34" s="1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/>
      <c r="H35" s="1"/>
    </row>
    <row r="36" spans="1:8" ht="15.75" x14ac:dyDescent="0.25">
      <c r="A36" s="1"/>
      <c r="B36" s="1"/>
      <c r="C36" s="1"/>
      <c r="D36" s="1"/>
      <c r="E36" s="1"/>
      <c r="F36" s="1"/>
      <c r="G36" s="1"/>
      <c r="H36" s="1"/>
    </row>
    <row r="37" spans="1:8" ht="15.75" x14ac:dyDescent="0.25">
      <c r="A37" s="1"/>
      <c r="B37" s="1"/>
      <c r="C37" s="1"/>
      <c r="D37" s="1"/>
      <c r="E37" s="1"/>
      <c r="F37" s="1"/>
      <c r="G37" s="1"/>
      <c r="H37" s="1"/>
    </row>
    <row r="38" spans="1:8" ht="15.75" x14ac:dyDescent="0.25">
      <c r="A38" s="1"/>
      <c r="B38" s="1"/>
      <c r="C38" s="1"/>
      <c r="D38" s="1"/>
      <c r="E38" s="1"/>
      <c r="F38" s="1"/>
      <c r="G38" s="1"/>
      <c r="H38" s="1"/>
    </row>
    <row r="39" spans="1:8" ht="15.75" x14ac:dyDescent="0.25">
      <c r="A39" s="1"/>
      <c r="B39" s="1"/>
      <c r="C39" s="1"/>
      <c r="D39" s="1"/>
      <c r="E39" s="1"/>
      <c r="F39" s="1"/>
      <c r="G39" s="1"/>
      <c r="H39" s="1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"/>
      <c r="C41" s="1"/>
      <c r="D41" s="1"/>
      <c r="E41" s="1"/>
      <c r="F41" s="1"/>
      <c r="G41" s="1"/>
      <c r="H41" s="1"/>
    </row>
    <row r="42" spans="1:8" ht="15.75" x14ac:dyDescent="0.25">
      <c r="A42" s="1"/>
      <c r="B42" s="1"/>
      <c r="C42" s="1"/>
      <c r="D42" s="1"/>
      <c r="E42" s="1"/>
      <c r="F42" s="1"/>
      <c r="G42" s="1"/>
      <c r="H42" s="1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/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/>
      <c r="H47" s="1"/>
    </row>
  </sheetData>
  <mergeCells count="9">
    <mergeCell ref="A19:B19"/>
    <mergeCell ref="A2:H2"/>
    <mergeCell ref="A3:H3"/>
    <mergeCell ref="A4:H4"/>
    <mergeCell ref="A7:A8"/>
    <mergeCell ref="B7:B8"/>
    <mergeCell ref="C7:D7"/>
    <mergeCell ref="E7:F7"/>
    <mergeCell ref="G7:H7"/>
  </mergeCells>
  <pageMargins left="0.7" right="0.7" top="0.75" bottom="0.75" header="0.3" footer="0.3"/>
  <pageSetup paperSize="10000" orientation="portrait" horizontalDpi="4294967293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1:D27"/>
  <sheetViews>
    <sheetView view="pageBreakPreview" topLeftCell="A9" zoomScale="60" zoomScaleNormal="70" workbookViewId="0">
      <selection activeCell="K16" sqref="K16"/>
    </sheetView>
  </sheetViews>
  <sheetFormatPr defaultRowHeight="15" x14ac:dyDescent="0.25"/>
  <cols>
    <col min="1" max="1" width="4.5703125" customWidth="1"/>
    <col min="3" max="3" width="65.7109375" customWidth="1"/>
  </cols>
  <sheetData>
    <row r="11" spans="2:4" ht="31.5" x14ac:dyDescent="0.25">
      <c r="B11" s="250" t="s">
        <v>154</v>
      </c>
      <c r="C11" s="250"/>
      <c r="D11" s="250"/>
    </row>
    <row r="12" spans="2:4" ht="31.5" x14ac:dyDescent="0.25">
      <c r="B12" s="250" t="s">
        <v>237</v>
      </c>
      <c r="C12" s="250"/>
      <c r="D12" s="250"/>
    </row>
    <row r="13" spans="2:4" ht="31.5" x14ac:dyDescent="0.25">
      <c r="B13" s="93"/>
      <c r="C13" s="93" t="s">
        <v>223</v>
      </c>
      <c r="D13" s="93"/>
    </row>
    <row r="14" spans="2:4" ht="31.5" x14ac:dyDescent="0.25">
      <c r="B14" s="93"/>
      <c r="C14" s="93"/>
      <c r="D14" s="93"/>
    </row>
    <row r="15" spans="2:4" ht="15.75" x14ac:dyDescent="0.25">
      <c r="B15" s="31"/>
      <c r="C15" s="31"/>
      <c r="D15" s="31"/>
    </row>
    <row r="16" spans="2:4" ht="18.75" x14ac:dyDescent="0.3">
      <c r="B16" s="25">
        <v>1</v>
      </c>
      <c r="C16" s="26" t="s">
        <v>155</v>
      </c>
      <c r="D16" s="149"/>
    </row>
    <row r="17" spans="2:4" ht="18.75" x14ac:dyDescent="0.3">
      <c r="B17" s="97"/>
      <c r="C17" s="27"/>
      <c r="D17" s="150"/>
    </row>
    <row r="18" spans="2:4" ht="18.75" x14ac:dyDescent="0.3">
      <c r="B18" s="97"/>
      <c r="C18" s="27"/>
      <c r="D18" s="27"/>
    </row>
    <row r="19" spans="2:4" ht="18.75" x14ac:dyDescent="0.3">
      <c r="B19" s="25">
        <v>2</v>
      </c>
      <c r="C19" s="26" t="s">
        <v>156</v>
      </c>
      <c r="D19" s="151"/>
    </row>
    <row r="20" spans="2:4" ht="18.75" x14ac:dyDescent="0.3">
      <c r="B20" s="97"/>
      <c r="C20" s="27"/>
      <c r="D20" s="152"/>
    </row>
    <row r="21" spans="2:4" ht="18.75" x14ac:dyDescent="0.3">
      <c r="B21" s="97"/>
      <c r="C21" s="27"/>
      <c r="D21" s="20"/>
    </row>
    <row r="22" spans="2:4" ht="18.75" x14ac:dyDescent="0.3">
      <c r="B22" s="25">
        <v>3</v>
      </c>
      <c r="C22" s="26" t="s">
        <v>157</v>
      </c>
      <c r="D22" s="108"/>
    </row>
    <row r="23" spans="2:4" ht="18.75" x14ac:dyDescent="0.3">
      <c r="B23" s="97"/>
      <c r="C23" s="27"/>
      <c r="D23" s="20"/>
    </row>
    <row r="24" spans="2:4" ht="18.75" x14ac:dyDescent="0.3">
      <c r="B24" s="97"/>
      <c r="C24" s="27"/>
      <c r="D24" s="20"/>
    </row>
    <row r="26" spans="2:4" ht="23.25" x14ac:dyDescent="0.25">
      <c r="B26" s="251" t="s">
        <v>10</v>
      </c>
      <c r="C26" s="251"/>
      <c r="D26" s="251"/>
    </row>
    <row r="27" spans="2:4" ht="23.25" x14ac:dyDescent="0.25">
      <c r="B27" s="251" t="s">
        <v>288</v>
      </c>
      <c r="C27" s="251"/>
      <c r="D27" s="251"/>
    </row>
  </sheetData>
  <mergeCells count="4">
    <mergeCell ref="B11:D11"/>
    <mergeCell ref="B12:D12"/>
    <mergeCell ref="B26:D26"/>
    <mergeCell ref="B27:D27"/>
  </mergeCells>
  <pageMargins left="0.7" right="0.7" top="0.75" bottom="0.75" header="0.3" footer="0.3"/>
  <pageSetup paperSize="5" orientation="portrait" horizontalDpi="4294967293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F40"/>
  <sheetViews>
    <sheetView view="pageBreakPreview" topLeftCell="A4" zoomScale="60" workbookViewId="0">
      <selection activeCell="D21" sqref="D21"/>
    </sheetView>
  </sheetViews>
  <sheetFormatPr defaultRowHeight="15" x14ac:dyDescent="0.25"/>
  <cols>
    <col min="2" max="2" width="22.42578125" customWidth="1"/>
    <col min="3" max="3" width="21.85546875" customWidth="1"/>
    <col min="4" max="4" width="33.42578125" customWidth="1"/>
  </cols>
  <sheetData>
    <row r="1" spans="1:4" ht="18.75" x14ac:dyDescent="0.25">
      <c r="A1" s="96"/>
      <c r="B1" s="96"/>
      <c r="C1" s="96"/>
      <c r="D1" s="96"/>
    </row>
    <row r="2" spans="1:4" ht="18.75" x14ac:dyDescent="0.25">
      <c r="A2" s="277" t="s">
        <v>155</v>
      </c>
      <c r="B2" s="277"/>
      <c r="C2" s="277"/>
      <c r="D2" s="277"/>
    </row>
    <row r="3" spans="1:4" ht="18.75" x14ac:dyDescent="0.25">
      <c r="A3" s="277" t="s">
        <v>237</v>
      </c>
      <c r="B3" s="277"/>
      <c r="C3" s="277"/>
      <c r="D3" s="277"/>
    </row>
    <row r="4" spans="1:4" ht="18.75" x14ac:dyDescent="0.25">
      <c r="A4" s="277" t="s">
        <v>223</v>
      </c>
      <c r="B4" s="277"/>
      <c r="C4" s="277"/>
      <c r="D4" s="277"/>
    </row>
    <row r="5" spans="1:4" ht="18.75" x14ac:dyDescent="0.25">
      <c r="A5" s="103"/>
      <c r="B5" s="103"/>
      <c r="C5" s="103"/>
      <c r="D5" s="103"/>
    </row>
    <row r="6" spans="1:4" ht="19.5" thickBot="1" x14ac:dyDescent="0.35">
      <c r="A6" s="27"/>
      <c r="B6" s="27"/>
      <c r="C6" s="27"/>
      <c r="D6" s="27"/>
    </row>
    <row r="7" spans="1:4" ht="18.75" x14ac:dyDescent="0.25">
      <c r="A7" s="98" t="s">
        <v>12</v>
      </c>
      <c r="B7" s="99" t="s">
        <v>158</v>
      </c>
      <c r="C7" s="77" t="s">
        <v>159</v>
      </c>
      <c r="D7" s="153" t="s">
        <v>160</v>
      </c>
    </row>
    <row r="8" spans="1:4" ht="18.75" x14ac:dyDescent="0.25">
      <c r="A8" s="81" t="s">
        <v>31</v>
      </c>
      <c r="B8" s="74" t="s">
        <v>32</v>
      </c>
      <c r="C8" s="74" t="s">
        <v>33</v>
      </c>
      <c r="D8" s="82" t="s">
        <v>34</v>
      </c>
    </row>
    <row r="9" spans="1:4" ht="18.75" x14ac:dyDescent="0.3">
      <c r="A9" s="154">
        <v>1</v>
      </c>
      <c r="B9" s="23" t="s">
        <v>161</v>
      </c>
      <c r="C9" s="24">
        <v>18</v>
      </c>
      <c r="D9" s="47">
        <v>551</v>
      </c>
    </row>
    <row r="10" spans="1:4" ht="18.75" x14ac:dyDescent="0.3">
      <c r="A10" s="154">
        <v>2</v>
      </c>
      <c r="B10" s="23" t="s">
        <v>162</v>
      </c>
      <c r="C10" s="24">
        <v>17</v>
      </c>
      <c r="D10" s="47">
        <v>434</v>
      </c>
    </row>
    <row r="11" spans="1:4" ht="18.75" x14ac:dyDescent="0.3">
      <c r="A11" s="154">
        <v>3</v>
      </c>
      <c r="B11" s="23" t="s">
        <v>163</v>
      </c>
      <c r="C11" s="24">
        <v>18</v>
      </c>
      <c r="D11" s="47">
        <v>237</v>
      </c>
    </row>
    <row r="12" spans="1:4" ht="18.75" x14ac:dyDescent="0.3">
      <c r="A12" s="154">
        <v>4</v>
      </c>
      <c r="B12" s="23" t="s">
        <v>164</v>
      </c>
      <c r="C12" s="24">
        <v>14</v>
      </c>
      <c r="D12" s="47">
        <v>163</v>
      </c>
    </row>
    <row r="13" spans="1:4" ht="18.75" x14ac:dyDescent="0.3">
      <c r="A13" s="154">
        <v>5</v>
      </c>
      <c r="B13" s="23" t="s">
        <v>165</v>
      </c>
      <c r="C13" s="24">
        <v>9</v>
      </c>
      <c r="D13" s="47">
        <v>152</v>
      </c>
    </row>
    <row r="14" spans="1:4" ht="18.75" x14ac:dyDescent="0.3">
      <c r="A14" s="154">
        <v>6</v>
      </c>
      <c r="B14" s="23" t="s">
        <v>166</v>
      </c>
      <c r="C14" s="24">
        <v>8</v>
      </c>
      <c r="D14" s="47">
        <v>51</v>
      </c>
    </row>
    <row r="15" spans="1:4" ht="18.75" x14ac:dyDescent="0.3">
      <c r="A15" s="154">
        <v>7</v>
      </c>
      <c r="B15" s="23" t="s">
        <v>167</v>
      </c>
      <c r="C15" s="24">
        <v>10</v>
      </c>
      <c r="D15" s="47">
        <v>84</v>
      </c>
    </row>
    <row r="16" spans="1:4" ht="18.75" x14ac:dyDescent="0.3">
      <c r="A16" s="155">
        <v>8</v>
      </c>
      <c r="B16" s="141" t="s">
        <v>168</v>
      </c>
      <c r="C16" s="142">
        <v>3</v>
      </c>
      <c r="D16" s="144">
        <v>20</v>
      </c>
    </row>
    <row r="17" spans="1:6" ht="18.75" x14ac:dyDescent="0.3">
      <c r="A17" s="155">
        <v>9</v>
      </c>
      <c r="B17" s="141" t="s">
        <v>169</v>
      </c>
      <c r="C17" s="142">
        <v>4</v>
      </c>
      <c r="D17" s="144">
        <v>8</v>
      </c>
    </row>
    <row r="18" spans="1:6" ht="18.75" x14ac:dyDescent="0.3">
      <c r="A18" s="155">
        <v>10</v>
      </c>
      <c r="B18" s="141" t="s">
        <v>170</v>
      </c>
      <c r="C18" s="142">
        <v>10</v>
      </c>
      <c r="D18" s="144">
        <v>163</v>
      </c>
    </row>
    <row r="19" spans="1:6" ht="18.75" x14ac:dyDescent="0.3">
      <c r="A19" s="155">
        <v>11</v>
      </c>
      <c r="B19" s="141" t="s">
        <v>171</v>
      </c>
      <c r="C19" s="142">
        <v>19</v>
      </c>
      <c r="D19" s="144">
        <v>452</v>
      </c>
    </row>
    <row r="20" spans="1:6" ht="18.75" x14ac:dyDescent="0.3">
      <c r="A20" s="155">
        <v>12</v>
      </c>
      <c r="B20" s="141" t="s">
        <v>172</v>
      </c>
      <c r="C20" s="142">
        <v>27</v>
      </c>
      <c r="D20" s="144">
        <v>966</v>
      </c>
    </row>
    <row r="21" spans="1:6" ht="19.5" thickBot="1" x14ac:dyDescent="0.35">
      <c r="A21" s="252" t="s">
        <v>173</v>
      </c>
      <c r="B21" s="253"/>
      <c r="C21" s="156">
        <f>SUM(C9:C20)/12</f>
        <v>13.083333333333334</v>
      </c>
      <c r="D21" s="157">
        <f>SUM(D9:D20)/12</f>
        <v>273.41666666666669</v>
      </c>
    </row>
    <row r="22" spans="1:6" ht="18.75" x14ac:dyDescent="0.3">
      <c r="A22" s="69"/>
      <c r="B22" s="69"/>
      <c r="C22" s="70"/>
      <c r="D22" s="70"/>
    </row>
    <row r="23" spans="1:6" ht="18.75" x14ac:dyDescent="0.3">
      <c r="A23" s="20"/>
      <c r="B23" s="20"/>
      <c r="C23" s="20"/>
      <c r="D23" s="20"/>
    </row>
    <row r="24" spans="1:6" ht="18.75" x14ac:dyDescent="0.3">
      <c r="A24" s="20"/>
      <c r="B24" s="20"/>
      <c r="C24" s="20"/>
      <c r="D24" s="239" t="str">
        <f>'2'!$E$19</f>
        <v>Pangkajene, 19 April 2022</v>
      </c>
      <c r="E24" s="1"/>
      <c r="F24" s="17"/>
    </row>
    <row r="25" spans="1:6" ht="18.75" x14ac:dyDescent="0.3">
      <c r="A25" s="20"/>
      <c r="B25" s="20"/>
      <c r="C25" s="20"/>
      <c r="D25" s="239"/>
      <c r="E25" s="1"/>
      <c r="F25" s="1"/>
    </row>
    <row r="26" spans="1:6" ht="18.75" x14ac:dyDescent="0.3">
      <c r="A26" s="20"/>
      <c r="B26" s="20"/>
      <c r="C26" s="20"/>
      <c r="D26" s="239" t="str">
        <f>'2'!$E$21</f>
        <v>Plt. C A M A T</v>
      </c>
      <c r="E26" s="1"/>
      <c r="F26" s="1"/>
    </row>
    <row r="27" spans="1:6" ht="18.75" x14ac:dyDescent="0.3">
      <c r="A27" s="20"/>
      <c r="B27" s="20"/>
      <c r="C27" s="20"/>
      <c r="D27" s="239"/>
      <c r="E27" s="1"/>
      <c r="F27" s="1"/>
    </row>
    <row r="28" spans="1:6" ht="18.75" x14ac:dyDescent="0.3">
      <c r="A28" s="20"/>
      <c r="B28" s="20"/>
      <c r="C28" s="20"/>
      <c r="D28" s="239"/>
      <c r="E28" s="1"/>
      <c r="F28" s="1"/>
    </row>
    <row r="29" spans="1:6" ht="18.75" x14ac:dyDescent="0.3">
      <c r="A29" s="20"/>
      <c r="B29" s="20"/>
      <c r="C29" s="20"/>
      <c r="D29" s="239"/>
      <c r="E29" s="1"/>
      <c r="F29" s="1"/>
    </row>
    <row r="30" spans="1:6" ht="18.75" x14ac:dyDescent="0.3">
      <c r="A30" s="20"/>
      <c r="B30" s="20"/>
      <c r="C30" s="20"/>
      <c r="D30" s="240" t="str">
        <f>'2'!$E$25</f>
        <v>WAHID PERDANA PUTRA, SH</v>
      </c>
      <c r="E30" s="1"/>
      <c r="F30" s="1"/>
    </row>
    <row r="31" spans="1:6" ht="18.75" x14ac:dyDescent="0.3">
      <c r="A31" s="20"/>
      <c r="B31" s="20"/>
      <c r="C31" s="20"/>
      <c r="D31" s="239" t="str">
        <f>'2'!$E$26</f>
        <v>Penata III/c</v>
      </c>
      <c r="E31" s="1"/>
      <c r="F31" s="17"/>
    </row>
    <row r="32" spans="1:6" ht="18.75" x14ac:dyDescent="0.3">
      <c r="A32" s="20"/>
      <c r="B32" s="20"/>
      <c r="C32" s="20"/>
      <c r="D32" s="239" t="str">
        <f>'2'!$E$27</f>
        <v>NIP. 19830718 200312 1 008</v>
      </c>
      <c r="E32" s="1"/>
      <c r="F32" s="1"/>
    </row>
    <row r="33" spans="1:4" ht="18.75" x14ac:dyDescent="0.3">
      <c r="A33" s="20"/>
      <c r="B33" s="20"/>
      <c r="C33" s="20"/>
      <c r="D33" s="20"/>
    </row>
    <row r="34" spans="1:4" ht="18.75" x14ac:dyDescent="0.3">
      <c r="A34" s="20"/>
      <c r="B34" s="20"/>
      <c r="C34" s="20"/>
      <c r="D34" s="20"/>
    </row>
    <row r="35" spans="1:4" ht="18.75" x14ac:dyDescent="0.3">
      <c r="A35" s="20"/>
      <c r="B35" s="20"/>
      <c r="C35" s="20"/>
      <c r="D35" s="20"/>
    </row>
    <row r="36" spans="1:4" ht="18.75" x14ac:dyDescent="0.3">
      <c r="A36" s="20"/>
      <c r="B36" s="20"/>
      <c r="C36" s="20"/>
      <c r="D36" s="20"/>
    </row>
    <row r="37" spans="1:4" ht="18.75" x14ac:dyDescent="0.3">
      <c r="A37" s="20"/>
      <c r="B37" s="20"/>
      <c r="C37" s="20"/>
      <c r="D37" s="20"/>
    </row>
    <row r="38" spans="1:4" ht="18.75" x14ac:dyDescent="0.3">
      <c r="A38" s="20"/>
      <c r="B38" s="20"/>
      <c r="C38" s="20"/>
      <c r="D38" s="20"/>
    </row>
    <row r="39" spans="1:4" ht="18.75" x14ac:dyDescent="0.3">
      <c r="A39" s="20"/>
      <c r="B39" s="20"/>
      <c r="C39" s="20"/>
      <c r="D39" s="20"/>
    </row>
    <row r="40" spans="1:4" ht="18.75" x14ac:dyDescent="0.3">
      <c r="A40" s="20"/>
      <c r="B40" s="20"/>
      <c r="C40" s="20"/>
    </row>
  </sheetData>
  <mergeCells count="4">
    <mergeCell ref="A2:D2"/>
    <mergeCell ref="A3:D3"/>
    <mergeCell ref="A4:D4"/>
    <mergeCell ref="A21:B21"/>
  </mergeCells>
  <pageMargins left="0.7" right="0.7" top="0.75" bottom="0.75" header="0.3" footer="0.3"/>
  <pageSetup paperSize="10000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B1:F29"/>
  <sheetViews>
    <sheetView view="pageBreakPreview" zoomScale="60" workbookViewId="0">
      <selection activeCell="F17" sqref="F17"/>
    </sheetView>
  </sheetViews>
  <sheetFormatPr defaultRowHeight="15" x14ac:dyDescent="0.25"/>
  <cols>
    <col min="1" max="1" width="5.140625" customWidth="1"/>
    <col min="3" max="3" width="23.85546875" customWidth="1"/>
    <col min="4" max="4" width="15.7109375" customWidth="1"/>
    <col min="5" max="5" width="13.28515625" customWidth="1"/>
    <col min="6" max="6" width="20.28515625" customWidth="1"/>
  </cols>
  <sheetData>
    <row r="1" spans="2:6" ht="18.75" x14ac:dyDescent="0.25">
      <c r="B1" s="96"/>
      <c r="C1" s="96"/>
      <c r="D1" s="96"/>
      <c r="E1" s="96"/>
      <c r="F1" s="96"/>
    </row>
    <row r="2" spans="2:6" ht="18.75" x14ac:dyDescent="0.25">
      <c r="B2" s="277" t="s">
        <v>174</v>
      </c>
      <c r="C2" s="277"/>
      <c r="D2" s="277"/>
      <c r="E2" s="277"/>
      <c r="F2" s="277"/>
    </row>
    <row r="3" spans="2:6" ht="18.75" x14ac:dyDescent="0.25">
      <c r="B3" s="277" t="s">
        <v>237</v>
      </c>
      <c r="C3" s="277"/>
      <c r="D3" s="277"/>
      <c r="E3" s="277"/>
      <c r="F3" s="277"/>
    </row>
    <row r="4" spans="2:6" ht="18.75" x14ac:dyDescent="0.25">
      <c r="B4" s="313" t="s">
        <v>223</v>
      </c>
      <c r="C4" s="313"/>
      <c r="D4" s="313"/>
      <c r="E4" s="313"/>
      <c r="F4" s="313"/>
    </row>
    <row r="5" spans="2:6" ht="18.75" x14ac:dyDescent="0.3">
      <c r="B5" s="27"/>
      <c r="C5" s="27"/>
      <c r="D5" s="27"/>
      <c r="E5" s="27"/>
      <c r="F5" s="27"/>
    </row>
    <row r="6" spans="2:6" ht="56.25" x14ac:dyDescent="0.25">
      <c r="B6" s="100" t="s">
        <v>12</v>
      </c>
      <c r="C6" s="100" t="s">
        <v>77</v>
      </c>
      <c r="D6" s="91" t="s">
        <v>175</v>
      </c>
      <c r="E6" s="158" t="s">
        <v>176</v>
      </c>
      <c r="F6" s="159" t="s">
        <v>177</v>
      </c>
    </row>
    <row r="7" spans="2:6" ht="18.75" x14ac:dyDescent="0.25">
      <c r="B7" s="74" t="s">
        <v>31</v>
      </c>
      <c r="C7" s="74" t="s">
        <v>32</v>
      </c>
      <c r="D7" s="74" t="s">
        <v>33</v>
      </c>
      <c r="E7" s="74" t="s">
        <v>34</v>
      </c>
      <c r="F7" s="74" t="s">
        <v>35</v>
      </c>
    </row>
    <row r="8" spans="2:6" ht="18.75" x14ac:dyDescent="0.3">
      <c r="B8" s="22">
        <v>1</v>
      </c>
      <c r="C8" s="23" t="s">
        <v>226</v>
      </c>
      <c r="D8" s="211">
        <v>3484</v>
      </c>
      <c r="E8" s="24">
        <v>9.86</v>
      </c>
      <c r="F8" s="210">
        <f>D8/E8</f>
        <v>353.34685598377285</v>
      </c>
    </row>
    <row r="9" spans="2:6" ht="18.75" x14ac:dyDescent="0.3">
      <c r="B9" s="22">
        <v>2</v>
      </c>
      <c r="C9" s="23" t="s">
        <v>227</v>
      </c>
      <c r="D9" s="211">
        <v>3086</v>
      </c>
      <c r="E9" s="24">
        <v>9.1</v>
      </c>
      <c r="F9" s="210">
        <f t="shared" ref="F9:F16" si="0">D9/E9</f>
        <v>339.12087912087912</v>
      </c>
    </row>
    <row r="10" spans="2:6" ht="18.75" x14ac:dyDescent="0.3">
      <c r="B10" s="22">
        <v>3</v>
      </c>
      <c r="C10" s="23" t="s">
        <v>228</v>
      </c>
      <c r="D10" s="211">
        <v>3652</v>
      </c>
      <c r="E10" s="24">
        <v>7.19</v>
      </c>
      <c r="F10" s="210">
        <f t="shared" si="0"/>
        <v>507.92767732962443</v>
      </c>
    </row>
    <row r="11" spans="2:6" ht="18.75" x14ac:dyDescent="0.3">
      <c r="B11" s="22">
        <v>4</v>
      </c>
      <c r="C11" s="23" t="s">
        <v>229</v>
      </c>
      <c r="D11" s="211">
        <v>2720</v>
      </c>
      <c r="E11" s="210">
        <v>8.32</v>
      </c>
      <c r="F11" s="210">
        <f t="shared" si="0"/>
        <v>326.92307692307691</v>
      </c>
    </row>
    <row r="12" spans="2:6" ht="18.75" x14ac:dyDescent="0.3">
      <c r="B12" s="22">
        <v>5</v>
      </c>
      <c r="C12" s="23" t="s">
        <v>230</v>
      </c>
      <c r="D12" s="211">
        <v>3213</v>
      </c>
      <c r="E12" s="24">
        <v>1.32</v>
      </c>
      <c r="F12" s="210">
        <f>D12/E12</f>
        <v>2434.090909090909</v>
      </c>
    </row>
    <row r="13" spans="2:6" ht="18.75" x14ac:dyDescent="0.3">
      <c r="B13" s="22">
        <v>6</v>
      </c>
      <c r="C13" s="23" t="s">
        <v>231</v>
      </c>
      <c r="D13" s="211">
        <v>6966</v>
      </c>
      <c r="E13" s="24">
        <v>1.22</v>
      </c>
      <c r="F13" s="210">
        <f t="shared" si="0"/>
        <v>5709.8360655737706</v>
      </c>
    </row>
    <row r="14" spans="2:6" ht="18.75" x14ac:dyDescent="0.3">
      <c r="B14" s="22">
        <v>7</v>
      </c>
      <c r="C14" s="23" t="s">
        <v>232</v>
      </c>
      <c r="D14" s="211">
        <v>5882</v>
      </c>
      <c r="E14" s="24">
        <v>2.09</v>
      </c>
      <c r="F14" s="210">
        <f t="shared" si="0"/>
        <v>2814.3540669856461</v>
      </c>
    </row>
    <row r="15" spans="2:6" ht="18.75" x14ac:dyDescent="0.3">
      <c r="B15" s="22">
        <v>8</v>
      </c>
      <c r="C15" s="23" t="s">
        <v>233</v>
      </c>
      <c r="D15" s="211">
        <v>8122</v>
      </c>
      <c r="E15" s="24">
        <v>4.53</v>
      </c>
      <c r="F15" s="210">
        <f t="shared" si="0"/>
        <v>1792.9359823399557</v>
      </c>
    </row>
    <row r="16" spans="2:6" ht="18.75" x14ac:dyDescent="0.3">
      <c r="B16" s="22">
        <v>9</v>
      </c>
      <c r="C16" s="23" t="s">
        <v>234</v>
      </c>
      <c r="D16" s="211">
        <v>4858</v>
      </c>
      <c r="E16" s="24">
        <v>3.76</v>
      </c>
      <c r="F16" s="210">
        <f t="shared" si="0"/>
        <v>1292.0212765957447</v>
      </c>
    </row>
    <row r="17" spans="2:6" ht="18.75" x14ac:dyDescent="0.3">
      <c r="B17" s="268" t="s">
        <v>36</v>
      </c>
      <c r="C17" s="268"/>
      <c r="D17" s="212">
        <f>SUM(D8:D16)</f>
        <v>41983</v>
      </c>
      <c r="E17" s="247">
        <f>SUM(E8:E16)</f>
        <v>47.389999999999993</v>
      </c>
      <c r="F17" s="209">
        <f>D17/E17</f>
        <v>885.90419919814315</v>
      </c>
    </row>
    <row r="18" spans="2:6" ht="18.75" x14ac:dyDescent="0.3">
      <c r="B18" s="69"/>
      <c r="C18" s="69"/>
      <c r="D18" s="70"/>
      <c r="E18" s="70"/>
      <c r="F18" s="70"/>
    </row>
    <row r="19" spans="2:6" ht="18.75" x14ac:dyDescent="0.3">
      <c r="B19" s="20"/>
      <c r="C19" s="20"/>
      <c r="D19" s="20"/>
      <c r="E19" s="239" t="str">
        <f>'2'!$E$19</f>
        <v>Pangkajene, 19 April 2022</v>
      </c>
      <c r="F19" s="20"/>
    </row>
    <row r="20" spans="2:6" ht="18.75" x14ac:dyDescent="0.3">
      <c r="B20" s="20"/>
      <c r="C20" s="20"/>
      <c r="D20" s="20"/>
      <c r="E20" s="239"/>
      <c r="F20" s="20"/>
    </row>
    <row r="21" spans="2:6" ht="18.75" x14ac:dyDescent="0.3">
      <c r="B21" s="20"/>
      <c r="C21" s="20"/>
      <c r="D21" s="20"/>
      <c r="E21" s="239" t="str">
        <f>'2'!$E$21</f>
        <v>Plt. C A M A T</v>
      </c>
      <c r="F21" s="20"/>
    </row>
    <row r="22" spans="2:6" ht="18.75" x14ac:dyDescent="0.3">
      <c r="B22" s="20"/>
      <c r="C22" s="20"/>
      <c r="D22" s="20"/>
      <c r="E22" s="239"/>
      <c r="F22" s="20"/>
    </row>
    <row r="23" spans="2:6" ht="18.75" x14ac:dyDescent="0.3">
      <c r="B23" s="20"/>
      <c r="C23" s="20"/>
      <c r="D23" s="20"/>
      <c r="E23" s="239"/>
      <c r="F23" s="20"/>
    </row>
    <row r="24" spans="2:6" ht="18.75" x14ac:dyDescent="0.3">
      <c r="B24" s="20"/>
      <c r="C24" s="20"/>
      <c r="D24" s="20"/>
      <c r="E24" s="239"/>
      <c r="F24" s="20"/>
    </row>
    <row r="25" spans="2:6" ht="18.75" x14ac:dyDescent="0.3">
      <c r="B25" s="20"/>
      <c r="C25" s="20"/>
      <c r="D25" s="20"/>
      <c r="E25" s="240" t="str">
        <f>'2'!$E$25</f>
        <v>WAHID PERDANA PUTRA, SH</v>
      </c>
      <c r="F25" s="20"/>
    </row>
    <row r="26" spans="2:6" ht="18.75" x14ac:dyDescent="0.3">
      <c r="B26" s="20"/>
      <c r="C26" s="20"/>
      <c r="D26" s="20"/>
      <c r="E26" s="239" t="str">
        <f>'2'!$E$26</f>
        <v>Penata III/c</v>
      </c>
      <c r="F26" s="20"/>
    </row>
    <row r="27" spans="2:6" ht="18.75" x14ac:dyDescent="0.3">
      <c r="B27" s="20"/>
      <c r="C27" s="20"/>
      <c r="D27" s="20"/>
      <c r="E27" s="239" t="str">
        <f>'2'!$E$27</f>
        <v>NIP. 19830718 200312 1 008</v>
      </c>
      <c r="F27" s="20"/>
    </row>
    <row r="28" spans="2:6" ht="18.75" x14ac:dyDescent="0.3">
      <c r="B28" s="20"/>
      <c r="C28" s="20"/>
      <c r="D28" s="20"/>
      <c r="E28" s="33"/>
      <c r="F28" s="20"/>
    </row>
    <row r="29" spans="2:6" ht="15.75" x14ac:dyDescent="0.25">
      <c r="B29" s="1"/>
      <c r="C29" s="1"/>
      <c r="D29" s="1"/>
      <c r="E29" s="1"/>
      <c r="F29" s="1"/>
    </row>
  </sheetData>
  <mergeCells count="4">
    <mergeCell ref="B2:F2"/>
    <mergeCell ref="B3:F3"/>
    <mergeCell ref="B4:F4"/>
    <mergeCell ref="B17:C17"/>
  </mergeCells>
  <pageMargins left="0.7" right="0.7" top="0.75" bottom="0.75" header="0.3" footer="0.3"/>
  <pageSetup paperSize="10000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B1:M43"/>
  <sheetViews>
    <sheetView view="pageBreakPreview" zoomScale="60" workbookViewId="0">
      <selection activeCell="L16" sqref="L16:L24"/>
    </sheetView>
  </sheetViews>
  <sheetFormatPr defaultRowHeight="15" x14ac:dyDescent="0.25"/>
  <cols>
    <col min="1" max="1" width="2.140625" customWidth="1"/>
    <col min="2" max="2" width="7.28515625" customWidth="1"/>
    <col min="3" max="3" width="23" customWidth="1"/>
    <col min="12" max="12" width="10.28515625" customWidth="1"/>
    <col min="13" max="13" width="11.7109375" customWidth="1"/>
  </cols>
  <sheetData>
    <row r="1" spans="2:13" ht="18.75" x14ac:dyDescent="0.25">
      <c r="B1" s="277" t="s">
        <v>178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2:13" ht="18.75" x14ac:dyDescent="0.25">
      <c r="B2" s="277" t="s">
        <v>237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</row>
    <row r="3" spans="2:13" ht="18.75" x14ac:dyDescent="0.25">
      <c r="B3" s="277" t="s">
        <v>223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</row>
    <row r="4" spans="2:13" ht="16.5" thickBot="1" x14ac:dyDescent="0.3">
      <c r="B4" s="3"/>
      <c r="C4" s="3"/>
      <c r="D4" s="3"/>
      <c r="E4" s="3"/>
      <c r="F4" s="3"/>
    </row>
    <row r="5" spans="2:13" ht="72.75" customHeight="1" x14ac:dyDescent="0.25">
      <c r="B5" s="98" t="s">
        <v>12</v>
      </c>
      <c r="C5" s="99" t="s">
        <v>77</v>
      </c>
      <c r="D5" s="160"/>
      <c r="E5" s="161"/>
      <c r="F5" s="161"/>
      <c r="G5" s="160"/>
      <c r="H5" s="160"/>
      <c r="I5" s="213"/>
      <c r="J5" s="213"/>
      <c r="K5" s="213"/>
      <c r="L5" s="213"/>
      <c r="M5" s="162"/>
    </row>
    <row r="6" spans="2:13" ht="18.75" x14ac:dyDescent="0.25">
      <c r="B6" s="163">
        <v>1</v>
      </c>
      <c r="C6" s="164" t="s">
        <v>233</v>
      </c>
      <c r="D6" s="165"/>
      <c r="E6" s="24"/>
      <c r="F6" s="24"/>
      <c r="G6" s="24"/>
      <c r="H6" s="24"/>
      <c r="I6" s="214"/>
      <c r="J6" s="214"/>
      <c r="K6" s="214"/>
      <c r="L6" s="214"/>
      <c r="M6" s="47" t="s">
        <v>257</v>
      </c>
    </row>
    <row r="7" spans="2:13" ht="18.75" x14ac:dyDescent="0.25">
      <c r="B7" s="163">
        <v>2</v>
      </c>
      <c r="C7" s="164" t="s">
        <v>229</v>
      </c>
      <c r="D7" s="24"/>
      <c r="E7" s="165"/>
      <c r="F7" s="24"/>
      <c r="G7" s="24"/>
      <c r="H7" s="24"/>
      <c r="I7" s="214"/>
      <c r="J7" s="214"/>
      <c r="K7" s="214"/>
      <c r="L7" s="214"/>
      <c r="M7" s="47" t="s">
        <v>258</v>
      </c>
    </row>
    <row r="8" spans="2:13" ht="18.75" x14ac:dyDescent="0.25">
      <c r="B8" s="163">
        <v>3</v>
      </c>
      <c r="C8" s="164" t="s">
        <v>230</v>
      </c>
      <c r="D8" s="24"/>
      <c r="E8" s="24"/>
      <c r="F8" s="165"/>
      <c r="G8" s="24"/>
      <c r="H8" s="24"/>
      <c r="I8" s="214"/>
      <c r="J8" s="214"/>
      <c r="K8" s="214"/>
      <c r="L8" s="214"/>
      <c r="M8" s="47" t="s">
        <v>259</v>
      </c>
    </row>
    <row r="9" spans="2:13" ht="18.75" x14ac:dyDescent="0.25">
      <c r="B9" s="163">
        <v>4</v>
      </c>
      <c r="C9" s="164" t="s">
        <v>228</v>
      </c>
      <c r="D9" s="24"/>
      <c r="F9" s="24"/>
      <c r="G9" s="165"/>
      <c r="H9" s="24"/>
      <c r="I9" s="214"/>
      <c r="J9" s="214"/>
      <c r="K9" s="214"/>
      <c r="L9" s="214"/>
      <c r="M9" s="47" t="s">
        <v>257</v>
      </c>
    </row>
    <row r="10" spans="2:13" ht="18.75" x14ac:dyDescent="0.25">
      <c r="B10" s="163">
        <v>5</v>
      </c>
      <c r="C10" s="164" t="s">
        <v>231</v>
      </c>
      <c r="D10" s="24"/>
      <c r="E10" s="217"/>
      <c r="F10" s="24"/>
      <c r="G10" s="24"/>
      <c r="H10" s="165"/>
      <c r="I10" s="214"/>
      <c r="J10" s="214"/>
      <c r="K10" s="214"/>
      <c r="L10" s="214"/>
      <c r="M10" s="47" t="s">
        <v>259</v>
      </c>
    </row>
    <row r="11" spans="2:13" ht="18.75" x14ac:dyDescent="0.25">
      <c r="B11" s="163">
        <v>6</v>
      </c>
      <c r="C11" s="164" t="s">
        <v>227</v>
      </c>
      <c r="D11" s="24"/>
      <c r="E11" s="24"/>
      <c r="F11" s="24"/>
      <c r="G11" s="24"/>
      <c r="H11" s="24"/>
      <c r="I11" s="165"/>
      <c r="J11" s="24"/>
      <c r="K11" s="24"/>
      <c r="L11" s="214"/>
      <c r="M11" s="47" t="s">
        <v>258</v>
      </c>
    </row>
    <row r="12" spans="2:13" ht="18.75" x14ac:dyDescent="0.25">
      <c r="B12" s="163">
        <v>7</v>
      </c>
      <c r="C12" s="164" t="s">
        <v>226</v>
      </c>
      <c r="D12" s="24"/>
      <c r="E12" s="24"/>
      <c r="F12" s="24"/>
      <c r="G12" s="24"/>
      <c r="H12" s="24"/>
      <c r="I12" s="24"/>
      <c r="J12" s="165"/>
      <c r="K12" s="24"/>
      <c r="L12" s="214"/>
      <c r="M12" s="47" t="s">
        <v>260</v>
      </c>
    </row>
    <row r="13" spans="2:13" ht="18.75" x14ac:dyDescent="0.25">
      <c r="B13" s="163">
        <v>8</v>
      </c>
      <c r="C13" s="164" t="s">
        <v>255</v>
      </c>
      <c r="D13" s="24"/>
      <c r="E13" s="24"/>
      <c r="F13" s="24"/>
      <c r="G13" s="24"/>
      <c r="H13" s="24"/>
      <c r="I13" s="24"/>
      <c r="J13" s="24"/>
      <c r="K13" s="165"/>
      <c r="L13" s="214"/>
      <c r="M13" s="47" t="s">
        <v>261</v>
      </c>
    </row>
    <row r="14" spans="2:13" ht="19.5" thickBot="1" x14ac:dyDescent="0.3">
      <c r="B14" s="163">
        <v>9</v>
      </c>
      <c r="C14" s="166" t="s">
        <v>256</v>
      </c>
      <c r="D14" s="167"/>
      <c r="E14" s="167"/>
      <c r="F14" s="167"/>
      <c r="G14" s="167"/>
      <c r="H14" s="167"/>
      <c r="I14" s="216"/>
      <c r="J14" s="216"/>
      <c r="K14" s="216"/>
      <c r="L14" s="215"/>
      <c r="M14" s="47" t="s">
        <v>261</v>
      </c>
    </row>
    <row r="15" spans="2:13" ht="15.75" x14ac:dyDescent="0.25">
      <c r="B15" s="18"/>
      <c r="C15" s="18"/>
      <c r="D15" s="19"/>
      <c r="E15" s="19"/>
      <c r="F15" s="19"/>
    </row>
    <row r="16" spans="2:13" ht="18.75" x14ac:dyDescent="0.3">
      <c r="B16" s="1"/>
      <c r="C16" s="1"/>
      <c r="D16" s="1"/>
      <c r="E16" s="1"/>
      <c r="F16" s="17"/>
      <c r="G16" s="20"/>
      <c r="L16" s="239" t="str">
        <f>'2'!$E$19</f>
        <v>Pangkajene, 19 April 2022</v>
      </c>
    </row>
    <row r="17" spans="2:12" ht="18.75" x14ac:dyDescent="0.3">
      <c r="B17" s="1"/>
      <c r="C17" s="1"/>
      <c r="D17" s="1"/>
      <c r="F17" s="1"/>
      <c r="G17" s="20"/>
      <c r="L17" s="239"/>
    </row>
    <row r="18" spans="2:12" ht="18.75" x14ac:dyDescent="0.3">
      <c r="B18" s="1"/>
      <c r="C18" s="1"/>
      <c r="D18" s="1"/>
      <c r="E18" s="1"/>
      <c r="F18" s="1"/>
      <c r="G18" s="20"/>
      <c r="L18" s="239" t="str">
        <f>'2'!$E$21</f>
        <v>Plt. C A M A T</v>
      </c>
    </row>
    <row r="19" spans="2:12" ht="18.75" x14ac:dyDescent="0.3">
      <c r="B19" s="1"/>
      <c r="C19" s="1"/>
      <c r="D19" s="1"/>
      <c r="F19" s="1"/>
      <c r="G19" s="20"/>
      <c r="L19" s="239"/>
    </row>
    <row r="20" spans="2:12" ht="18.75" x14ac:dyDescent="0.3">
      <c r="B20" s="1"/>
      <c r="C20" s="1"/>
      <c r="D20" s="1"/>
      <c r="E20" s="1"/>
      <c r="F20" s="1"/>
      <c r="G20" s="20"/>
      <c r="L20" s="239"/>
    </row>
    <row r="21" spans="2:12" ht="18.75" x14ac:dyDescent="0.3">
      <c r="B21" s="1"/>
      <c r="C21" s="1"/>
      <c r="D21" s="1"/>
      <c r="E21" s="1"/>
      <c r="F21" s="1"/>
      <c r="G21" s="20"/>
      <c r="L21" s="239"/>
    </row>
    <row r="22" spans="2:12" ht="18.75" x14ac:dyDescent="0.3">
      <c r="B22" s="1"/>
      <c r="C22" s="1"/>
      <c r="D22" s="1"/>
      <c r="E22" s="1"/>
      <c r="F22" s="41"/>
      <c r="G22" s="20"/>
      <c r="L22" s="240" t="str">
        <f>'2'!$E$25</f>
        <v>WAHID PERDANA PUTRA, SH</v>
      </c>
    </row>
    <row r="23" spans="2:12" ht="18.75" x14ac:dyDescent="0.3">
      <c r="B23" s="1"/>
      <c r="C23" s="1"/>
      <c r="D23" s="1"/>
      <c r="F23" s="42"/>
      <c r="G23" s="20"/>
      <c r="L23" s="239" t="str">
        <f>'2'!$E$26</f>
        <v>Penata III/c</v>
      </c>
    </row>
    <row r="24" spans="2:12" ht="18.75" x14ac:dyDescent="0.3">
      <c r="B24" s="1"/>
      <c r="C24" s="1"/>
      <c r="D24" s="1"/>
      <c r="E24" s="42"/>
      <c r="F24" s="17"/>
      <c r="G24" s="20"/>
      <c r="L24" s="239" t="str">
        <f>'2'!$E$27</f>
        <v>NIP. 19830718 200312 1 008</v>
      </c>
    </row>
    <row r="25" spans="2:12" ht="15.75" x14ac:dyDescent="0.25">
      <c r="B25" s="1"/>
      <c r="C25" s="1"/>
      <c r="D25" s="1"/>
      <c r="F25" s="17"/>
    </row>
    <row r="26" spans="2:12" ht="15.75" x14ac:dyDescent="0.25">
      <c r="B26" s="1"/>
      <c r="C26" s="1"/>
      <c r="D26" s="1"/>
      <c r="E26" s="1"/>
      <c r="F26" s="1"/>
    </row>
    <row r="43" spans="13:13" x14ac:dyDescent="0.25">
      <c r="M43">
        <v>35</v>
      </c>
    </row>
  </sheetData>
  <mergeCells count="3">
    <mergeCell ref="B1:M1"/>
    <mergeCell ref="B2:M2"/>
    <mergeCell ref="B3:M3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C36"/>
  <sheetViews>
    <sheetView view="pageBreakPreview" topLeftCell="A13" zoomScale="60" workbookViewId="0">
      <selection activeCell="H26" sqref="H26"/>
    </sheetView>
  </sheetViews>
  <sheetFormatPr defaultRowHeight="15" x14ac:dyDescent="0.25"/>
  <cols>
    <col min="2" max="2" width="65.7109375" customWidth="1"/>
  </cols>
  <sheetData>
    <row r="4" spans="1:3" ht="14.25" customHeight="1" x14ac:dyDescent="0.25"/>
    <row r="11" spans="1:3" ht="31.5" x14ac:dyDescent="0.25">
      <c r="A11" s="250" t="s">
        <v>179</v>
      </c>
      <c r="B11" s="250"/>
      <c r="C11" s="250"/>
    </row>
    <row r="12" spans="1:3" ht="31.5" x14ac:dyDescent="0.25">
      <c r="A12" s="250" t="s">
        <v>237</v>
      </c>
      <c r="B12" s="250"/>
      <c r="C12" s="250"/>
    </row>
    <row r="13" spans="1:3" ht="31.5" x14ac:dyDescent="0.25">
      <c r="A13" s="93"/>
      <c r="B13" s="93" t="s">
        <v>223</v>
      </c>
      <c r="C13" s="93"/>
    </row>
    <row r="14" spans="1:3" ht="18.75" x14ac:dyDescent="0.25">
      <c r="A14" s="94"/>
      <c r="B14" s="94"/>
      <c r="C14" s="94"/>
    </row>
    <row r="15" spans="1:3" ht="18.75" x14ac:dyDescent="0.25">
      <c r="A15" s="94"/>
      <c r="B15" s="94"/>
      <c r="C15" s="94"/>
    </row>
    <row r="16" spans="1:3" ht="18.75" x14ac:dyDescent="0.3">
      <c r="A16" s="25">
        <v>1</v>
      </c>
      <c r="B16" s="26" t="s">
        <v>180</v>
      </c>
      <c r="C16" s="107"/>
    </row>
    <row r="17" spans="1:3" ht="18.75" x14ac:dyDescent="0.3">
      <c r="A17" s="97"/>
      <c r="B17" s="27"/>
      <c r="C17" s="27"/>
    </row>
    <row r="18" spans="1:3" ht="18.75" x14ac:dyDescent="0.3">
      <c r="A18" s="25">
        <v>2</v>
      </c>
      <c r="B18" s="26" t="s">
        <v>181</v>
      </c>
      <c r="C18" s="107"/>
    </row>
    <row r="19" spans="1:3" ht="18.75" x14ac:dyDescent="0.3">
      <c r="A19" s="97"/>
      <c r="B19" s="27"/>
      <c r="C19" s="152"/>
    </row>
    <row r="20" spans="1:3" ht="18.75" x14ac:dyDescent="0.3">
      <c r="A20" s="25">
        <v>3</v>
      </c>
      <c r="B20" s="26" t="s">
        <v>182</v>
      </c>
      <c r="C20" s="107"/>
    </row>
    <row r="21" spans="1:3" ht="18.75" x14ac:dyDescent="0.3">
      <c r="A21" s="97"/>
      <c r="B21" s="27"/>
      <c r="C21" s="152"/>
    </row>
    <row r="22" spans="1:3" ht="18.75" x14ac:dyDescent="0.3">
      <c r="A22" s="25">
        <v>4</v>
      </c>
      <c r="B22" s="26" t="s">
        <v>183</v>
      </c>
      <c r="C22" s="107"/>
    </row>
    <row r="23" spans="1:3" ht="18.75" x14ac:dyDescent="0.3">
      <c r="A23" s="97"/>
      <c r="B23" s="27"/>
      <c r="C23" s="152"/>
    </row>
    <row r="24" spans="1:3" ht="18.75" x14ac:dyDescent="0.3">
      <c r="A24" s="25">
        <v>5</v>
      </c>
      <c r="B24" s="26" t="s">
        <v>184</v>
      </c>
      <c r="C24" s="108"/>
    </row>
    <row r="25" spans="1:3" ht="18.75" x14ac:dyDescent="0.3">
      <c r="A25" s="97"/>
      <c r="B25" s="27"/>
      <c r="C25" s="27"/>
    </row>
    <row r="26" spans="1:3" ht="18.75" x14ac:dyDescent="0.3">
      <c r="A26" s="25">
        <v>6</v>
      </c>
      <c r="B26" s="26" t="s">
        <v>185</v>
      </c>
      <c r="C26" s="107"/>
    </row>
    <row r="27" spans="1:3" ht="18.75" x14ac:dyDescent="0.3">
      <c r="A27" s="97"/>
      <c r="B27" s="27"/>
      <c r="C27" s="152"/>
    </row>
    <row r="28" spans="1:3" ht="18.75" x14ac:dyDescent="0.3">
      <c r="A28" s="25">
        <v>7</v>
      </c>
      <c r="B28" s="26" t="s">
        <v>186</v>
      </c>
      <c r="C28" s="108"/>
    </row>
    <row r="29" spans="1:3" ht="18.75" x14ac:dyDescent="0.3">
      <c r="A29" s="97"/>
      <c r="B29" s="27"/>
      <c r="C29" s="27"/>
    </row>
    <row r="30" spans="1:3" ht="18.75" x14ac:dyDescent="0.3">
      <c r="A30" s="25">
        <v>8</v>
      </c>
      <c r="B30" s="26" t="s">
        <v>187</v>
      </c>
      <c r="C30" s="107"/>
    </row>
    <row r="31" spans="1:3" ht="18.75" x14ac:dyDescent="0.3">
      <c r="A31" s="97"/>
      <c r="B31" s="27"/>
      <c r="C31" s="152"/>
    </row>
    <row r="32" spans="1:3" ht="18.75" x14ac:dyDescent="0.3">
      <c r="A32" s="25">
        <v>9</v>
      </c>
      <c r="B32" s="26" t="s">
        <v>188</v>
      </c>
      <c r="C32" s="108"/>
    </row>
    <row r="33" spans="1:3" ht="18.75" x14ac:dyDescent="0.3">
      <c r="A33" s="97"/>
      <c r="B33" s="27"/>
      <c r="C33" s="150"/>
    </row>
    <row r="34" spans="1:3" ht="9.9499999999999993" customHeight="1" x14ac:dyDescent="0.3">
      <c r="A34" s="97"/>
      <c r="B34" s="27"/>
      <c r="C34" s="150"/>
    </row>
    <row r="35" spans="1:3" ht="23.25" x14ac:dyDescent="0.3">
      <c r="A35" s="97"/>
      <c r="B35" s="168" t="s">
        <v>10</v>
      </c>
      <c r="C35" s="150"/>
    </row>
    <row r="36" spans="1:3" ht="23.25" x14ac:dyDescent="0.25">
      <c r="A36" s="251" t="s">
        <v>288</v>
      </c>
      <c r="B36" s="251"/>
      <c r="C36" s="251"/>
    </row>
  </sheetData>
  <mergeCells count="3">
    <mergeCell ref="A11:C11"/>
    <mergeCell ref="A12:C12"/>
    <mergeCell ref="A36:C36"/>
  </mergeCells>
  <pageMargins left="0.7" right="0.7" top="0.75" bottom="0.75" header="0.3" footer="0.3"/>
  <pageSetup paperSize="5" orientation="portrait" horizontalDpi="4294967293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D44"/>
  <sheetViews>
    <sheetView view="pageBreakPreview" zoomScale="60" workbookViewId="0">
      <selection activeCell="K9" sqref="K9"/>
    </sheetView>
  </sheetViews>
  <sheetFormatPr defaultRowHeight="15" x14ac:dyDescent="0.25"/>
  <cols>
    <col min="3" max="3" width="28.85546875" customWidth="1"/>
    <col min="4" max="4" width="32.5703125" customWidth="1"/>
  </cols>
  <sheetData>
    <row r="1" spans="1:4" ht="18.75" x14ac:dyDescent="0.3">
      <c r="A1" s="20"/>
      <c r="B1" s="20"/>
      <c r="C1" s="20"/>
      <c r="D1" s="20"/>
    </row>
    <row r="2" spans="1:4" ht="18.75" x14ac:dyDescent="0.3">
      <c r="A2" s="20"/>
      <c r="B2" s="20"/>
      <c r="C2" s="20"/>
      <c r="D2" s="20"/>
    </row>
    <row r="3" spans="1:4" ht="18.75" x14ac:dyDescent="0.3">
      <c r="A3" s="20"/>
      <c r="B3" s="257" t="s">
        <v>180</v>
      </c>
      <c r="C3" s="257"/>
      <c r="D3" s="257"/>
    </row>
    <row r="4" spans="1:4" ht="18.75" x14ac:dyDescent="0.3">
      <c r="A4" s="20"/>
      <c r="B4" s="257" t="s">
        <v>237</v>
      </c>
      <c r="C4" s="257"/>
      <c r="D4" s="257"/>
    </row>
    <row r="5" spans="1:4" ht="18.75" x14ac:dyDescent="0.3">
      <c r="A5" s="20"/>
      <c r="B5" s="257" t="s">
        <v>223</v>
      </c>
      <c r="C5" s="257"/>
      <c r="D5" s="257"/>
    </row>
    <row r="6" spans="1:4" ht="18.75" x14ac:dyDescent="0.3">
      <c r="A6" s="20"/>
      <c r="B6" s="94"/>
      <c r="C6" s="94"/>
      <c r="D6" s="94"/>
    </row>
    <row r="7" spans="1:4" ht="19.5" thickBot="1" x14ac:dyDescent="0.35">
      <c r="A7" s="20"/>
      <c r="B7" s="20"/>
      <c r="C7" s="20"/>
      <c r="D7" s="20"/>
    </row>
    <row r="8" spans="1:4" ht="24.75" customHeight="1" x14ac:dyDescent="0.3">
      <c r="A8" s="20"/>
      <c r="B8" s="169" t="s">
        <v>12</v>
      </c>
      <c r="C8" s="138" t="s">
        <v>77</v>
      </c>
      <c r="D8" s="101" t="s">
        <v>14</v>
      </c>
    </row>
    <row r="9" spans="1:4" ht="18.75" x14ac:dyDescent="0.3">
      <c r="A9" s="20"/>
      <c r="B9" s="170" t="s">
        <v>31</v>
      </c>
      <c r="C9" s="89" t="s">
        <v>32</v>
      </c>
      <c r="D9" s="92" t="s">
        <v>33</v>
      </c>
    </row>
    <row r="10" spans="1:4" ht="26.25" customHeight="1" x14ac:dyDescent="0.3">
      <c r="A10" s="20"/>
      <c r="B10" s="154">
        <v>1</v>
      </c>
      <c r="C10" s="227" t="s">
        <v>226</v>
      </c>
      <c r="D10" s="47">
        <v>436</v>
      </c>
    </row>
    <row r="11" spans="1:4" ht="26.25" customHeight="1" x14ac:dyDescent="0.3">
      <c r="A11" s="20"/>
      <c r="B11" s="154">
        <v>2</v>
      </c>
      <c r="C11" s="227" t="s">
        <v>227</v>
      </c>
      <c r="D11" s="47">
        <v>867</v>
      </c>
    </row>
    <row r="12" spans="1:4" ht="26.25" customHeight="1" x14ac:dyDescent="0.3">
      <c r="A12" s="20"/>
      <c r="B12" s="154">
        <v>3</v>
      </c>
      <c r="C12" s="227" t="s">
        <v>228</v>
      </c>
      <c r="D12" s="47">
        <v>948</v>
      </c>
    </row>
    <row r="13" spans="1:4" ht="26.25" customHeight="1" x14ac:dyDescent="0.3">
      <c r="A13" s="20"/>
      <c r="B13" s="154">
        <v>4</v>
      </c>
      <c r="C13" s="227" t="s">
        <v>229</v>
      </c>
      <c r="D13" s="47">
        <v>489</v>
      </c>
    </row>
    <row r="14" spans="1:4" ht="26.25" customHeight="1" x14ac:dyDescent="0.3">
      <c r="A14" s="20"/>
      <c r="B14" s="154">
        <v>5</v>
      </c>
      <c r="C14" s="227" t="s">
        <v>230</v>
      </c>
      <c r="D14" s="47">
        <v>574</v>
      </c>
    </row>
    <row r="15" spans="1:4" ht="26.25" customHeight="1" x14ac:dyDescent="0.3">
      <c r="A15" s="20"/>
      <c r="B15" s="154">
        <v>6</v>
      </c>
      <c r="C15" s="227" t="s">
        <v>231</v>
      </c>
      <c r="D15" s="47">
        <v>720</v>
      </c>
    </row>
    <row r="16" spans="1:4" ht="26.25" customHeight="1" x14ac:dyDescent="0.3">
      <c r="A16" s="20"/>
      <c r="B16" s="154">
        <v>7</v>
      </c>
      <c r="C16" s="227" t="s">
        <v>232</v>
      </c>
      <c r="D16" s="47">
        <v>634</v>
      </c>
    </row>
    <row r="17" spans="1:4" ht="26.25" customHeight="1" x14ac:dyDescent="0.3">
      <c r="A17" s="20"/>
      <c r="B17" s="154">
        <v>8</v>
      </c>
      <c r="C17" s="227" t="s">
        <v>233</v>
      </c>
      <c r="D17" s="47">
        <v>1149</v>
      </c>
    </row>
    <row r="18" spans="1:4" ht="26.25" customHeight="1" x14ac:dyDescent="0.3">
      <c r="A18" s="20"/>
      <c r="B18" s="154">
        <v>9</v>
      </c>
      <c r="C18" s="227" t="s">
        <v>234</v>
      </c>
      <c r="D18" s="47">
        <v>755</v>
      </c>
    </row>
    <row r="19" spans="1:4" ht="26.25" customHeight="1" thickBot="1" x14ac:dyDescent="0.35">
      <c r="A19" s="20"/>
      <c r="B19" s="252" t="s">
        <v>14</v>
      </c>
      <c r="C19" s="253"/>
      <c r="D19" s="51">
        <f>SUM(D10:D18)</f>
        <v>6572</v>
      </c>
    </row>
    <row r="20" spans="1:4" ht="18.75" x14ac:dyDescent="0.3">
      <c r="A20" s="20"/>
      <c r="B20" s="20"/>
      <c r="C20" s="20"/>
      <c r="D20" s="20"/>
    </row>
    <row r="21" spans="1:4" ht="18.75" x14ac:dyDescent="0.3">
      <c r="A21" s="20"/>
      <c r="B21" s="20"/>
      <c r="C21" s="20"/>
      <c r="D21" s="239" t="str">
        <f>'2'!$E$19</f>
        <v>Pangkajene, 19 April 2022</v>
      </c>
    </row>
    <row r="22" spans="1:4" ht="18.75" x14ac:dyDescent="0.3">
      <c r="A22" s="20"/>
      <c r="B22" s="20"/>
      <c r="C22" s="20"/>
      <c r="D22" s="239"/>
    </row>
    <row r="23" spans="1:4" ht="18.75" x14ac:dyDescent="0.3">
      <c r="A23" s="20"/>
      <c r="B23" s="20"/>
      <c r="C23" s="20"/>
      <c r="D23" s="239" t="str">
        <f>'2'!$E$21</f>
        <v>Plt. C A M A T</v>
      </c>
    </row>
    <row r="24" spans="1:4" ht="18.75" x14ac:dyDescent="0.3">
      <c r="A24" s="20"/>
      <c r="B24" s="20"/>
      <c r="C24" s="20"/>
      <c r="D24" s="239"/>
    </row>
    <row r="25" spans="1:4" ht="18.75" x14ac:dyDescent="0.3">
      <c r="A25" s="20"/>
      <c r="B25" s="20"/>
      <c r="C25" s="20"/>
      <c r="D25" s="239"/>
    </row>
    <row r="26" spans="1:4" ht="18.75" x14ac:dyDescent="0.3">
      <c r="A26" s="20"/>
      <c r="B26" s="20"/>
      <c r="C26" s="20"/>
      <c r="D26" s="239"/>
    </row>
    <row r="27" spans="1:4" ht="18.75" x14ac:dyDescent="0.3">
      <c r="A27" s="20"/>
      <c r="B27" s="20"/>
      <c r="C27" s="20"/>
      <c r="D27" s="240" t="str">
        <f>'2'!$E$25</f>
        <v>WAHID PERDANA PUTRA, SH</v>
      </c>
    </row>
    <row r="28" spans="1:4" ht="18.75" x14ac:dyDescent="0.3">
      <c r="A28" s="20"/>
      <c r="B28" s="20"/>
      <c r="C28" s="20"/>
      <c r="D28" s="239" t="str">
        <f>'2'!$E$26</f>
        <v>Penata III/c</v>
      </c>
    </row>
    <row r="29" spans="1:4" ht="18.75" x14ac:dyDescent="0.3">
      <c r="A29" s="20"/>
      <c r="B29" s="20"/>
      <c r="C29" s="20"/>
      <c r="D29" s="239" t="str">
        <f>'2'!$E$27</f>
        <v>NIP. 19830718 200312 1 008</v>
      </c>
    </row>
    <row r="30" spans="1:4" ht="18.75" x14ac:dyDescent="0.3">
      <c r="A30" s="20"/>
      <c r="B30" s="20"/>
      <c r="C30" s="20"/>
      <c r="D30" s="20"/>
    </row>
    <row r="31" spans="1:4" ht="18.75" x14ac:dyDescent="0.3">
      <c r="A31" s="20"/>
      <c r="B31" s="20"/>
      <c r="C31" s="20"/>
      <c r="D31" s="20"/>
    </row>
    <row r="32" spans="1:4" ht="18.75" x14ac:dyDescent="0.3">
      <c r="A32" s="20"/>
      <c r="B32" s="20"/>
      <c r="C32" s="20"/>
      <c r="D32" s="20"/>
    </row>
    <row r="33" spans="1:4" ht="18.75" x14ac:dyDescent="0.3">
      <c r="A33" s="20"/>
      <c r="B33" s="20"/>
      <c r="C33" s="20"/>
      <c r="D33" s="20"/>
    </row>
    <row r="34" spans="1:4" ht="18.75" x14ac:dyDescent="0.3">
      <c r="A34" s="20"/>
      <c r="B34" s="20"/>
      <c r="C34" s="20"/>
      <c r="D34" s="20"/>
    </row>
    <row r="44" spans="1:4" x14ac:dyDescent="0.25">
      <c r="D44">
        <v>37</v>
      </c>
    </row>
  </sheetData>
  <mergeCells count="4">
    <mergeCell ref="B3:D3"/>
    <mergeCell ref="B4:D4"/>
    <mergeCell ref="B5:D5"/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2:I30"/>
  <sheetViews>
    <sheetView view="pageBreakPreview" zoomScaleSheetLayoutView="100" workbookViewId="0">
      <selection activeCell="B23" sqref="B23"/>
    </sheetView>
  </sheetViews>
  <sheetFormatPr defaultRowHeight="15" x14ac:dyDescent="0.25"/>
  <cols>
    <col min="1" max="1" width="7.5703125" customWidth="1"/>
    <col min="2" max="2" width="25.5703125" customWidth="1"/>
    <col min="3" max="3" width="17.28515625" customWidth="1"/>
    <col min="4" max="4" width="15.28515625" customWidth="1"/>
    <col min="6" max="6" width="14.5703125" customWidth="1"/>
    <col min="8" max="8" width="14.5703125" customWidth="1"/>
    <col min="9" max="9" width="19.85546875" customWidth="1"/>
  </cols>
  <sheetData>
    <row r="2" spans="1:9" ht="18.75" x14ac:dyDescent="0.3">
      <c r="A2" s="96"/>
      <c r="B2" s="96"/>
      <c r="C2" s="96"/>
      <c r="D2" s="96"/>
      <c r="E2" s="20"/>
      <c r="F2" s="20"/>
      <c r="G2" s="20"/>
      <c r="H2" s="20"/>
      <c r="I2" s="20"/>
    </row>
    <row r="3" spans="1:9" ht="18.75" x14ac:dyDescent="0.25">
      <c r="A3" s="277" t="s">
        <v>181</v>
      </c>
      <c r="B3" s="277"/>
      <c r="C3" s="277"/>
      <c r="D3" s="277"/>
      <c r="E3" s="277"/>
      <c r="F3" s="277"/>
      <c r="G3" s="277"/>
      <c r="H3" s="277"/>
      <c r="I3" s="277"/>
    </row>
    <row r="4" spans="1:9" ht="18.75" x14ac:dyDescent="0.25">
      <c r="A4" s="277" t="s">
        <v>237</v>
      </c>
      <c r="B4" s="277"/>
      <c r="C4" s="277"/>
      <c r="D4" s="277"/>
      <c r="E4" s="277"/>
      <c r="F4" s="277"/>
      <c r="G4" s="277"/>
      <c r="H4" s="277"/>
      <c r="I4" s="277"/>
    </row>
    <row r="5" spans="1:9" ht="18.75" x14ac:dyDescent="0.25">
      <c r="A5" s="277" t="s">
        <v>223</v>
      </c>
      <c r="B5" s="277"/>
      <c r="C5" s="277"/>
      <c r="D5" s="277"/>
      <c r="E5" s="277"/>
      <c r="F5" s="277"/>
      <c r="G5" s="277"/>
      <c r="H5" s="277"/>
      <c r="I5" s="277"/>
    </row>
    <row r="6" spans="1:9" ht="19.5" thickBot="1" x14ac:dyDescent="0.35">
      <c r="A6" s="27"/>
      <c r="B6" s="27"/>
      <c r="C6" s="27"/>
      <c r="D6" s="27"/>
      <c r="E6" s="20"/>
      <c r="F6" s="20"/>
      <c r="G6" s="20"/>
      <c r="H6" s="20"/>
      <c r="I6" s="20"/>
    </row>
    <row r="7" spans="1:9" ht="18.75" x14ac:dyDescent="0.25">
      <c r="A7" s="98" t="s">
        <v>12</v>
      </c>
      <c r="B7" s="99" t="s">
        <v>77</v>
      </c>
      <c r="C7" s="99" t="s">
        <v>189</v>
      </c>
      <c r="D7" s="99" t="s">
        <v>190</v>
      </c>
      <c r="E7" s="99" t="s">
        <v>191</v>
      </c>
      <c r="F7" s="99" t="s">
        <v>192</v>
      </c>
      <c r="G7" s="99" t="s">
        <v>193</v>
      </c>
      <c r="H7" s="99" t="s">
        <v>194</v>
      </c>
      <c r="I7" s="101" t="s">
        <v>195</v>
      </c>
    </row>
    <row r="8" spans="1:9" ht="18.75" x14ac:dyDescent="0.25">
      <c r="A8" s="170" t="s">
        <v>31</v>
      </c>
      <c r="B8" s="89" t="s">
        <v>32</v>
      </c>
      <c r="C8" s="89" t="s">
        <v>33</v>
      </c>
      <c r="D8" s="89" t="s">
        <v>34</v>
      </c>
      <c r="E8" s="89" t="s">
        <v>35</v>
      </c>
      <c r="F8" s="89" t="s">
        <v>53</v>
      </c>
      <c r="G8" s="89" t="s">
        <v>54</v>
      </c>
      <c r="H8" s="89" t="s">
        <v>61</v>
      </c>
      <c r="I8" s="92" t="s">
        <v>86</v>
      </c>
    </row>
    <row r="9" spans="1:9" ht="18.75" x14ac:dyDescent="0.3">
      <c r="A9" s="46">
        <v>1</v>
      </c>
      <c r="B9" s="23" t="s">
        <v>226</v>
      </c>
      <c r="C9" s="48" t="s">
        <v>301</v>
      </c>
      <c r="D9" s="48" t="s">
        <v>301</v>
      </c>
      <c r="E9" s="48">
        <v>1</v>
      </c>
      <c r="F9" s="48">
        <v>5</v>
      </c>
      <c r="G9" s="48" t="s">
        <v>301</v>
      </c>
      <c r="H9" s="48">
        <v>1</v>
      </c>
      <c r="I9" s="47">
        <f>SUM(C9:H9)</f>
        <v>7</v>
      </c>
    </row>
    <row r="10" spans="1:9" ht="18.75" x14ac:dyDescent="0.3">
      <c r="A10" s="46">
        <v>2</v>
      </c>
      <c r="B10" s="23" t="s">
        <v>227</v>
      </c>
      <c r="C10" s="48" t="s">
        <v>301</v>
      </c>
      <c r="D10" s="48">
        <v>1</v>
      </c>
      <c r="E10" s="48" t="s">
        <v>301</v>
      </c>
      <c r="F10" s="48">
        <v>4</v>
      </c>
      <c r="G10" s="48" t="s">
        <v>301</v>
      </c>
      <c r="H10" s="48" t="s">
        <v>301</v>
      </c>
      <c r="I10" s="47">
        <f t="shared" ref="I10:I17" si="0">SUM(C10:H10)</f>
        <v>5</v>
      </c>
    </row>
    <row r="11" spans="1:9" ht="18.75" x14ac:dyDescent="0.3">
      <c r="A11" s="46">
        <v>3</v>
      </c>
      <c r="B11" s="23" t="s">
        <v>228</v>
      </c>
      <c r="C11" s="48" t="s">
        <v>301</v>
      </c>
      <c r="D11" s="48" t="s">
        <v>301</v>
      </c>
      <c r="E11" s="48">
        <v>1</v>
      </c>
      <c r="F11" s="48">
        <v>5</v>
      </c>
      <c r="G11" s="48" t="s">
        <v>301</v>
      </c>
      <c r="H11" s="48" t="s">
        <v>301</v>
      </c>
      <c r="I11" s="47">
        <f t="shared" si="0"/>
        <v>6</v>
      </c>
    </row>
    <row r="12" spans="1:9" ht="18.75" x14ac:dyDescent="0.3">
      <c r="A12" s="46">
        <v>4</v>
      </c>
      <c r="B12" s="23" t="s">
        <v>229</v>
      </c>
      <c r="C12" s="48" t="s">
        <v>301</v>
      </c>
      <c r="D12" s="48" t="s">
        <v>301</v>
      </c>
      <c r="E12" s="48">
        <v>1</v>
      </c>
      <c r="F12" s="48">
        <v>4</v>
      </c>
      <c r="G12" s="48" t="s">
        <v>301</v>
      </c>
      <c r="H12" s="48">
        <v>1</v>
      </c>
      <c r="I12" s="47">
        <f t="shared" si="0"/>
        <v>6</v>
      </c>
    </row>
    <row r="13" spans="1:9" ht="18.75" x14ac:dyDescent="0.3">
      <c r="A13" s="46">
        <v>5</v>
      </c>
      <c r="B13" s="23" t="s">
        <v>230</v>
      </c>
      <c r="C13" s="48" t="s">
        <v>301</v>
      </c>
      <c r="D13" s="48">
        <v>1</v>
      </c>
      <c r="E13" s="48" t="s">
        <v>301</v>
      </c>
      <c r="F13" s="48">
        <v>2</v>
      </c>
      <c r="G13" s="48" t="s">
        <v>301</v>
      </c>
      <c r="H13" s="48">
        <v>1</v>
      </c>
      <c r="I13" s="47">
        <f t="shared" si="0"/>
        <v>4</v>
      </c>
    </row>
    <row r="14" spans="1:9" ht="18.75" x14ac:dyDescent="0.3">
      <c r="A14" s="46">
        <v>6</v>
      </c>
      <c r="B14" s="23" t="s">
        <v>231</v>
      </c>
      <c r="C14" s="48" t="s">
        <v>301</v>
      </c>
      <c r="D14" s="48" t="s">
        <v>301</v>
      </c>
      <c r="E14" s="48" t="s">
        <v>301</v>
      </c>
      <c r="F14" s="48">
        <v>2</v>
      </c>
      <c r="G14" s="48" t="s">
        <v>301</v>
      </c>
      <c r="H14" s="48" t="s">
        <v>301</v>
      </c>
      <c r="I14" s="47">
        <f t="shared" si="0"/>
        <v>2</v>
      </c>
    </row>
    <row r="15" spans="1:9" ht="18.75" x14ac:dyDescent="0.3">
      <c r="A15" s="46">
        <v>7</v>
      </c>
      <c r="B15" s="23" t="s">
        <v>232</v>
      </c>
      <c r="C15" s="48">
        <v>1</v>
      </c>
      <c r="D15" s="48" t="s">
        <v>301</v>
      </c>
      <c r="E15" s="48" t="s">
        <v>301</v>
      </c>
      <c r="F15" s="48">
        <v>2</v>
      </c>
      <c r="G15" s="48" t="s">
        <v>301</v>
      </c>
      <c r="H15" s="48" t="s">
        <v>301</v>
      </c>
      <c r="I15" s="47">
        <f t="shared" si="0"/>
        <v>3</v>
      </c>
    </row>
    <row r="16" spans="1:9" ht="18.75" x14ac:dyDescent="0.3">
      <c r="A16" s="46">
        <v>8</v>
      </c>
      <c r="B16" s="23" t="s">
        <v>233</v>
      </c>
      <c r="C16" s="48" t="s">
        <v>301</v>
      </c>
      <c r="D16" s="48" t="s">
        <v>301</v>
      </c>
      <c r="E16" s="48" t="s">
        <v>301</v>
      </c>
      <c r="F16" s="48">
        <v>5</v>
      </c>
      <c r="G16" s="48" t="s">
        <v>301</v>
      </c>
      <c r="H16" s="48">
        <v>1</v>
      </c>
      <c r="I16" s="47">
        <f t="shared" si="0"/>
        <v>6</v>
      </c>
    </row>
    <row r="17" spans="1:9" ht="18.75" x14ac:dyDescent="0.3">
      <c r="A17" s="46">
        <v>9</v>
      </c>
      <c r="B17" s="23" t="s">
        <v>234</v>
      </c>
      <c r="C17" s="48" t="s">
        <v>301</v>
      </c>
      <c r="D17" s="48" t="s">
        <v>301</v>
      </c>
      <c r="E17" s="48">
        <v>1</v>
      </c>
      <c r="F17" s="48">
        <v>5</v>
      </c>
      <c r="G17" s="48" t="s">
        <v>301</v>
      </c>
      <c r="H17" s="48" t="s">
        <v>301</v>
      </c>
      <c r="I17" s="47">
        <f t="shared" si="0"/>
        <v>6</v>
      </c>
    </row>
    <row r="18" spans="1:9" ht="19.5" thickBot="1" x14ac:dyDescent="0.3">
      <c r="A18" s="252" t="s">
        <v>14</v>
      </c>
      <c r="B18" s="253"/>
      <c r="C18" s="95">
        <f>SUM(C9:C17)</f>
        <v>1</v>
      </c>
      <c r="D18" s="95">
        <f t="shared" ref="D18:H18" si="1">SUM(D9:D17)</f>
        <v>2</v>
      </c>
      <c r="E18" s="95">
        <f t="shared" si="1"/>
        <v>4</v>
      </c>
      <c r="F18" s="95">
        <f t="shared" si="1"/>
        <v>34</v>
      </c>
      <c r="G18" s="95">
        <f t="shared" si="1"/>
        <v>0</v>
      </c>
      <c r="H18" s="95">
        <f t="shared" si="1"/>
        <v>4</v>
      </c>
      <c r="I18" s="51">
        <f>SUM(I9:I17)</f>
        <v>45</v>
      </c>
    </row>
    <row r="19" spans="1:9" ht="18.75" x14ac:dyDescent="0.3">
      <c r="A19" s="69"/>
      <c r="B19" s="69"/>
      <c r="C19" s="70"/>
      <c r="D19" s="70"/>
      <c r="E19" s="20"/>
      <c r="F19" s="20"/>
      <c r="G19" s="20"/>
      <c r="H19" s="20"/>
      <c r="I19" s="20"/>
    </row>
    <row r="20" spans="1:9" ht="18.75" x14ac:dyDescent="0.3">
      <c r="A20" s="20"/>
      <c r="B20" s="20"/>
      <c r="C20" s="20"/>
      <c r="D20" s="20"/>
      <c r="E20" s="20"/>
      <c r="F20" s="20"/>
      <c r="G20" s="33"/>
      <c r="H20" s="239" t="str">
        <f>'2'!$E$19</f>
        <v>Pangkajene, 19 April 2022</v>
      </c>
      <c r="I20" s="20"/>
    </row>
    <row r="21" spans="1:9" ht="18.75" x14ac:dyDescent="0.3">
      <c r="A21" s="20"/>
      <c r="B21" s="20"/>
      <c r="C21" s="20"/>
      <c r="D21" s="20"/>
      <c r="E21" s="20"/>
      <c r="F21" s="20"/>
      <c r="G21" s="20"/>
      <c r="H21" s="239"/>
      <c r="I21" s="20"/>
    </row>
    <row r="22" spans="1:9" ht="18.75" x14ac:dyDescent="0.3">
      <c r="A22" s="20"/>
      <c r="B22" s="20"/>
      <c r="C22" s="20"/>
      <c r="D22" s="20"/>
      <c r="E22" s="20"/>
      <c r="F22" s="20"/>
      <c r="G22" s="20"/>
      <c r="H22" s="239" t="str">
        <f>'2'!$E$21</f>
        <v>Plt. C A M A T</v>
      </c>
      <c r="I22" s="20"/>
    </row>
    <row r="23" spans="1:9" ht="18.75" x14ac:dyDescent="0.3">
      <c r="A23" s="20"/>
      <c r="B23" s="20"/>
      <c r="C23" s="20"/>
      <c r="D23" s="20"/>
      <c r="E23" s="20"/>
      <c r="F23" s="20"/>
      <c r="G23" s="20"/>
      <c r="H23" s="239"/>
      <c r="I23" s="20"/>
    </row>
    <row r="24" spans="1:9" ht="18.75" x14ac:dyDescent="0.3">
      <c r="A24" s="20"/>
      <c r="B24" s="20"/>
      <c r="C24" s="20"/>
      <c r="D24" s="20"/>
      <c r="E24" s="20"/>
      <c r="F24" s="20"/>
      <c r="G24" s="20"/>
      <c r="H24" s="239"/>
      <c r="I24" s="20"/>
    </row>
    <row r="25" spans="1:9" ht="18.75" x14ac:dyDescent="0.3">
      <c r="A25" s="20"/>
      <c r="B25" s="20"/>
      <c r="C25" s="20"/>
      <c r="D25" s="20"/>
      <c r="E25" s="20"/>
      <c r="F25" s="20"/>
      <c r="G25" s="20"/>
      <c r="H25" s="239"/>
      <c r="I25" s="20"/>
    </row>
    <row r="26" spans="1:9" ht="18.75" x14ac:dyDescent="0.3">
      <c r="A26" s="20"/>
      <c r="B26" s="20"/>
      <c r="C26" s="20"/>
      <c r="D26" s="20"/>
      <c r="E26" s="20"/>
      <c r="F26" s="20"/>
      <c r="G26" s="75"/>
      <c r="H26" s="240" t="str">
        <f>'2'!$E$25</f>
        <v>WAHID PERDANA PUTRA, SH</v>
      </c>
      <c r="I26" s="20"/>
    </row>
    <row r="27" spans="1:9" ht="18.75" x14ac:dyDescent="0.3">
      <c r="A27" s="20"/>
      <c r="B27" s="20"/>
      <c r="C27" s="20"/>
      <c r="D27" s="20"/>
      <c r="E27" s="20"/>
      <c r="F27" s="20"/>
      <c r="G27" s="76"/>
      <c r="H27" s="239" t="str">
        <f>'2'!$E$26</f>
        <v>Penata III/c</v>
      </c>
      <c r="I27" s="20"/>
    </row>
    <row r="28" spans="1:9" ht="18.75" x14ac:dyDescent="0.3">
      <c r="A28" s="20"/>
      <c r="B28" s="20"/>
      <c r="C28" s="20"/>
      <c r="D28" s="20"/>
      <c r="E28" s="20"/>
      <c r="F28" s="20"/>
      <c r="G28" s="33"/>
      <c r="H28" s="239" t="str">
        <f>'2'!$E$27</f>
        <v>NIP. 19830718 200312 1 008</v>
      </c>
      <c r="I28" s="20"/>
    </row>
    <row r="29" spans="1:9" ht="18.75" x14ac:dyDescent="0.3">
      <c r="A29" s="20"/>
      <c r="B29" s="20"/>
      <c r="C29" s="20"/>
      <c r="D29" s="20"/>
      <c r="E29" s="20"/>
      <c r="F29" s="20"/>
      <c r="G29" s="20"/>
      <c r="H29" s="20"/>
      <c r="I29">
        <v>38</v>
      </c>
    </row>
    <row r="30" spans="1:9" ht="18.75" x14ac:dyDescent="0.3">
      <c r="A30" s="20"/>
      <c r="B30" s="20"/>
      <c r="C30" s="20"/>
      <c r="D30" s="20"/>
      <c r="E30" s="20"/>
      <c r="F30" s="20"/>
      <c r="G30" s="20"/>
      <c r="H30" s="20"/>
      <c r="I30" s="20"/>
    </row>
  </sheetData>
  <mergeCells count="4">
    <mergeCell ref="A3:I3"/>
    <mergeCell ref="A4:I4"/>
    <mergeCell ref="A5:I5"/>
    <mergeCell ref="A18:B18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B3:I31"/>
  <sheetViews>
    <sheetView view="pageBreakPreview" zoomScale="60" workbookViewId="0">
      <selection activeCell="H16" sqref="H16"/>
    </sheetView>
  </sheetViews>
  <sheetFormatPr defaultRowHeight="15" x14ac:dyDescent="0.25"/>
  <cols>
    <col min="3" max="3" width="24.5703125" customWidth="1"/>
    <col min="4" max="4" width="20.7109375" customWidth="1"/>
    <col min="5" max="5" width="23.7109375" customWidth="1"/>
  </cols>
  <sheetData>
    <row r="3" spans="2:5" ht="18.75" x14ac:dyDescent="0.3">
      <c r="B3" s="314" t="s">
        <v>110</v>
      </c>
      <c r="C3" s="314"/>
      <c r="D3" s="314"/>
      <c r="E3" s="314"/>
    </row>
    <row r="4" spans="2:5" ht="18.75" x14ac:dyDescent="0.3">
      <c r="B4" s="314" t="s">
        <v>237</v>
      </c>
      <c r="C4" s="314"/>
      <c r="D4" s="314"/>
      <c r="E4" s="314"/>
    </row>
    <row r="5" spans="2:5" ht="18.75" x14ac:dyDescent="0.3">
      <c r="B5" s="314" t="s">
        <v>223</v>
      </c>
      <c r="C5" s="314"/>
      <c r="D5" s="314"/>
      <c r="E5" s="314"/>
    </row>
    <row r="6" spans="2:5" ht="18.75" x14ac:dyDescent="0.3">
      <c r="B6" s="20"/>
      <c r="C6" s="20"/>
      <c r="D6" s="20"/>
      <c r="E6" s="20"/>
    </row>
    <row r="7" spans="2:5" ht="19.5" thickBot="1" x14ac:dyDescent="0.35">
      <c r="B7" s="20"/>
      <c r="C7" s="20"/>
      <c r="D7" s="20"/>
      <c r="E7" s="20"/>
    </row>
    <row r="8" spans="2:5" ht="18.75" x14ac:dyDescent="0.25">
      <c r="B8" s="98" t="s">
        <v>12</v>
      </c>
      <c r="C8" s="99" t="s">
        <v>77</v>
      </c>
      <c r="D8" s="99" t="s">
        <v>196</v>
      </c>
      <c r="E8" s="99" t="s">
        <v>14</v>
      </c>
    </row>
    <row r="9" spans="2:5" ht="18.75" x14ac:dyDescent="0.25">
      <c r="B9" s="170" t="s">
        <v>31</v>
      </c>
      <c r="C9" s="89" t="s">
        <v>32</v>
      </c>
      <c r="D9" s="89" t="s">
        <v>33</v>
      </c>
      <c r="E9" s="89" t="s">
        <v>34</v>
      </c>
    </row>
    <row r="10" spans="2:5" ht="18.75" x14ac:dyDescent="0.3">
      <c r="B10" s="46">
        <v>1</v>
      </c>
      <c r="C10" s="23" t="s">
        <v>226</v>
      </c>
      <c r="D10" s="48">
        <v>32</v>
      </c>
      <c r="E10" s="48">
        <f t="shared" ref="E10:E18" si="0">D10</f>
        <v>32</v>
      </c>
    </row>
    <row r="11" spans="2:5" ht="18.75" x14ac:dyDescent="0.3">
      <c r="B11" s="46">
        <v>2</v>
      </c>
      <c r="C11" s="23" t="s">
        <v>227</v>
      </c>
      <c r="D11" s="48">
        <v>50</v>
      </c>
      <c r="E11" s="48">
        <f t="shared" si="0"/>
        <v>50</v>
      </c>
    </row>
    <row r="12" spans="2:5" ht="18.75" x14ac:dyDescent="0.3">
      <c r="B12" s="46">
        <v>3</v>
      </c>
      <c r="C12" s="23" t="s">
        <v>228</v>
      </c>
      <c r="D12" s="48">
        <v>63</v>
      </c>
      <c r="E12" s="48">
        <f t="shared" si="0"/>
        <v>63</v>
      </c>
    </row>
    <row r="13" spans="2:5" ht="18.75" x14ac:dyDescent="0.3">
      <c r="B13" s="46">
        <v>4</v>
      </c>
      <c r="C13" s="23" t="s">
        <v>229</v>
      </c>
      <c r="D13" s="48">
        <v>44</v>
      </c>
      <c r="E13" s="48">
        <f t="shared" si="0"/>
        <v>44</v>
      </c>
    </row>
    <row r="14" spans="2:5" ht="18.75" x14ac:dyDescent="0.3">
      <c r="B14" s="46">
        <v>5</v>
      </c>
      <c r="C14" s="23" t="s">
        <v>230</v>
      </c>
      <c r="D14" s="48">
        <v>28</v>
      </c>
      <c r="E14" s="48">
        <f t="shared" si="0"/>
        <v>28</v>
      </c>
    </row>
    <row r="15" spans="2:5" ht="18.75" x14ac:dyDescent="0.3">
      <c r="B15" s="46">
        <v>6</v>
      </c>
      <c r="C15" s="23" t="s">
        <v>231</v>
      </c>
      <c r="D15" s="48">
        <v>61</v>
      </c>
      <c r="E15" s="48">
        <f t="shared" si="0"/>
        <v>61</v>
      </c>
    </row>
    <row r="16" spans="2:5" ht="18.75" x14ac:dyDescent="0.3">
      <c r="B16" s="46">
        <v>7</v>
      </c>
      <c r="C16" s="23" t="s">
        <v>232</v>
      </c>
      <c r="D16" s="48">
        <v>47</v>
      </c>
      <c r="E16" s="48">
        <f t="shared" si="0"/>
        <v>47</v>
      </c>
    </row>
    <row r="17" spans="2:9" ht="18.75" x14ac:dyDescent="0.3">
      <c r="B17" s="46">
        <v>8</v>
      </c>
      <c r="C17" s="23" t="s">
        <v>233</v>
      </c>
      <c r="D17" s="48">
        <v>83</v>
      </c>
      <c r="E17" s="48">
        <f t="shared" si="0"/>
        <v>83</v>
      </c>
    </row>
    <row r="18" spans="2:9" ht="18.75" x14ac:dyDescent="0.3">
      <c r="B18" s="46">
        <v>9</v>
      </c>
      <c r="C18" s="23" t="s">
        <v>234</v>
      </c>
      <c r="D18" s="48">
        <v>44</v>
      </c>
      <c r="E18" s="48">
        <f t="shared" si="0"/>
        <v>44</v>
      </c>
    </row>
    <row r="19" spans="2:9" ht="19.5" thickBot="1" x14ac:dyDescent="0.3">
      <c r="B19" s="252" t="s">
        <v>14</v>
      </c>
      <c r="C19" s="253"/>
      <c r="D19" s="95">
        <f>SUM(D10:D18)</f>
        <v>452</v>
      </c>
      <c r="E19" s="95">
        <f>SUM(E10:E18)</f>
        <v>452</v>
      </c>
    </row>
    <row r="20" spans="2:9" ht="18.75" x14ac:dyDescent="0.3">
      <c r="B20" s="69"/>
      <c r="C20" s="69"/>
      <c r="D20" s="70"/>
      <c r="E20" s="70"/>
    </row>
    <row r="21" spans="2:9" ht="18.75" x14ac:dyDescent="0.3">
      <c r="B21" s="20"/>
      <c r="C21" s="20"/>
      <c r="D21" s="20"/>
      <c r="E21" s="239" t="str">
        <f>'2'!$E$19</f>
        <v>Pangkajene, 19 April 2022</v>
      </c>
      <c r="F21" s="20"/>
      <c r="I21" s="246"/>
    </row>
    <row r="22" spans="2:9" ht="18.75" x14ac:dyDescent="0.3">
      <c r="B22" s="20"/>
      <c r="C22" s="20"/>
      <c r="D22" s="33"/>
      <c r="E22" s="239"/>
      <c r="F22" s="20"/>
    </row>
    <row r="23" spans="2:9" ht="18.75" x14ac:dyDescent="0.3">
      <c r="B23" s="20"/>
      <c r="C23" s="20"/>
      <c r="D23" s="20"/>
      <c r="E23" s="239" t="str">
        <f>'2'!$E$21</f>
        <v>Plt. C A M A T</v>
      </c>
      <c r="F23" s="20"/>
    </row>
    <row r="24" spans="2:9" ht="18.75" x14ac:dyDescent="0.3">
      <c r="B24" s="20"/>
      <c r="C24" s="20"/>
      <c r="D24" s="20"/>
      <c r="E24" s="239"/>
      <c r="F24" s="20"/>
    </row>
    <row r="25" spans="2:9" ht="18.75" x14ac:dyDescent="0.3">
      <c r="B25" s="20"/>
      <c r="C25" s="20"/>
      <c r="D25" s="20"/>
      <c r="E25" s="239"/>
      <c r="F25" s="20"/>
    </row>
    <row r="26" spans="2:9" ht="18.75" x14ac:dyDescent="0.3">
      <c r="B26" s="20"/>
      <c r="C26" s="20"/>
      <c r="D26" s="20"/>
      <c r="E26" s="239"/>
      <c r="F26" s="20"/>
    </row>
    <row r="27" spans="2:9" ht="18.75" x14ac:dyDescent="0.3">
      <c r="B27" s="20"/>
      <c r="C27" s="20"/>
      <c r="D27" s="20"/>
      <c r="E27" s="240" t="str">
        <f>'2'!$E$25</f>
        <v>WAHID PERDANA PUTRA, SH</v>
      </c>
      <c r="F27" s="20"/>
    </row>
    <row r="28" spans="2:9" ht="18.75" x14ac:dyDescent="0.3">
      <c r="B28" s="20"/>
      <c r="C28" s="20"/>
      <c r="D28" s="75"/>
      <c r="E28" s="239" t="str">
        <f>'2'!$E$26</f>
        <v>Penata III/c</v>
      </c>
      <c r="F28" s="20"/>
    </row>
    <row r="29" spans="2:9" ht="18.75" x14ac:dyDescent="0.3">
      <c r="B29" s="20"/>
      <c r="C29" s="20"/>
      <c r="D29" s="76"/>
      <c r="E29" s="239" t="str">
        <f>'2'!$E$27</f>
        <v>NIP. 19830718 200312 1 008</v>
      </c>
      <c r="F29" s="20"/>
    </row>
    <row r="30" spans="2:9" ht="18.75" x14ac:dyDescent="0.3">
      <c r="B30" s="20"/>
      <c r="C30" s="20"/>
      <c r="D30" s="33"/>
      <c r="E30" s="20"/>
    </row>
    <row r="31" spans="2:9" ht="15.75" x14ac:dyDescent="0.25">
      <c r="B31" s="1"/>
      <c r="C31" s="1"/>
    </row>
  </sheetData>
  <mergeCells count="4">
    <mergeCell ref="B3:E3"/>
    <mergeCell ref="B4:E4"/>
    <mergeCell ref="B5:E5"/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35"/>
  <sheetViews>
    <sheetView view="pageBreakPreview" zoomScale="60" workbookViewId="0">
      <selection activeCell="D17" sqref="D17"/>
    </sheetView>
  </sheetViews>
  <sheetFormatPr defaultRowHeight="15" x14ac:dyDescent="0.25"/>
  <cols>
    <col min="1" max="1" width="12.42578125" customWidth="1"/>
    <col min="2" max="2" width="7.7109375" customWidth="1"/>
    <col min="3" max="3" width="35.7109375" customWidth="1"/>
    <col min="4" max="4" width="36.5703125" customWidth="1"/>
  </cols>
  <sheetData>
    <row r="1" spans="1:5" ht="18.75" x14ac:dyDescent="0.3">
      <c r="A1" s="20"/>
      <c r="B1" s="20"/>
      <c r="C1" s="20"/>
      <c r="D1" s="20"/>
      <c r="E1" s="20"/>
    </row>
    <row r="2" spans="1:5" ht="18.75" x14ac:dyDescent="0.3">
      <c r="A2" s="20"/>
      <c r="B2" s="257" t="s">
        <v>41</v>
      </c>
      <c r="C2" s="257"/>
      <c r="D2" s="257"/>
      <c r="E2" s="21"/>
    </row>
    <row r="3" spans="1:5" ht="18.75" x14ac:dyDescent="0.3">
      <c r="A3" s="20"/>
      <c r="B3" s="257" t="s">
        <v>224</v>
      </c>
      <c r="C3" s="257"/>
      <c r="D3" s="257"/>
      <c r="E3" s="21"/>
    </row>
    <row r="4" spans="1:5" ht="18.75" x14ac:dyDescent="0.3">
      <c r="A4" s="20"/>
      <c r="B4" s="257" t="s">
        <v>11</v>
      </c>
      <c r="C4" s="257"/>
      <c r="D4" s="257"/>
      <c r="E4" s="20"/>
    </row>
    <row r="5" spans="1:5" ht="19.5" thickBot="1" x14ac:dyDescent="0.35">
      <c r="A5" s="20"/>
      <c r="B5" s="20"/>
      <c r="C5" s="20"/>
      <c r="D5" s="20"/>
      <c r="E5" s="20"/>
    </row>
    <row r="6" spans="1:5" ht="30" customHeight="1" x14ac:dyDescent="0.3">
      <c r="A6" s="20"/>
      <c r="B6" s="265" t="s">
        <v>12</v>
      </c>
      <c r="C6" s="267" t="s">
        <v>16</v>
      </c>
      <c r="D6" s="269" t="s">
        <v>294</v>
      </c>
      <c r="E6" s="20"/>
    </row>
    <row r="7" spans="1:5" ht="18.75" x14ac:dyDescent="0.3">
      <c r="A7" s="20"/>
      <c r="B7" s="266"/>
      <c r="C7" s="268"/>
      <c r="D7" s="270"/>
      <c r="E7" s="20"/>
    </row>
    <row r="8" spans="1:5" ht="18.75" x14ac:dyDescent="0.3">
      <c r="A8" s="20"/>
      <c r="B8" s="46">
        <v>1</v>
      </c>
      <c r="C8" s="23" t="s">
        <v>226</v>
      </c>
      <c r="D8" s="24">
        <v>290</v>
      </c>
      <c r="E8" s="20"/>
    </row>
    <row r="9" spans="1:5" ht="18.75" x14ac:dyDescent="0.3">
      <c r="A9" s="20"/>
      <c r="B9" s="46">
        <v>2</v>
      </c>
      <c r="C9" s="23" t="s">
        <v>227</v>
      </c>
      <c r="D9" s="24">
        <v>368</v>
      </c>
      <c r="E9" s="20"/>
    </row>
    <row r="10" spans="1:5" ht="18.75" x14ac:dyDescent="0.3">
      <c r="A10" s="20"/>
      <c r="B10" s="46">
        <v>3</v>
      </c>
      <c r="C10" s="23" t="s">
        <v>228</v>
      </c>
      <c r="D10" s="24">
        <v>537</v>
      </c>
      <c r="E10" s="20"/>
    </row>
    <row r="11" spans="1:5" ht="18.75" x14ac:dyDescent="0.3">
      <c r="A11" s="20"/>
      <c r="B11" s="46">
        <v>4</v>
      </c>
      <c r="C11" s="23" t="s">
        <v>229</v>
      </c>
      <c r="D11" s="24">
        <v>314</v>
      </c>
      <c r="E11" s="20"/>
    </row>
    <row r="12" spans="1:5" ht="18.75" x14ac:dyDescent="0.3">
      <c r="A12" s="20"/>
      <c r="B12" s="46">
        <v>5</v>
      </c>
      <c r="C12" s="23" t="s">
        <v>230</v>
      </c>
      <c r="D12" s="24">
        <v>210</v>
      </c>
      <c r="E12" s="20"/>
    </row>
    <row r="13" spans="1:5" ht="18.75" x14ac:dyDescent="0.3">
      <c r="A13" s="20"/>
      <c r="B13" s="46">
        <v>6</v>
      </c>
      <c r="C13" s="23" t="s">
        <v>231</v>
      </c>
      <c r="D13" s="24">
        <v>223</v>
      </c>
      <c r="E13" s="20"/>
    </row>
    <row r="14" spans="1:5" ht="18.75" x14ac:dyDescent="0.3">
      <c r="A14" s="20"/>
      <c r="B14" s="46">
        <v>7</v>
      </c>
      <c r="C14" s="23" t="s">
        <v>232</v>
      </c>
      <c r="D14" s="24">
        <v>168</v>
      </c>
      <c r="E14" s="20"/>
    </row>
    <row r="15" spans="1:5" ht="18.75" x14ac:dyDescent="0.3">
      <c r="A15" s="20"/>
      <c r="B15" s="46">
        <v>8</v>
      </c>
      <c r="C15" s="23" t="s">
        <v>233</v>
      </c>
      <c r="D15" s="24">
        <v>494</v>
      </c>
      <c r="E15" s="20"/>
    </row>
    <row r="16" spans="1:5" ht="18.75" x14ac:dyDescent="0.3">
      <c r="A16" s="20"/>
      <c r="B16" s="46">
        <v>9</v>
      </c>
      <c r="C16" s="27" t="s">
        <v>234</v>
      </c>
      <c r="D16" s="24">
        <v>389</v>
      </c>
      <c r="E16" s="20"/>
    </row>
    <row r="17" spans="1:6" ht="19.5" thickBot="1" x14ac:dyDescent="0.35">
      <c r="A17" s="20"/>
      <c r="B17" s="263" t="s">
        <v>14</v>
      </c>
      <c r="C17" s="264"/>
      <c r="D17" s="184">
        <f>SUM(D8:D16)</f>
        <v>2993</v>
      </c>
      <c r="E17" s="20"/>
    </row>
    <row r="18" spans="1:6" ht="18.75" x14ac:dyDescent="0.3">
      <c r="A18" s="20"/>
      <c r="B18" s="20"/>
      <c r="C18" s="20"/>
      <c r="D18" s="20"/>
      <c r="E18" s="20"/>
    </row>
    <row r="19" spans="1:6" ht="18.75" x14ac:dyDescent="0.3">
      <c r="A19" s="20"/>
      <c r="B19" s="20"/>
      <c r="C19" s="20"/>
      <c r="D19" s="233" t="str">
        <f>'3'!D18</f>
        <v>Pangkajene, 19 April 2022</v>
      </c>
      <c r="E19" s="20"/>
    </row>
    <row r="20" spans="1:6" ht="18.75" x14ac:dyDescent="0.3">
      <c r="A20" s="20"/>
      <c r="B20" s="20"/>
      <c r="C20" s="20"/>
      <c r="D20" s="180"/>
      <c r="E20" s="20"/>
    </row>
    <row r="21" spans="1:6" ht="18.75" x14ac:dyDescent="0.3">
      <c r="A21" s="20"/>
      <c r="B21" s="20"/>
      <c r="C21" s="20"/>
      <c r="D21" s="233" t="s">
        <v>225</v>
      </c>
      <c r="E21" s="20"/>
    </row>
    <row r="22" spans="1:6" ht="18.75" x14ac:dyDescent="0.3">
      <c r="A22" s="20"/>
      <c r="B22" s="20"/>
      <c r="C22" s="20"/>
      <c r="D22" s="180"/>
      <c r="E22" s="20"/>
    </row>
    <row r="23" spans="1:6" ht="18.75" x14ac:dyDescent="0.3">
      <c r="A23" s="20"/>
      <c r="B23" s="20"/>
      <c r="C23" s="20"/>
      <c r="D23" s="180"/>
      <c r="E23" s="20"/>
    </row>
    <row r="24" spans="1:6" ht="18.75" x14ac:dyDescent="0.3">
      <c r="A24" s="20"/>
      <c r="B24" s="20"/>
      <c r="C24" s="20"/>
      <c r="D24" s="180"/>
      <c r="E24" s="20"/>
    </row>
    <row r="25" spans="1:6" ht="18.75" x14ac:dyDescent="0.3">
      <c r="A25" s="20"/>
      <c r="B25" s="20"/>
      <c r="C25" s="20"/>
      <c r="D25" s="236" t="str">
        <f>'2'!E25</f>
        <v>WAHID PERDANA PUTRA, SH</v>
      </c>
      <c r="E25" s="20"/>
    </row>
    <row r="26" spans="1:6" ht="18.75" x14ac:dyDescent="0.3">
      <c r="A26" s="20"/>
      <c r="B26" s="20"/>
      <c r="C26" s="20"/>
      <c r="D26" s="235" t="str">
        <f>'2'!E26</f>
        <v>Penata III/c</v>
      </c>
      <c r="E26" s="20"/>
    </row>
    <row r="27" spans="1:6" ht="18.75" x14ac:dyDescent="0.3">
      <c r="A27" s="20"/>
      <c r="B27" s="20"/>
      <c r="C27" s="20"/>
      <c r="D27" s="20" t="str">
        <f>'2'!E27</f>
        <v>NIP. 19830718 200312 1 008</v>
      </c>
      <c r="E27" s="20"/>
    </row>
    <row r="28" spans="1:6" ht="18.75" x14ac:dyDescent="0.3">
      <c r="A28" s="20"/>
      <c r="B28" s="20"/>
      <c r="C28" s="20"/>
      <c r="D28" s="20"/>
      <c r="E28" s="20"/>
    </row>
    <row r="29" spans="1:6" ht="18.75" x14ac:dyDescent="0.3">
      <c r="A29" s="20"/>
      <c r="B29" s="20"/>
      <c r="C29" s="20"/>
      <c r="D29" s="20"/>
      <c r="E29" s="20"/>
    </row>
    <row r="30" spans="1:6" ht="18.75" x14ac:dyDescent="0.3">
      <c r="A30" s="20"/>
      <c r="B30" s="20"/>
      <c r="C30" s="20"/>
      <c r="D30" s="20"/>
      <c r="E30" s="20"/>
    </row>
    <row r="31" spans="1:6" ht="18.75" x14ac:dyDescent="0.3">
      <c r="A31" s="20"/>
      <c r="B31" s="20"/>
      <c r="C31" s="20"/>
      <c r="D31" s="20"/>
      <c r="E31" s="20"/>
      <c r="F31" s="20"/>
    </row>
    <row r="32" spans="1:6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  <row r="35" spans="1:6" ht="18.75" x14ac:dyDescent="0.3">
      <c r="A35" s="20"/>
      <c r="B35" s="20"/>
      <c r="C35" s="20"/>
      <c r="D35" s="20"/>
    </row>
  </sheetData>
  <mergeCells count="7">
    <mergeCell ref="B2:D2"/>
    <mergeCell ref="B3:D3"/>
    <mergeCell ref="B4:D4"/>
    <mergeCell ref="B17:C17"/>
    <mergeCell ref="B6:B7"/>
    <mergeCell ref="C6:C7"/>
    <mergeCell ref="D6:D7"/>
  </mergeCells>
  <pageMargins left="0.7" right="0.7" top="0.75" bottom="0.75" header="0.3" footer="0.3"/>
  <pageSetup paperSize="10000" orientation="landscape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A1:G40"/>
  <sheetViews>
    <sheetView view="pageBreakPreview" topLeftCell="A4" zoomScale="60" workbookViewId="0">
      <selection activeCell="E27" sqref="E27"/>
    </sheetView>
  </sheetViews>
  <sheetFormatPr defaultRowHeight="15" x14ac:dyDescent="0.25"/>
  <cols>
    <col min="1" max="1" width="7.7109375" customWidth="1"/>
    <col min="2" max="2" width="37.140625" customWidth="1"/>
    <col min="3" max="3" width="10.42578125" customWidth="1"/>
    <col min="4" max="4" width="9.85546875" customWidth="1"/>
    <col min="5" max="5" width="10.7109375" customWidth="1"/>
    <col min="6" max="6" width="11" customWidth="1"/>
  </cols>
  <sheetData>
    <row r="1" spans="1:7" ht="18.75" x14ac:dyDescent="0.3">
      <c r="A1" s="20"/>
      <c r="B1" s="20"/>
      <c r="C1" s="20"/>
      <c r="D1" s="20"/>
      <c r="E1" s="20"/>
      <c r="F1" s="20"/>
    </row>
    <row r="2" spans="1:7" ht="18.75" x14ac:dyDescent="0.3">
      <c r="A2" s="96"/>
      <c r="B2" s="96"/>
      <c r="C2" s="96"/>
      <c r="D2" s="96"/>
      <c r="E2" s="20"/>
      <c r="F2" s="20"/>
    </row>
    <row r="3" spans="1:7" ht="18.75" x14ac:dyDescent="0.25">
      <c r="A3" s="277" t="s">
        <v>183</v>
      </c>
      <c r="B3" s="277"/>
      <c r="C3" s="277"/>
      <c r="D3" s="277"/>
      <c r="E3" s="277"/>
      <c r="F3" s="277"/>
    </row>
    <row r="4" spans="1:7" ht="18.75" x14ac:dyDescent="0.25">
      <c r="A4" s="277" t="s">
        <v>262</v>
      </c>
      <c r="B4" s="277"/>
      <c r="C4" s="277"/>
      <c r="D4" s="277"/>
      <c r="E4" s="277"/>
      <c r="F4" s="277"/>
      <c r="G4" s="35"/>
    </row>
    <row r="5" spans="1:7" ht="18.75" x14ac:dyDescent="0.25">
      <c r="A5" s="277" t="s">
        <v>223</v>
      </c>
      <c r="B5" s="277"/>
      <c r="C5" s="277"/>
      <c r="D5" s="277"/>
      <c r="E5" s="277"/>
      <c r="F5" s="277"/>
      <c r="G5" s="35"/>
    </row>
    <row r="6" spans="1:7" ht="19.5" thickBot="1" x14ac:dyDescent="0.35">
      <c r="A6" s="27"/>
      <c r="B6" s="27"/>
      <c r="C6" s="27"/>
      <c r="D6" s="27"/>
      <c r="E6" s="20"/>
      <c r="F6" s="20"/>
    </row>
    <row r="7" spans="1:7" ht="18.75" x14ac:dyDescent="0.25">
      <c r="A7" s="98" t="s">
        <v>12</v>
      </c>
      <c r="B7" s="99" t="s">
        <v>197</v>
      </c>
      <c r="C7" s="77" t="s">
        <v>198</v>
      </c>
      <c r="D7" s="78" t="s">
        <v>199</v>
      </c>
      <c r="E7" s="99" t="s">
        <v>200</v>
      </c>
      <c r="F7" s="101" t="s">
        <v>14</v>
      </c>
    </row>
    <row r="8" spans="1:7" ht="18.75" x14ac:dyDescent="0.25">
      <c r="A8" s="81" t="s">
        <v>31</v>
      </c>
      <c r="B8" s="74" t="s">
        <v>32</v>
      </c>
      <c r="C8" s="74" t="s">
        <v>33</v>
      </c>
      <c r="D8" s="74" t="s">
        <v>34</v>
      </c>
      <c r="E8" s="74" t="s">
        <v>35</v>
      </c>
      <c r="F8" s="82" t="s">
        <v>53</v>
      </c>
    </row>
    <row r="9" spans="1:7" ht="18.75" x14ac:dyDescent="0.3">
      <c r="A9" s="154">
        <v>1</v>
      </c>
      <c r="B9" s="23" t="s">
        <v>263</v>
      </c>
      <c r="C9" s="24">
        <v>2</v>
      </c>
      <c r="D9" s="48"/>
      <c r="E9" s="48">
        <v>2</v>
      </c>
      <c r="F9" s="47">
        <f>SUM(C9:E9)</f>
        <v>4</v>
      </c>
    </row>
    <row r="10" spans="1:7" ht="18.75" x14ac:dyDescent="0.3">
      <c r="A10" s="154">
        <v>2</v>
      </c>
      <c r="B10" s="23" t="s">
        <v>264</v>
      </c>
      <c r="C10" s="24">
        <v>3</v>
      </c>
      <c r="D10" s="48"/>
      <c r="E10" s="48"/>
      <c r="F10" s="47">
        <f t="shared" ref="F10:F26" si="0">SUM(C10:E10)</f>
        <v>3</v>
      </c>
    </row>
    <row r="11" spans="1:7" ht="18.75" x14ac:dyDescent="0.3">
      <c r="A11" s="154">
        <v>3</v>
      </c>
      <c r="B11" s="23" t="s">
        <v>265</v>
      </c>
      <c r="C11" s="24">
        <v>10</v>
      </c>
      <c r="D11" s="24"/>
      <c r="E11" s="48">
        <v>15</v>
      </c>
      <c r="F11" s="47">
        <f t="shared" si="0"/>
        <v>25</v>
      </c>
    </row>
    <row r="12" spans="1:7" ht="18.75" x14ac:dyDescent="0.3">
      <c r="A12" s="154">
        <v>4</v>
      </c>
      <c r="B12" s="23" t="s">
        <v>266</v>
      </c>
      <c r="C12" s="24">
        <v>2</v>
      </c>
      <c r="D12" s="24"/>
      <c r="E12" s="24">
        <v>2</v>
      </c>
      <c r="F12" s="47">
        <f t="shared" si="0"/>
        <v>4</v>
      </c>
    </row>
    <row r="13" spans="1:7" ht="18.75" x14ac:dyDescent="0.3">
      <c r="A13" s="154">
        <v>5</v>
      </c>
      <c r="B13" s="23" t="s">
        <v>267</v>
      </c>
      <c r="C13" s="24">
        <v>14</v>
      </c>
      <c r="D13" s="24"/>
      <c r="E13" s="24">
        <v>39</v>
      </c>
      <c r="F13" s="47">
        <f t="shared" si="0"/>
        <v>53</v>
      </c>
    </row>
    <row r="14" spans="1:7" ht="18.75" x14ac:dyDescent="0.3">
      <c r="A14" s="154">
        <v>6</v>
      </c>
      <c r="B14" s="23" t="s">
        <v>268</v>
      </c>
      <c r="C14" s="24">
        <v>2</v>
      </c>
      <c r="D14" s="48"/>
      <c r="E14" s="48">
        <v>2</v>
      </c>
      <c r="F14" s="47">
        <f t="shared" si="0"/>
        <v>4</v>
      </c>
    </row>
    <row r="15" spans="1:7" ht="18.75" x14ac:dyDescent="0.3">
      <c r="A15" s="154">
        <v>7</v>
      </c>
      <c r="B15" s="23" t="s">
        <v>269</v>
      </c>
      <c r="C15" s="24">
        <v>0</v>
      </c>
      <c r="D15" s="24"/>
      <c r="E15" s="48">
        <v>1</v>
      </c>
      <c r="F15" s="47">
        <f t="shared" si="0"/>
        <v>1</v>
      </c>
    </row>
    <row r="16" spans="1:7" ht="18.75" x14ac:dyDescent="0.3">
      <c r="A16" s="154">
        <v>8</v>
      </c>
      <c r="B16" s="23" t="s">
        <v>270</v>
      </c>
      <c r="C16" s="24">
        <v>1</v>
      </c>
      <c r="D16" s="48"/>
      <c r="E16" s="48">
        <v>0</v>
      </c>
      <c r="F16" s="47">
        <f t="shared" si="0"/>
        <v>1</v>
      </c>
    </row>
    <row r="17" spans="1:7" ht="18.75" x14ac:dyDescent="0.3">
      <c r="A17" s="154">
        <v>9</v>
      </c>
      <c r="B17" s="23" t="s">
        <v>271</v>
      </c>
      <c r="C17" s="48">
        <v>2</v>
      </c>
      <c r="D17" s="48"/>
      <c r="E17" s="24">
        <v>1</v>
      </c>
      <c r="F17" s="47">
        <f t="shared" si="0"/>
        <v>3</v>
      </c>
    </row>
    <row r="18" spans="1:7" ht="18.75" x14ac:dyDescent="0.3">
      <c r="A18" s="154">
        <v>10</v>
      </c>
      <c r="B18" s="23" t="s">
        <v>272</v>
      </c>
      <c r="C18" s="24">
        <v>3</v>
      </c>
      <c r="D18" s="48"/>
      <c r="E18" s="48">
        <v>1</v>
      </c>
      <c r="F18" s="47">
        <f t="shared" si="0"/>
        <v>4</v>
      </c>
    </row>
    <row r="19" spans="1:7" ht="18.75" x14ac:dyDescent="0.3">
      <c r="A19" s="154">
        <v>11</v>
      </c>
      <c r="B19" s="23" t="s">
        <v>273</v>
      </c>
      <c r="C19" s="24">
        <v>2</v>
      </c>
      <c r="D19" s="48"/>
      <c r="E19" s="48">
        <v>1</v>
      </c>
      <c r="F19" s="47">
        <f t="shared" si="0"/>
        <v>3</v>
      </c>
    </row>
    <row r="20" spans="1:7" ht="18.75" x14ac:dyDescent="0.3">
      <c r="A20" s="154">
        <v>12</v>
      </c>
      <c r="B20" s="23" t="s">
        <v>299</v>
      </c>
      <c r="C20" s="24">
        <v>1</v>
      </c>
      <c r="D20" s="24"/>
      <c r="E20" s="24">
        <v>0</v>
      </c>
      <c r="F20" s="47">
        <f t="shared" si="0"/>
        <v>1</v>
      </c>
    </row>
    <row r="21" spans="1:7" ht="18.75" x14ac:dyDescent="0.3">
      <c r="A21" s="154">
        <v>13</v>
      </c>
      <c r="B21" s="23" t="s">
        <v>274</v>
      </c>
      <c r="C21" s="24">
        <v>1</v>
      </c>
      <c r="D21" s="48"/>
      <c r="E21" s="24">
        <v>3</v>
      </c>
      <c r="F21" s="47">
        <f t="shared" si="0"/>
        <v>4</v>
      </c>
    </row>
    <row r="22" spans="1:7" ht="18.75" x14ac:dyDescent="0.3">
      <c r="A22" s="154">
        <v>14</v>
      </c>
      <c r="B22" s="23" t="s">
        <v>275</v>
      </c>
      <c r="C22" s="24">
        <v>1</v>
      </c>
      <c r="D22" s="48"/>
      <c r="E22" s="48">
        <v>10</v>
      </c>
      <c r="F22" s="47">
        <f t="shared" si="0"/>
        <v>11</v>
      </c>
    </row>
    <row r="23" spans="1:7" ht="18.75" x14ac:dyDescent="0.3">
      <c r="A23" s="154">
        <v>15</v>
      </c>
      <c r="B23" s="23" t="s">
        <v>276</v>
      </c>
      <c r="C23" s="48"/>
      <c r="D23" s="48"/>
      <c r="E23" s="24">
        <v>0</v>
      </c>
      <c r="F23" s="47">
        <f t="shared" si="0"/>
        <v>0</v>
      </c>
    </row>
    <row r="24" spans="1:7" ht="18.75" x14ac:dyDescent="0.3">
      <c r="A24" s="154">
        <v>16</v>
      </c>
      <c r="B24" s="23" t="s">
        <v>277</v>
      </c>
      <c r="C24" s="48"/>
      <c r="D24" s="24"/>
      <c r="E24" s="24">
        <v>1</v>
      </c>
      <c r="F24" s="47">
        <f t="shared" si="0"/>
        <v>1</v>
      </c>
    </row>
    <row r="25" spans="1:7" ht="18.75" x14ac:dyDescent="0.3">
      <c r="A25" s="154">
        <v>17</v>
      </c>
      <c r="B25" s="23" t="s">
        <v>278</v>
      </c>
      <c r="C25" s="24"/>
      <c r="D25" s="24"/>
      <c r="E25" s="48">
        <v>2</v>
      </c>
      <c r="F25" s="47">
        <f t="shared" si="0"/>
        <v>2</v>
      </c>
    </row>
    <row r="26" spans="1:7" ht="18.75" x14ac:dyDescent="0.3">
      <c r="A26" s="155">
        <v>18</v>
      </c>
      <c r="B26" s="23" t="s">
        <v>279</v>
      </c>
      <c r="C26" s="142"/>
      <c r="D26" s="142"/>
      <c r="E26" s="143">
        <v>1</v>
      </c>
      <c r="F26" s="144">
        <f t="shared" si="0"/>
        <v>1</v>
      </c>
    </row>
    <row r="27" spans="1:7" ht="19.5" thickBot="1" x14ac:dyDescent="0.35">
      <c r="A27" s="252" t="s">
        <v>36</v>
      </c>
      <c r="B27" s="253"/>
      <c r="C27" s="84">
        <f>SUM(C9:C25)</f>
        <v>44</v>
      </c>
      <c r="D27" s="84">
        <f>SUM(D9:D25)</f>
        <v>0</v>
      </c>
      <c r="E27" s="84">
        <f>SUM(E9:E26)</f>
        <v>81</v>
      </c>
      <c r="F27" s="86">
        <f>SUM(F9:F26)</f>
        <v>125</v>
      </c>
    </row>
    <row r="28" spans="1:7" ht="18.75" x14ac:dyDescent="0.3">
      <c r="A28" s="69"/>
      <c r="B28" s="69"/>
      <c r="C28" s="70"/>
      <c r="D28" s="70"/>
      <c r="E28" s="20"/>
      <c r="F28" s="20"/>
    </row>
    <row r="29" spans="1:7" ht="18.75" x14ac:dyDescent="0.3">
      <c r="A29" s="20"/>
      <c r="B29" s="20"/>
      <c r="C29" s="20"/>
      <c r="D29" s="17"/>
      <c r="E29" s="239" t="str">
        <f>'2'!$E$19</f>
        <v>Pangkajene, 19 April 2022</v>
      </c>
      <c r="F29" s="20"/>
    </row>
    <row r="30" spans="1:7" ht="18.75" x14ac:dyDescent="0.3">
      <c r="A30" s="20"/>
      <c r="B30" s="20"/>
      <c r="C30" s="20"/>
      <c r="D30" s="1"/>
      <c r="E30" s="239"/>
      <c r="F30" s="20"/>
    </row>
    <row r="31" spans="1:7" ht="18.75" x14ac:dyDescent="0.3">
      <c r="A31" s="20"/>
      <c r="B31" s="20"/>
      <c r="C31" s="20"/>
      <c r="D31" s="1"/>
      <c r="E31" s="239" t="str">
        <f>'2'!$E$21</f>
        <v>Plt. C A M A T</v>
      </c>
      <c r="F31" s="20"/>
    </row>
    <row r="32" spans="1:7" ht="18.75" x14ac:dyDescent="0.3">
      <c r="A32" s="20"/>
      <c r="B32" s="20"/>
      <c r="C32" s="20"/>
      <c r="D32" s="1"/>
      <c r="E32" s="239"/>
      <c r="F32" s="20"/>
      <c r="G32" s="1"/>
    </row>
    <row r="33" spans="1:6" ht="18.75" x14ac:dyDescent="0.3">
      <c r="A33" s="20"/>
      <c r="B33" s="20"/>
      <c r="C33" s="20"/>
      <c r="D33" s="1"/>
      <c r="E33" s="239"/>
      <c r="F33" s="20"/>
    </row>
    <row r="34" spans="1:6" ht="18.75" x14ac:dyDescent="0.3">
      <c r="A34" s="20"/>
      <c r="B34" s="20"/>
      <c r="C34" s="20"/>
      <c r="D34" s="1"/>
      <c r="E34" s="239"/>
      <c r="F34" s="20"/>
    </row>
    <row r="35" spans="1:6" ht="18.75" x14ac:dyDescent="0.3">
      <c r="A35" s="20"/>
      <c r="B35" s="20"/>
      <c r="C35" s="20"/>
      <c r="D35" s="41"/>
      <c r="E35" s="240" t="str">
        <f>'2'!$E$25</f>
        <v>WAHID PERDANA PUTRA, SH</v>
      </c>
      <c r="F35" s="20"/>
    </row>
    <row r="36" spans="1:6" ht="18.75" x14ac:dyDescent="0.3">
      <c r="A36" s="20"/>
      <c r="B36" s="20"/>
      <c r="C36" s="20"/>
      <c r="D36" s="42"/>
      <c r="E36" s="239" t="str">
        <f>'2'!$E$26</f>
        <v>Penata III/c</v>
      </c>
      <c r="F36" s="20"/>
    </row>
    <row r="37" spans="1:6" ht="18.75" x14ac:dyDescent="0.3">
      <c r="A37" s="20"/>
      <c r="B37" s="20"/>
      <c r="C37" s="20"/>
      <c r="D37" s="17"/>
      <c r="E37" s="239" t="str">
        <f>'2'!$E$27</f>
        <v>NIP. 19830718 200312 1 008</v>
      </c>
      <c r="F37" s="20"/>
    </row>
    <row r="38" spans="1:6" ht="18.75" x14ac:dyDescent="0.3">
      <c r="A38" s="20"/>
      <c r="B38" s="20"/>
      <c r="C38" s="20"/>
      <c r="D38" s="33"/>
      <c r="E38" s="20"/>
      <c r="F38" s="20"/>
    </row>
    <row r="39" spans="1:6" ht="18.75" x14ac:dyDescent="0.3">
      <c r="A39" s="20"/>
      <c r="B39" s="20"/>
      <c r="C39" s="20"/>
      <c r="D39" s="20"/>
      <c r="E39" s="20"/>
      <c r="F39" s="20"/>
    </row>
    <row r="40" spans="1:6" ht="18.75" x14ac:dyDescent="0.3">
      <c r="A40" s="20"/>
      <c r="B40" s="20"/>
      <c r="C40" s="20"/>
      <c r="D40" s="20"/>
      <c r="E40" s="20"/>
      <c r="F40" s="20"/>
    </row>
  </sheetData>
  <mergeCells count="4">
    <mergeCell ref="A3:F3"/>
    <mergeCell ref="A4:F4"/>
    <mergeCell ref="A5:F5"/>
    <mergeCell ref="A27:B27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G39"/>
  <sheetViews>
    <sheetView view="pageBreakPreview" topLeftCell="A11" zoomScale="89" zoomScaleSheetLayoutView="89" workbookViewId="0">
      <selection activeCell="E26" sqref="E26"/>
    </sheetView>
  </sheetViews>
  <sheetFormatPr defaultRowHeight="15" x14ac:dyDescent="0.25"/>
  <cols>
    <col min="1" max="1" width="7.7109375" customWidth="1"/>
    <col min="2" max="2" width="37.140625" customWidth="1"/>
    <col min="3" max="3" width="10.42578125" customWidth="1"/>
    <col min="4" max="4" width="9.85546875" customWidth="1"/>
    <col min="5" max="5" width="10.7109375" customWidth="1"/>
    <col min="6" max="6" width="11" customWidth="1"/>
  </cols>
  <sheetData>
    <row r="1" spans="1:7" ht="18.75" x14ac:dyDescent="0.3">
      <c r="A1" s="20"/>
      <c r="B1" s="20"/>
      <c r="C1" s="20"/>
      <c r="D1" s="20"/>
      <c r="E1" s="20"/>
      <c r="F1" s="20"/>
    </row>
    <row r="2" spans="1:7" ht="18.75" x14ac:dyDescent="0.3">
      <c r="A2" s="205"/>
      <c r="B2" s="205"/>
      <c r="C2" s="205"/>
      <c r="D2" s="205"/>
      <c r="E2" s="20"/>
      <c r="F2" s="20"/>
    </row>
    <row r="3" spans="1:7" ht="18.75" x14ac:dyDescent="0.25">
      <c r="A3" s="277" t="s">
        <v>183</v>
      </c>
      <c r="B3" s="277"/>
      <c r="C3" s="277"/>
      <c r="D3" s="277"/>
      <c r="E3" s="277"/>
      <c r="F3" s="277"/>
    </row>
    <row r="4" spans="1:7" ht="18.75" x14ac:dyDescent="0.25">
      <c r="A4" s="277" t="s">
        <v>280</v>
      </c>
      <c r="B4" s="277"/>
      <c r="C4" s="277"/>
      <c r="D4" s="277"/>
      <c r="E4" s="277"/>
      <c r="F4" s="277"/>
      <c r="G4" s="35"/>
    </row>
    <row r="5" spans="1:7" ht="18.75" x14ac:dyDescent="0.25">
      <c r="A5" s="277" t="s">
        <v>223</v>
      </c>
      <c r="B5" s="277"/>
      <c r="C5" s="277"/>
      <c r="D5" s="277"/>
      <c r="E5" s="277"/>
      <c r="F5" s="277"/>
      <c r="G5" s="35"/>
    </row>
    <row r="6" spans="1:7" ht="19.5" thickBot="1" x14ac:dyDescent="0.35">
      <c r="A6" s="27"/>
      <c r="B6" s="27"/>
      <c r="C6" s="27"/>
      <c r="D6" s="27"/>
      <c r="E6" s="20"/>
      <c r="F6" s="20"/>
    </row>
    <row r="7" spans="1:7" ht="18.75" x14ac:dyDescent="0.25">
      <c r="A7" s="206" t="s">
        <v>12</v>
      </c>
      <c r="B7" s="207" t="s">
        <v>197</v>
      </c>
      <c r="C7" s="77" t="s">
        <v>198</v>
      </c>
      <c r="D7" s="78" t="s">
        <v>199</v>
      </c>
      <c r="E7" s="207" t="s">
        <v>200</v>
      </c>
      <c r="F7" s="208" t="s">
        <v>14</v>
      </c>
    </row>
    <row r="8" spans="1:7" ht="18.75" x14ac:dyDescent="0.25">
      <c r="A8" s="81" t="s">
        <v>31</v>
      </c>
      <c r="B8" s="74" t="s">
        <v>32</v>
      </c>
      <c r="C8" s="74" t="s">
        <v>33</v>
      </c>
      <c r="D8" s="74" t="s">
        <v>34</v>
      </c>
      <c r="E8" s="74" t="s">
        <v>35</v>
      </c>
      <c r="F8" s="82" t="s">
        <v>53</v>
      </c>
    </row>
    <row r="9" spans="1:7" ht="23.25" customHeight="1" x14ac:dyDescent="0.3">
      <c r="A9" s="154">
        <v>1</v>
      </c>
      <c r="B9" s="23" t="s">
        <v>263</v>
      </c>
      <c r="C9" s="24">
        <v>3</v>
      </c>
      <c r="D9" s="48">
        <v>0</v>
      </c>
      <c r="E9" s="48">
        <v>0</v>
      </c>
      <c r="F9" s="47">
        <f>SUM(C9:E9)</f>
        <v>3</v>
      </c>
    </row>
    <row r="10" spans="1:7" ht="23.25" customHeight="1" x14ac:dyDescent="0.3">
      <c r="A10" s="154">
        <v>2</v>
      </c>
      <c r="B10" s="23" t="s">
        <v>264</v>
      </c>
      <c r="C10" s="24">
        <v>2</v>
      </c>
      <c r="D10" s="48">
        <v>1</v>
      </c>
      <c r="E10" s="48">
        <v>0</v>
      </c>
      <c r="F10" s="47">
        <f t="shared" ref="F10:F25" si="0">SUM(C10:E10)</f>
        <v>3</v>
      </c>
    </row>
    <row r="11" spans="1:7" ht="23.25" customHeight="1" x14ac:dyDescent="0.3">
      <c r="A11" s="154">
        <v>3</v>
      </c>
      <c r="B11" s="23" t="s">
        <v>265</v>
      </c>
      <c r="C11" s="24">
        <v>17</v>
      </c>
      <c r="D11" s="24">
        <v>3</v>
      </c>
      <c r="E11" s="48">
        <v>9</v>
      </c>
      <c r="F11" s="47">
        <f t="shared" si="0"/>
        <v>29</v>
      </c>
    </row>
    <row r="12" spans="1:7" ht="23.25" customHeight="1" x14ac:dyDescent="0.3">
      <c r="A12" s="154">
        <v>4</v>
      </c>
      <c r="B12" s="23" t="s">
        <v>266</v>
      </c>
      <c r="C12" s="24">
        <v>1</v>
      </c>
      <c r="D12" s="24">
        <v>0</v>
      </c>
      <c r="E12" s="24">
        <v>1</v>
      </c>
      <c r="F12" s="47">
        <f t="shared" si="0"/>
        <v>2</v>
      </c>
    </row>
    <row r="13" spans="1:7" ht="23.25" customHeight="1" x14ac:dyDescent="0.3">
      <c r="A13" s="154">
        <v>5</v>
      </c>
      <c r="B13" s="23" t="s">
        <v>267</v>
      </c>
      <c r="C13" s="24">
        <v>19</v>
      </c>
      <c r="D13" s="24">
        <v>4</v>
      </c>
      <c r="E13" s="24">
        <v>40</v>
      </c>
      <c r="F13" s="47">
        <f t="shared" si="0"/>
        <v>63</v>
      </c>
    </row>
    <row r="14" spans="1:7" ht="23.25" customHeight="1" x14ac:dyDescent="0.3">
      <c r="A14" s="154">
        <v>6</v>
      </c>
      <c r="B14" s="23" t="s">
        <v>268</v>
      </c>
      <c r="C14" s="24">
        <v>1</v>
      </c>
      <c r="D14" s="48">
        <v>0</v>
      </c>
      <c r="E14" s="48">
        <v>0</v>
      </c>
      <c r="F14" s="47">
        <f t="shared" si="0"/>
        <v>1</v>
      </c>
    </row>
    <row r="15" spans="1:7" ht="23.25" customHeight="1" x14ac:dyDescent="0.3">
      <c r="A15" s="154">
        <v>7</v>
      </c>
      <c r="B15" s="23" t="s">
        <v>269</v>
      </c>
      <c r="C15" s="48">
        <v>1</v>
      </c>
      <c r="D15" s="24">
        <v>1</v>
      </c>
      <c r="E15" s="48">
        <v>1</v>
      </c>
      <c r="F15" s="47">
        <f t="shared" si="0"/>
        <v>3</v>
      </c>
    </row>
    <row r="16" spans="1:7" ht="23.25" customHeight="1" x14ac:dyDescent="0.3">
      <c r="A16" s="154">
        <v>8</v>
      </c>
      <c r="B16" s="23" t="s">
        <v>270</v>
      </c>
      <c r="C16" s="24">
        <v>1</v>
      </c>
      <c r="D16" s="48">
        <v>0</v>
      </c>
      <c r="E16" s="48">
        <v>0</v>
      </c>
      <c r="F16" s="47">
        <f t="shared" si="0"/>
        <v>1</v>
      </c>
    </row>
    <row r="17" spans="1:7" ht="23.25" customHeight="1" x14ac:dyDescent="0.3">
      <c r="A17" s="154">
        <v>9</v>
      </c>
      <c r="B17" s="23" t="s">
        <v>271</v>
      </c>
      <c r="C17" s="24">
        <v>1</v>
      </c>
      <c r="D17" s="48">
        <v>1</v>
      </c>
      <c r="E17" s="24">
        <v>0</v>
      </c>
      <c r="F17" s="47">
        <f t="shared" si="0"/>
        <v>2</v>
      </c>
    </row>
    <row r="18" spans="1:7" ht="23.25" customHeight="1" x14ac:dyDescent="0.3">
      <c r="A18" s="154">
        <v>10</v>
      </c>
      <c r="B18" s="23" t="s">
        <v>272</v>
      </c>
      <c r="C18" s="24">
        <v>2</v>
      </c>
      <c r="D18" s="48">
        <v>1</v>
      </c>
      <c r="E18" s="48">
        <v>0</v>
      </c>
      <c r="F18" s="47">
        <f t="shared" si="0"/>
        <v>3</v>
      </c>
    </row>
    <row r="19" spans="1:7" ht="23.25" customHeight="1" x14ac:dyDescent="0.3">
      <c r="A19" s="154">
        <v>11</v>
      </c>
      <c r="B19" s="23" t="s">
        <v>273</v>
      </c>
      <c r="C19" s="24">
        <v>2</v>
      </c>
      <c r="D19" s="48">
        <v>1</v>
      </c>
      <c r="E19" s="48">
        <v>0</v>
      </c>
      <c r="F19" s="47">
        <f t="shared" si="0"/>
        <v>3</v>
      </c>
    </row>
    <row r="20" spans="1:7" ht="23.25" customHeight="1" x14ac:dyDescent="0.3">
      <c r="A20" s="154">
        <v>12</v>
      </c>
      <c r="B20" s="23" t="s">
        <v>274</v>
      </c>
      <c r="C20" s="48">
        <v>1</v>
      </c>
      <c r="D20" s="24">
        <v>1</v>
      </c>
      <c r="E20" s="24">
        <v>0</v>
      </c>
      <c r="F20" s="47">
        <f t="shared" si="0"/>
        <v>2</v>
      </c>
    </row>
    <row r="21" spans="1:7" ht="23.25" customHeight="1" x14ac:dyDescent="0.3">
      <c r="A21" s="154">
        <v>13</v>
      </c>
      <c r="B21" s="23" t="s">
        <v>275</v>
      </c>
      <c r="C21" s="48">
        <v>0</v>
      </c>
      <c r="D21" s="48">
        <v>1</v>
      </c>
      <c r="E21" s="48">
        <v>3</v>
      </c>
      <c r="F21" s="47">
        <f t="shared" si="0"/>
        <v>4</v>
      </c>
    </row>
    <row r="22" spans="1:7" ht="23.25" customHeight="1" x14ac:dyDescent="0.3">
      <c r="A22" s="154">
        <v>14</v>
      </c>
      <c r="B22" s="23" t="s">
        <v>276</v>
      </c>
      <c r="C22" s="48">
        <v>0</v>
      </c>
      <c r="D22" s="48">
        <v>0</v>
      </c>
      <c r="E22" s="24">
        <v>0</v>
      </c>
      <c r="F22" s="47">
        <f t="shared" si="0"/>
        <v>0</v>
      </c>
    </row>
    <row r="23" spans="1:7" ht="23.25" customHeight="1" x14ac:dyDescent="0.3">
      <c r="A23" s="154">
        <v>15</v>
      </c>
      <c r="B23" s="23" t="s">
        <v>277</v>
      </c>
      <c r="C23" s="48">
        <v>1</v>
      </c>
      <c r="D23" s="48">
        <v>0</v>
      </c>
      <c r="E23" s="48">
        <v>0</v>
      </c>
      <c r="F23" s="47">
        <f t="shared" si="0"/>
        <v>1</v>
      </c>
    </row>
    <row r="24" spans="1:7" ht="23.25" customHeight="1" x14ac:dyDescent="0.3">
      <c r="A24" s="154">
        <v>16</v>
      </c>
      <c r="B24" s="23" t="s">
        <v>278</v>
      </c>
      <c r="C24" s="48">
        <v>0</v>
      </c>
      <c r="D24" s="24">
        <v>0</v>
      </c>
      <c r="E24" s="24">
        <v>0</v>
      </c>
      <c r="F24" s="47">
        <f t="shared" si="0"/>
        <v>0</v>
      </c>
    </row>
    <row r="25" spans="1:7" ht="23.25" customHeight="1" x14ac:dyDescent="0.3">
      <c r="A25" s="154">
        <v>17</v>
      </c>
      <c r="B25" s="23" t="s">
        <v>279</v>
      </c>
      <c r="C25" s="24">
        <v>0</v>
      </c>
      <c r="D25" s="24">
        <v>2</v>
      </c>
      <c r="E25" s="48">
        <v>1</v>
      </c>
      <c r="F25" s="47">
        <f t="shared" si="0"/>
        <v>3</v>
      </c>
    </row>
    <row r="26" spans="1:7" ht="19.5" thickBot="1" x14ac:dyDescent="0.35">
      <c r="A26" s="252" t="s">
        <v>36</v>
      </c>
      <c r="B26" s="253"/>
      <c r="C26" s="84">
        <f>SUM(C9:C25)</f>
        <v>52</v>
      </c>
      <c r="D26" s="84">
        <f>SUM(D9:D25)</f>
        <v>16</v>
      </c>
      <c r="E26" s="84" t="s">
        <v>300</v>
      </c>
      <c r="F26" s="86">
        <f>SUM(F9:F25)</f>
        <v>123</v>
      </c>
    </row>
    <row r="27" spans="1:7" ht="18.75" x14ac:dyDescent="0.3">
      <c r="A27" s="69"/>
      <c r="B27" s="69"/>
      <c r="C27" s="70"/>
      <c r="D27" s="70"/>
      <c r="E27" s="20"/>
      <c r="F27" s="20"/>
    </row>
    <row r="28" spans="1:7" ht="18.75" x14ac:dyDescent="0.3">
      <c r="A28" s="20"/>
      <c r="B28" s="20"/>
      <c r="C28" s="20"/>
      <c r="D28" s="17"/>
      <c r="E28" s="239" t="str">
        <f>'2'!$E$19</f>
        <v>Pangkajene, 19 April 2022</v>
      </c>
      <c r="F28" s="20"/>
    </row>
    <row r="29" spans="1:7" ht="18.75" x14ac:dyDescent="0.3">
      <c r="A29" s="20"/>
      <c r="B29" s="20"/>
      <c r="C29" s="20"/>
      <c r="D29" s="1"/>
      <c r="E29" s="239"/>
      <c r="F29" s="20"/>
    </row>
    <row r="30" spans="1:7" ht="18.75" x14ac:dyDescent="0.3">
      <c r="A30" s="20"/>
      <c r="B30" s="20"/>
      <c r="C30" s="20"/>
      <c r="D30" s="1"/>
      <c r="E30" s="239" t="str">
        <f>'2'!$E$21</f>
        <v>Plt. C A M A T</v>
      </c>
      <c r="F30" s="20"/>
    </row>
    <row r="31" spans="1:7" ht="18.75" x14ac:dyDescent="0.3">
      <c r="A31" s="20"/>
      <c r="B31" s="20"/>
      <c r="C31" s="20"/>
      <c r="D31" s="1"/>
      <c r="E31" s="239"/>
      <c r="F31" s="20"/>
      <c r="G31" s="1"/>
    </row>
    <row r="32" spans="1:7" ht="18.75" x14ac:dyDescent="0.3">
      <c r="A32" s="20"/>
      <c r="B32" s="20"/>
      <c r="C32" s="20"/>
      <c r="D32" s="1"/>
      <c r="E32" s="239"/>
      <c r="F32" s="20"/>
    </row>
    <row r="33" spans="1:6" ht="18.75" x14ac:dyDescent="0.3">
      <c r="A33" s="20"/>
      <c r="B33" s="20"/>
      <c r="C33" s="20"/>
      <c r="D33" s="1"/>
      <c r="E33" s="239"/>
      <c r="F33" s="20"/>
    </row>
    <row r="34" spans="1:6" ht="18.75" x14ac:dyDescent="0.3">
      <c r="A34" s="20"/>
      <c r="B34" s="20"/>
      <c r="C34" s="20"/>
      <c r="D34" s="41"/>
      <c r="E34" s="240" t="str">
        <f>'2'!$E$25</f>
        <v>WAHID PERDANA PUTRA, SH</v>
      </c>
      <c r="F34" s="20"/>
    </row>
    <row r="35" spans="1:6" ht="18.75" x14ac:dyDescent="0.3">
      <c r="A35" s="20"/>
      <c r="B35" s="20"/>
      <c r="C35" s="20"/>
      <c r="D35" s="42"/>
      <c r="E35" s="239" t="str">
        <f>'2'!$E$26</f>
        <v>Penata III/c</v>
      </c>
      <c r="F35" s="20"/>
    </row>
    <row r="36" spans="1:6" ht="18.75" x14ac:dyDescent="0.3">
      <c r="A36" s="20"/>
      <c r="B36" s="20"/>
      <c r="C36" s="20"/>
      <c r="D36" s="17"/>
      <c r="E36" s="239" t="str">
        <f>'2'!$E$27</f>
        <v>NIP. 19830718 200312 1 008</v>
      </c>
      <c r="F36" s="20"/>
    </row>
    <row r="37" spans="1:6" ht="18.75" x14ac:dyDescent="0.3">
      <c r="A37" s="20"/>
      <c r="B37" s="20"/>
      <c r="C37" s="20"/>
      <c r="D37" s="33"/>
      <c r="E37" s="20"/>
      <c r="F37" s="20"/>
    </row>
    <row r="38" spans="1:6" ht="18.75" x14ac:dyDescent="0.3">
      <c r="A38" s="20"/>
      <c r="B38" s="20"/>
      <c r="C38" s="20"/>
      <c r="D38" s="20"/>
      <c r="E38" s="20"/>
      <c r="F38" s="20"/>
    </row>
    <row r="39" spans="1:6" ht="18.75" x14ac:dyDescent="0.3">
      <c r="A39" s="20"/>
      <c r="B39" s="20"/>
      <c r="C39" s="20"/>
      <c r="D39" s="20"/>
      <c r="E39" s="20"/>
      <c r="F39" s="20"/>
    </row>
  </sheetData>
  <mergeCells count="4">
    <mergeCell ref="A3:F3"/>
    <mergeCell ref="A4:F4"/>
    <mergeCell ref="A5:F5"/>
    <mergeCell ref="A26:B26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G42"/>
  <sheetViews>
    <sheetView view="pageBreakPreview" zoomScale="60" workbookViewId="0">
      <selection activeCell="D9" sqref="D9:D12"/>
    </sheetView>
  </sheetViews>
  <sheetFormatPr defaultRowHeight="15" x14ac:dyDescent="0.25"/>
  <cols>
    <col min="1" max="1" width="4.5703125" customWidth="1"/>
    <col min="2" max="2" width="7.5703125" customWidth="1"/>
    <col min="3" max="3" width="24.5703125" customWidth="1"/>
    <col min="4" max="4" width="16.85546875" customWidth="1"/>
    <col min="5" max="5" width="16.7109375" customWidth="1"/>
    <col min="6" max="6" width="16.42578125" customWidth="1"/>
  </cols>
  <sheetData>
    <row r="1" spans="1:6" ht="18.75" x14ac:dyDescent="0.3">
      <c r="A1" s="20"/>
      <c r="B1" s="20"/>
      <c r="C1" s="20"/>
      <c r="D1" s="20"/>
      <c r="E1" s="20"/>
      <c r="F1" s="20"/>
    </row>
    <row r="2" spans="1:6" ht="18.75" x14ac:dyDescent="0.3">
      <c r="A2" s="20"/>
      <c r="B2" s="96"/>
      <c r="C2" s="96"/>
      <c r="D2" s="96"/>
      <c r="E2" s="96"/>
      <c r="F2" s="20"/>
    </row>
    <row r="3" spans="1:6" ht="18.75" x14ac:dyDescent="0.3">
      <c r="A3" s="20"/>
      <c r="B3" s="277" t="s">
        <v>184</v>
      </c>
      <c r="C3" s="277"/>
      <c r="D3" s="277"/>
      <c r="E3" s="277"/>
      <c r="F3" s="277"/>
    </row>
    <row r="4" spans="1:6" ht="18.75" x14ac:dyDescent="0.3">
      <c r="A4" s="20"/>
      <c r="B4" s="277" t="s">
        <v>237</v>
      </c>
      <c r="C4" s="277"/>
      <c r="D4" s="277"/>
      <c r="E4" s="277"/>
      <c r="F4" s="277"/>
    </row>
    <row r="5" spans="1:6" ht="18.75" x14ac:dyDescent="0.3">
      <c r="A5" s="20"/>
      <c r="B5" s="277" t="s">
        <v>223</v>
      </c>
      <c r="C5" s="277"/>
      <c r="D5" s="277"/>
      <c r="E5" s="277"/>
      <c r="F5" s="277"/>
    </row>
    <row r="6" spans="1:6" ht="19.5" thickBot="1" x14ac:dyDescent="0.35">
      <c r="A6" s="20"/>
      <c r="B6" s="27"/>
      <c r="C6" s="27"/>
      <c r="D6" s="27"/>
      <c r="E6" s="27"/>
      <c r="F6" s="20"/>
    </row>
    <row r="7" spans="1:6" ht="18.75" x14ac:dyDescent="0.3">
      <c r="A7" s="20"/>
      <c r="B7" s="98" t="s">
        <v>12</v>
      </c>
      <c r="C7" s="99" t="s">
        <v>77</v>
      </c>
      <c r="D7" s="99" t="s">
        <v>201</v>
      </c>
      <c r="E7" s="99" t="s">
        <v>202</v>
      </c>
      <c r="F7" s="101" t="s">
        <v>203</v>
      </c>
    </row>
    <row r="8" spans="1:6" ht="18.75" x14ac:dyDescent="0.3">
      <c r="A8" s="20"/>
      <c r="B8" s="170" t="s">
        <v>31</v>
      </c>
      <c r="C8" s="89" t="s">
        <v>32</v>
      </c>
      <c r="D8" s="89" t="s">
        <v>33</v>
      </c>
      <c r="E8" s="89" t="s">
        <v>34</v>
      </c>
      <c r="F8" s="92" t="s">
        <v>35</v>
      </c>
    </row>
    <row r="9" spans="1:6" ht="18.75" x14ac:dyDescent="0.3">
      <c r="A9" s="20"/>
      <c r="B9" s="46">
        <v>1</v>
      </c>
      <c r="C9" s="23" t="s">
        <v>226</v>
      </c>
      <c r="D9" s="48">
        <v>58</v>
      </c>
      <c r="E9" s="48">
        <v>53</v>
      </c>
      <c r="F9" s="48">
        <v>53</v>
      </c>
    </row>
    <row r="10" spans="1:6" ht="18.75" x14ac:dyDescent="0.3">
      <c r="A10" s="20"/>
      <c r="B10" s="46">
        <v>2</v>
      </c>
      <c r="C10" s="23" t="s">
        <v>227</v>
      </c>
      <c r="D10" s="48">
        <v>101</v>
      </c>
      <c r="E10" s="48">
        <v>92</v>
      </c>
      <c r="F10" s="48">
        <v>90</v>
      </c>
    </row>
    <row r="11" spans="1:6" ht="18.75" x14ac:dyDescent="0.3">
      <c r="A11" s="20"/>
      <c r="B11" s="46">
        <v>3</v>
      </c>
      <c r="C11" s="23" t="s">
        <v>228</v>
      </c>
      <c r="D11" s="48">
        <v>94</v>
      </c>
      <c r="E11" s="48">
        <v>88</v>
      </c>
      <c r="F11" s="48">
        <v>86</v>
      </c>
    </row>
    <row r="12" spans="1:6" ht="18.75" x14ac:dyDescent="0.3">
      <c r="A12" s="20"/>
      <c r="B12" s="46">
        <v>4</v>
      </c>
      <c r="C12" s="23" t="s">
        <v>229</v>
      </c>
      <c r="D12" s="48">
        <v>41</v>
      </c>
      <c r="E12" s="48">
        <v>36</v>
      </c>
      <c r="F12" s="48">
        <v>35</v>
      </c>
    </row>
    <row r="13" spans="1:6" ht="18.75" x14ac:dyDescent="0.3">
      <c r="A13" s="20"/>
      <c r="B13" s="46">
        <v>5</v>
      </c>
      <c r="C13" s="23" t="s">
        <v>230</v>
      </c>
      <c r="D13" s="48">
        <v>55</v>
      </c>
      <c r="E13" s="48">
        <v>48</v>
      </c>
      <c r="F13" s="48">
        <v>47</v>
      </c>
    </row>
    <row r="14" spans="1:6" ht="18.75" x14ac:dyDescent="0.3">
      <c r="A14" s="20"/>
      <c r="B14" s="46">
        <v>6</v>
      </c>
      <c r="C14" s="23" t="s">
        <v>231</v>
      </c>
      <c r="D14" s="48">
        <v>147</v>
      </c>
      <c r="E14" s="48">
        <v>132</v>
      </c>
      <c r="F14" s="48">
        <v>130</v>
      </c>
    </row>
    <row r="15" spans="1:6" ht="18.75" x14ac:dyDescent="0.3">
      <c r="A15" s="20"/>
      <c r="B15" s="46">
        <v>7</v>
      </c>
      <c r="C15" s="23" t="s">
        <v>232</v>
      </c>
      <c r="D15" s="48">
        <v>116</v>
      </c>
      <c r="E15" s="48">
        <v>103</v>
      </c>
      <c r="F15" s="48">
        <v>101</v>
      </c>
    </row>
    <row r="16" spans="1:6" ht="18.75" x14ac:dyDescent="0.3">
      <c r="A16" s="20"/>
      <c r="B16" s="46">
        <v>8</v>
      </c>
      <c r="C16" s="23" t="s">
        <v>233</v>
      </c>
      <c r="D16" s="48">
        <v>149</v>
      </c>
      <c r="E16" s="48">
        <v>138</v>
      </c>
      <c r="F16" s="48">
        <v>136</v>
      </c>
    </row>
    <row r="17" spans="1:7" ht="18.75" x14ac:dyDescent="0.3">
      <c r="A17" s="20"/>
      <c r="B17" s="46">
        <v>9</v>
      </c>
      <c r="C17" s="23" t="s">
        <v>234</v>
      </c>
      <c r="D17" s="48">
        <v>80</v>
      </c>
      <c r="E17" s="48">
        <v>71</v>
      </c>
      <c r="F17" s="48">
        <v>70</v>
      </c>
    </row>
    <row r="18" spans="1:7" ht="19.5" thickBot="1" x14ac:dyDescent="0.35">
      <c r="A18" s="20"/>
      <c r="B18" s="252" t="s">
        <v>14</v>
      </c>
      <c r="C18" s="253"/>
      <c r="D18" s="95">
        <f>SUM(D9:D17)</f>
        <v>841</v>
      </c>
      <c r="E18" s="95">
        <f>SUM(E9:E17)</f>
        <v>761</v>
      </c>
      <c r="F18" s="51">
        <f>SUM(F9:F17)</f>
        <v>748</v>
      </c>
    </row>
    <row r="19" spans="1:7" ht="18.75" x14ac:dyDescent="0.3">
      <c r="A19" s="20"/>
      <c r="B19" s="69"/>
      <c r="C19" s="69"/>
      <c r="D19" s="70"/>
      <c r="E19" s="70"/>
      <c r="F19" s="20"/>
    </row>
    <row r="20" spans="1:7" ht="18.75" x14ac:dyDescent="0.3">
      <c r="A20" s="20"/>
      <c r="B20" s="20"/>
      <c r="C20" s="20"/>
      <c r="D20" s="20"/>
      <c r="E20" s="239" t="str">
        <f>'2'!$E$19</f>
        <v>Pangkajene, 19 April 2022</v>
      </c>
      <c r="F20" s="20"/>
      <c r="G20" s="20"/>
    </row>
    <row r="21" spans="1:7" ht="18.75" x14ac:dyDescent="0.3">
      <c r="A21" s="20"/>
      <c r="B21" s="20"/>
      <c r="C21" s="20"/>
      <c r="D21" s="20"/>
      <c r="E21" s="239"/>
      <c r="F21" s="20"/>
      <c r="G21" s="20"/>
    </row>
    <row r="22" spans="1:7" ht="18.75" x14ac:dyDescent="0.3">
      <c r="A22" s="20"/>
      <c r="B22" s="20"/>
      <c r="C22" s="20"/>
      <c r="D22" s="20"/>
      <c r="E22" s="239" t="str">
        <f>'2'!$E$21</f>
        <v>Plt. C A M A T</v>
      </c>
      <c r="F22" s="20"/>
      <c r="G22" s="20"/>
    </row>
    <row r="23" spans="1:7" ht="18.75" x14ac:dyDescent="0.3">
      <c r="A23" s="20"/>
      <c r="B23" s="20"/>
      <c r="C23" s="20"/>
      <c r="D23" s="20"/>
      <c r="E23" s="239"/>
      <c r="F23" s="20"/>
      <c r="G23" s="20"/>
    </row>
    <row r="24" spans="1:7" ht="18.75" x14ac:dyDescent="0.3">
      <c r="A24" s="20"/>
      <c r="B24" s="20"/>
      <c r="C24" s="20"/>
      <c r="D24" s="20"/>
      <c r="E24" s="239"/>
      <c r="F24" s="20"/>
      <c r="G24" s="20"/>
    </row>
    <row r="25" spans="1:7" ht="18.75" x14ac:dyDescent="0.3">
      <c r="A25" s="20"/>
      <c r="B25" s="20"/>
      <c r="C25" s="20"/>
      <c r="D25" s="20"/>
      <c r="E25" s="239"/>
      <c r="F25" s="20"/>
      <c r="G25" s="20"/>
    </row>
    <row r="26" spans="1:7" ht="18.75" x14ac:dyDescent="0.3">
      <c r="A26" s="20"/>
      <c r="B26" s="20"/>
      <c r="C26" s="20"/>
      <c r="D26" s="20"/>
      <c r="E26" s="240" t="str">
        <f>'2'!$E$25</f>
        <v>WAHID PERDANA PUTRA, SH</v>
      </c>
      <c r="F26" s="20"/>
      <c r="G26" s="20"/>
    </row>
    <row r="27" spans="1:7" ht="18.75" x14ac:dyDescent="0.3">
      <c r="A27" s="20"/>
      <c r="B27" s="20"/>
      <c r="C27" s="20"/>
      <c r="D27" s="20"/>
      <c r="E27" s="239" t="str">
        <f>'2'!$E$26</f>
        <v>Penata III/c</v>
      </c>
      <c r="F27" s="20"/>
      <c r="G27" s="20"/>
    </row>
    <row r="28" spans="1:7" ht="18.75" x14ac:dyDescent="0.3">
      <c r="A28" s="20"/>
      <c r="B28" s="20"/>
      <c r="C28" s="20"/>
      <c r="D28" s="20"/>
      <c r="E28" s="239" t="str">
        <f>'2'!$E$27</f>
        <v>NIP. 19830718 200312 1 008</v>
      </c>
      <c r="F28" s="20"/>
      <c r="G28" s="20"/>
    </row>
    <row r="29" spans="1:7" ht="18.75" x14ac:dyDescent="0.3">
      <c r="A29" s="20"/>
      <c r="B29" s="20"/>
      <c r="C29" s="20"/>
      <c r="D29" s="20"/>
      <c r="E29" s="33"/>
      <c r="F29" s="20"/>
    </row>
    <row r="30" spans="1:7" ht="18.75" x14ac:dyDescent="0.3">
      <c r="A30" s="20"/>
      <c r="B30" s="20"/>
      <c r="C30" s="20"/>
      <c r="D30" s="20"/>
      <c r="E30" s="20"/>
      <c r="F30" s="20"/>
    </row>
    <row r="31" spans="1:7" ht="18.75" x14ac:dyDescent="0.3">
      <c r="A31" s="20"/>
      <c r="B31" s="20"/>
      <c r="C31" s="20"/>
      <c r="D31" s="20"/>
      <c r="E31" s="20"/>
      <c r="F31" s="20"/>
    </row>
    <row r="32" spans="1:7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  <row r="35" spans="1:6" ht="18.75" x14ac:dyDescent="0.3">
      <c r="A35" s="20"/>
      <c r="B35" s="20"/>
      <c r="C35" s="20"/>
      <c r="D35" s="20"/>
      <c r="E35" s="20"/>
      <c r="F35" s="20"/>
    </row>
    <row r="36" spans="1:6" ht="18.75" x14ac:dyDescent="0.3">
      <c r="A36" s="20"/>
      <c r="B36" s="20"/>
      <c r="C36" s="20"/>
      <c r="D36" s="20"/>
      <c r="E36" s="20"/>
      <c r="F36" s="20"/>
    </row>
    <row r="37" spans="1:6" ht="18.75" x14ac:dyDescent="0.3">
      <c r="A37" s="20"/>
      <c r="B37" s="20"/>
      <c r="C37" s="20"/>
      <c r="D37" s="20"/>
      <c r="E37" s="20"/>
      <c r="F37" s="20"/>
    </row>
    <row r="38" spans="1:6" ht="18.75" x14ac:dyDescent="0.3">
      <c r="A38" s="20"/>
      <c r="B38" s="20"/>
      <c r="C38" s="20"/>
      <c r="D38" s="20"/>
      <c r="E38" s="20"/>
      <c r="F38" s="20"/>
    </row>
    <row r="39" spans="1:6" ht="18.75" x14ac:dyDescent="0.3">
      <c r="A39" s="20"/>
      <c r="B39" s="20"/>
      <c r="C39" s="20"/>
      <c r="D39" s="20"/>
      <c r="E39" s="20"/>
      <c r="F39" s="20"/>
    </row>
    <row r="40" spans="1:6" ht="18.75" x14ac:dyDescent="0.3">
      <c r="A40" s="20"/>
      <c r="B40" s="20"/>
      <c r="C40" s="20"/>
      <c r="D40" s="20"/>
      <c r="E40" s="20"/>
      <c r="F40" s="20"/>
    </row>
    <row r="41" spans="1:6" ht="18.75" x14ac:dyDescent="0.3">
      <c r="A41" s="20"/>
      <c r="B41" s="20"/>
      <c r="C41" s="20"/>
      <c r="D41" s="20"/>
      <c r="E41" s="20"/>
    </row>
    <row r="42" spans="1:6" ht="18.75" x14ac:dyDescent="0.3">
      <c r="A42" s="20"/>
      <c r="B42" s="20"/>
      <c r="C42" s="20"/>
      <c r="D42" s="20"/>
      <c r="E42" s="20"/>
      <c r="F42" s="20"/>
    </row>
  </sheetData>
  <mergeCells count="4">
    <mergeCell ref="B3:F3"/>
    <mergeCell ref="B4:F4"/>
    <mergeCell ref="B5:F5"/>
    <mergeCell ref="B18:C18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G32"/>
  <sheetViews>
    <sheetView view="pageBreakPreview" zoomScale="60" workbookViewId="0">
      <selection activeCell="J24" sqref="J24"/>
    </sheetView>
  </sheetViews>
  <sheetFormatPr defaultRowHeight="15" x14ac:dyDescent="0.25"/>
  <cols>
    <col min="1" max="1" width="6.85546875" customWidth="1"/>
    <col min="2" max="2" width="25.42578125" customWidth="1"/>
    <col min="3" max="3" width="16.5703125" customWidth="1"/>
    <col min="6" max="6" width="11.42578125" customWidth="1"/>
    <col min="7" max="7" width="11.5703125" customWidth="1"/>
  </cols>
  <sheetData>
    <row r="1" spans="1:7" ht="18.75" x14ac:dyDescent="0.3">
      <c r="A1" s="20"/>
      <c r="B1" s="20"/>
      <c r="C1" s="20"/>
      <c r="D1" s="20"/>
      <c r="E1" s="20"/>
      <c r="F1" s="20"/>
      <c r="G1" s="20"/>
    </row>
    <row r="2" spans="1:7" ht="18.75" x14ac:dyDescent="0.3">
      <c r="A2" s="96"/>
      <c r="B2" s="96"/>
      <c r="C2" s="96"/>
      <c r="D2" s="96"/>
      <c r="E2" s="20"/>
      <c r="F2" s="20"/>
      <c r="G2" s="20"/>
    </row>
    <row r="3" spans="1:7" ht="18.75" x14ac:dyDescent="0.25">
      <c r="A3" s="277" t="s">
        <v>184</v>
      </c>
      <c r="B3" s="277"/>
      <c r="C3" s="277"/>
      <c r="D3" s="277"/>
      <c r="E3" s="277"/>
      <c r="F3" s="277"/>
      <c r="G3" s="277"/>
    </row>
    <row r="4" spans="1:7" ht="18.75" x14ac:dyDescent="0.25">
      <c r="A4" s="277" t="s">
        <v>237</v>
      </c>
      <c r="B4" s="277"/>
      <c r="C4" s="277"/>
      <c r="D4" s="277"/>
      <c r="E4" s="277"/>
      <c r="F4" s="277"/>
      <c r="G4" s="277"/>
    </row>
    <row r="5" spans="1:7" ht="18.75" x14ac:dyDescent="0.25">
      <c r="A5" s="277" t="s">
        <v>223</v>
      </c>
      <c r="B5" s="277"/>
      <c r="C5" s="277"/>
      <c r="D5" s="277"/>
      <c r="E5" s="277"/>
      <c r="F5" s="277"/>
      <c r="G5" s="277"/>
    </row>
    <row r="6" spans="1:7" ht="19.5" thickBot="1" x14ac:dyDescent="0.35">
      <c r="A6" s="27"/>
      <c r="B6" s="27"/>
      <c r="C6" s="27"/>
      <c r="D6" s="27"/>
      <c r="E6" s="20"/>
      <c r="F6" s="20"/>
      <c r="G6" s="20"/>
    </row>
    <row r="7" spans="1:7" ht="21.75" customHeight="1" x14ac:dyDescent="0.25">
      <c r="A7" s="98" t="s">
        <v>12</v>
      </c>
      <c r="B7" s="99" t="s">
        <v>77</v>
      </c>
      <c r="C7" s="99" t="s">
        <v>201</v>
      </c>
      <c r="D7" s="99" t="s">
        <v>204</v>
      </c>
      <c r="E7" s="99" t="s">
        <v>205</v>
      </c>
      <c r="F7" s="267" t="s">
        <v>206</v>
      </c>
      <c r="G7" s="281"/>
    </row>
    <row r="8" spans="1:7" ht="18.75" x14ac:dyDescent="0.25">
      <c r="A8" s="171"/>
      <c r="B8" s="104"/>
      <c r="C8" s="104"/>
      <c r="D8" s="104"/>
      <c r="E8" s="100"/>
      <c r="F8" s="172" t="s">
        <v>48</v>
      </c>
      <c r="G8" s="173" t="s">
        <v>50</v>
      </c>
    </row>
    <row r="9" spans="1:7" ht="18.75" x14ac:dyDescent="0.25">
      <c r="A9" s="170" t="s">
        <v>31</v>
      </c>
      <c r="B9" s="89" t="s">
        <v>32</v>
      </c>
      <c r="C9" s="89" t="s">
        <v>33</v>
      </c>
      <c r="D9" s="89" t="s">
        <v>34</v>
      </c>
      <c r="E9" s="89" t="s">
        <v>35</v>
      </c>
      <c r="F9" s="89" t="s">
        <v>53</v>
      </c>
      <c r="G9" s="92" t="s">
        <v>54</v>
      </c>
    </row>
    <row r="10" spans="1:7" ht="23.25" customHeight="1" x14ac:dyDescent="0.25">
      <c r="A10" s="154">
        <v>1</v>
      </c>
      <c r="B10" s="227" t="s">
        <v>226</v>
      </c>
      <c r="C10" s="48">
        <v>58</v>
      </c>
      <c r="D10" s="147">
        <v>51</v>
      </c>
      <c r="E10" s="147">
        <v>49</v>
      </c>
      <c r="F10" s="147">
        <v>51</v>
      </c>
      <c r="G10" s="147">
        <v>53</v>
      </c>
    </row>
    <row r="11" spans="1:7" ht="23.25" customHeight="1" x14ac:dyDescent="0.25">
      <c r="A11" s="154">
        <v>2</v>
      </c>
      <c r="B11" s="227" t="s">
        <v>227</v>
      </c>
      <c r="C11" s="48">
        <v>101</v>
      </c>
      <c r="D11" s="147">
        <v>95</v>
      </c>
      <c r="E11" s="147">
        <v>93</v>
      </c>
      <c r="F11" s="147">
        <v>91</v>
      </c>
      <c r="G11" s="147">
        <v>92</v>
      </c>
    </row>
    <row r="12" spans="1:7" ht="23.25" customHeight="1" x14ac:dyDescent="0.25">
      <c r="A12" s="154">
        <v>3</v>
      </c>
      <c r="B12" s="227" t="s">
        <v>228</v>
      </c>
      <c r="C12" s="48">
        <v>94</v>
      </c>
      <c r="D12" s="147">
        <v>100</v>
      </c>
      <c r="E12" s="147">
        <v>94</v>
      </c>
      <c r="F12" s="147">
        <v>94</v>
      </c>
      <c r="G12" s="147">
        <v>88</v>
      </c>
    </row>
    <row r="13" spans="1:7" ht="23.25" customHeight="1" x14ac:dyDescent="0.25">
      <c r="A13" s="154">
        <v>4</v>
      </c>
      <c r="B13" s="227" t="s">
        <v>229</v>
      </c>
      <c r="C13" s="48">
        <v>41</v>
      </c>
      <c r="D13" s="147">
        <v>48</v>
      </c>
      <c r="E13" s="147">
        <v>41</v>
      </c>
      <c r="F13" s="147">
        <v>39</v>
      </c>
      <c r="G13" s="147">
        <v>36</v>
      </c>
    </row>
    <row r="14" spans="1:7" ht="23.25" customHeight="1" x14ac:dyDescent="0.25">
      <c r="A14" s="154">
        <v>5</v>
      </c>
      <c r="B14" s="227" t="s">
        <v>230</v>
      </c>
      <c r="C14" s="48">
        <v>55</v>
      </c>
      <c r="D14" s="147">
        <v>62</v>
      </c>
      <c r="E14" s="147">
        <v>53</v>
      </c>
      <c r="F14" s="147">
        <v>48</v>
      </c>
      <c r="G14" s="147">
        <v>48</v>
      </c>
    </row>
    <row r="15" spans="1:7" ht="23.25" customHeight="1" x14ac:dyDescent="0.25">
      <c r="A15" s="154">
        <v>3</v>
      </c>
      <c r="B15" s="227" t="s">
        <v>231</v>
      </c>
      <c r="C15" s="48">
        <v>147</v>
      </c>
      <c r="D15" s="147">
        <v>86</v>
      </c>
      <c r="E15" s="147">
        <v>139</v>
      </c>
      <c r="F15" s="147">
        <v>132</v>
      </c>
      <c r="G15" s="147">
        <v>132</v>
      </c>
    </row>
    <row r="16" spans="1:7" ht="23.25" customHeight="1" x14ac:dyDescent="0.25">
      <c r="A16" s="154">
        <v>4</v>
      </c>
      <c r="B16" s="227" t="s">
        <v>232</v>
      </c>
      <c r="C16" s="48">
        <v>116</v>
      </c>
      <c r="D16" s="147">
        <v>61</v>
      </c>
      <c r="E16" s="147">
        <v>110</v>
      </c>
      <c r="F16" s="147">
        <v>103</v>
      </c>
      <c r="G16" s="147">
        <v>103</v>
      </c>
    </row>
    <row r="17" spans="1:7" ht="23.25" customHeight="1" x14ac:dyDescent="0.25">
      <c r="A17" s="154">
        <v>5</v>
      </c>
      <c r="B17" s="227" t="s">
        <v>233</v>
      </c>
      <c r="C17" s="48">
        <v>149</v>
      </c>
      <c r="D17" s="147">
        <v>137</v>
      </c>
      <c r="E17" s="147">
        <v>142</v>
      </c>
      <c r="F17" s="147">
        <v>138</v>
      </c>
      <c r="G17" s="147">
        <v>138</v>
      </c>
    </row>
    <row r="18" spans="1:7" ht="23.25" customHeight="1" x14ac:dyDescent="0.25">
      <c r="A18" s="154">
        <v>6</v>
      </c>
      <c r="B18" s="227" t="s">
        <v>234</v>
      </c>
      <c r="C18" s="48">
        <v>80</v>
      </c>
      <c r="D18" s="147">
        <v>79</v>
      </c>
      <c r="E18" s="147">
        <v>77</v>
      </c>
      <c r="F18" s="147">
        <v>72</v>
      </c>
      <c r="G18" s="147">
        <v>71</v>
      </c>
    </row>
    <row r="19" spans="1:7" ht="19.5" thickBot="1" x14ac:dyDescent="0.3">
      <c r="A19" s="252" t="s">
        <v>14</v>
      </c>
      <c r="B19" s="253"/>
      <c r="C19" s="95">
        <f>SUM(C10:C18)</f>
        <v>841</v>
      </c>
      <c r="D19" s="95">
        <f>SUM(D10:D18)</f>
        <v>719</v>
      </c>
      <c r="E19" s="95">
        <f>SUM(E10:E18)</f>
        <v>798</v>
      </c>
      <c r="F19" s="95">
        <f>SUM(F10:F18)</f>
        <v>768</v>
      </c>
      <c r="G19" s="95">
        <f>SUM(G10:G18)</f>
        <v>761</v>
      </c>
    </row>
    <row r="20" spans="1:7" ht="18.75" x14ac:dyDescent="0.3">
      <c r="A20" s="69"/>
      <c r="B20" s="69"/>
      <c r="C20" s="70"/>
      <c r="D20" s="70"/>
      <c r="E20" s="20"/>
      <c r="F20" s="20"/>
      <c r="G20" s="20"/>
    </row>
    <row r="21" spans="1:7" ht="18.75" x14ac:dyDescent="0.3">
      <c r="A21" s="20"/>
      <c r="B21" s="20"/>
      <c r="C21" s="20"/>
      <c r="D21" s="20"/>
      <c r="E21" s="192"/>
      <c r="F21" s="239" t="str">
        <f>'2'!$E$19</f>
        <v>Pangkajene, 19 April 2022</v>
      </c>
      <c r="G21" s="20"/>
    </row>
    <row r="22" spans="1:7" ht="18.75" x14ac:dyDescent="0.3">
      <c r="A22" s="20"/>
      <c r="B22" s="20"/>
      <c r="C22" s="20"/>
      <c r="D22" s="20"/>
      <c r="E22" s="11"/>
      <c r="F22" s="239"/>
      <c r="G22" s="20"/>
    </row>
    <row r="23" spans="1:7" ht="18.75" x14ac:dyDescent="0.3">
      <c r="A23" s="20"/>
      <c r="B23" s="20"/>
      <c r="C23" s="20"/>
      <c r="D23" s="20"/>
      <c r="E23" s="11"/>
      <c r="F23" s="239" t="str">
        <f>'2'!$E$21</f>
        <v>Plt. C A M A T</v>
      </c>
      <c r="G23" s="20"/>
    </row>
    <row r="24" spans="1:7" ht="18.75" x14ac:dyDescent="0.3">
      <c r="A24" s="20"/>
      <c r="B24" s="20"/>
      <c r="C24" s="20"/>
      <c r="D24" s="20"/>
      <c r="E24" s="11"/>
      <c r="F24" s="239"/>
      <c r="G24" s="20"/>
    </row>
    <row r="25" spans="1:7" ht="18.75" x14ac:dyDescent="0.3">
      <c r="A25" s="20"/>
      <c r="B25" s="20"/>
      <c r="C25" s="20"/>
      <c r="D25" s="20"/>
      <c r="E25" s="11"/>
      <c r="F25" s="239"/>
      <c r="G25" s="20"/>
    </row>
    <row r="26" spans="1:7" ht="18.75" x14ac:dyDescent="0.3">
      <c r="A26" s="20"/>
      <c r="B26" s="20"/>
      <c r="C26" s="20"/>
      <c r="D26" s="20"/>
      <c r="E26" s="11"/>
      <c r="F26" s="239"/>
      <c r="G26" s="20"/>
    </row>
    <row r="27" spans="1:7" ht="18.75" x14ac:dyDescent="0.3">
      <c r="A27" s="20"/>
      <c r="B27" s="20"/>
      <c r="C27" s="20"/>
      <c r="D27" s="20"/>
      <c r="E27" s="191"/>
      <c r="F27" s="240" t="str">
        <f>'2'!$E$25</f>
        <v>WAHID PERDANA PUTRA, SH</v>
      </c>
      <c r="G27" s="20"/>
    </row>
    <row r="28" spans="1:7" ht="18.75" x14ac:dyDescent="0.3">
      <c r="A28" s="20"/>
      <c r="B28" s="20"/>
      <c r="C28" s="20"/>
      <c r="D28" s="20"/>
      <c r="E28" s="11"/>
      <c r="F28" s="239" t="str">
        <f>'2'!$E$26</f>
        <v>Penata III/c</v>
      </c>
      <c r="G28" s="20"/>
    </row>
    <row r="29" spans="1:7" ht="18.75" x14ac:dyDescent="0.3">
      <c r="A29" s="20"/>
      <c r="B29" s="20"/>
      <c r="C29" s="20"/>
      <c r="D29" s="20"/>
      <c r="E29" s="17"/>
      <c r="F29" s="239" t="str">
        <f>'2'!$E$27</f>
        <v>NIP. 19830718 200312 1 008</v>
      </c>
      <c r="G29" s="20"/>
    </row>
    <row r="30" spans="1:7" ht="18.75" x14ac:dyDescent="0.3">
      <c r="A30" s="20"/>
      <c r="B30" s="20"/>
      <c r="C30" s="20"/>
      <c r="D30" s="20"/>
      <c r="E30" s="33"/>
      <c r="F30" s="20"/>
      <c r="G30" s="20"/>
    </row>
    <row r="31" spans="1:7" ht="18.75" x14ac:dyDescent="0.3">
      <c r="A31" s="20"/>
      <c r="B31" s="20"/>
      <c r="C31" s="20"/>
      <c r="D31" s="20"/>
      <c r="E31" s="20"/>
      <c r="F31" s="20"/>
      <c r="G31" s="20"/>
    </row>
    <row r="32" spans="1:7" ht="15.75" x14ac:dyDescent="0.25">
      <c r="A32" s="1"/>
      <c r="B32" s="1"/>
      <c r="C32" s="1"/>
      <c r="D32" s="1"/>
    </row>
  </sheetData>
  <mergeCells count="5">
    <mergeCell ref="A3:G3"/>
    <mergeCell ref="A4:G4"/>
    <mergeCell ref="A5:G5"/>
    <mergeCell ref="F7:G7"/>
    <mergeCell ref="A19:B19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B2:G51"/>
  <sheetViews>
    <sheetView view="pageBreakPreview" topLeftCell="A6" zoomScale="106" zoomScaleSheetLayoutView="106" workbookViewId="0">
      <selection activeCell="K16" sqref="K16"/>
    </sheetView>
  </sheetViews>
  <sheetFormatPr defaultRowHeight="15" x14ac:dyDescent="0.25"/>
  <cols>
    <col min="1" max="1" width="5.85546875" customWidth="1"/>
    <col min="2" max="2" width="7.7109375" customWidth="1"/>
    <col min="3" max="3" width="23" customWidth="1"/>
    <col min="4" max="4" width="14" customWidth="1"/>
    <col min="5" max="5" width="13.5703125" customWidth="1"/>
    <col min="6" max="6" width="15.140625" customWidth="1"/>
  </cols>
  <sheetData>
    <row r="2" spans="2:6" ht="15.75" x14ac:dyDescent="0.25">
      <c r="B2" s="1"/>
      <c r="C2" s="1"/>
      <c r="D2" s="1"/>
      <c r="E2" s="1"/>
      <c r="F2" s="1"/>
    </row>
    <row r="3" spans="2:6" ht="18.75" x14ac:dyDescent="0.25">
      <c r="B3" s="257" t="s">
        <v>185</v>
      </c>
      <c r="C3" s="257"/>
      <c r="D3" s="257"/>
      <c r="E3" s="257"/>
      <c r="F3" s="257"/>
    </row>
    <row r="4" spans="2:6" ht="18.75" x14ac:dyDescent="0.25">
      <c r="B4" s="257" t="s">
        <v>237</v>
      </c>
      <c r="C4" s="257"/>
      <c r="D4" s="257"/>
      <c r="E4" s="257"/>
      <c r="F4" s="257"/>
    </row>
    <row r="5" spans="2:6" ht="18.75" x14ac:dyDescent="0.25">
      <c r="B5" s="257" t="s">
        <v>223</v>
      </c>
      <c r="C5" s="257"/>
      <c r="D5" s="257"/>
      <c r="E5" s="257"/>
      <c r="F5" s="257"/>
    </row>
    <row r="6" spans="2:6" ht="16.5" thickBot="1" x14ac:dyDescent="0.3">
      <c r="B6" s="1"/>
      <c r="C6" s="1"/>
      <c r="D6" s="1"/>
      <c r="E6" s="1"/>
      <c r="F6" s="1"/>
    </row>
    <row r="7" spans="2:6" ht="18.75" x14ac:dyDescent="0.25">
      <c r="B7" s="98" t="s">
        <v>26</v>
      </c>
      <c r="C7" s="99" t="s">
        <v>27</v>
      </c>
      <c r="D7" s="99" t="s">
        <v>207</v>
      </c>
      <c r="E7" s="99" t="s">
        <v>208</v>
      </c>
      <c r="F7" s="101" t="s">
        <v>209</v>
      </c>
    </row>
    <row r="8" spans="2:6" x14ac:dyDescent="0.25">
      <c r="B8" s="174" t="s">
        <v>31</v>
      </c>
      <c r="C8" s="175" t="s">
        <v>32</v>
      </c>
      <c r="D8" s="175" t="s">
        <v>33</v>
      </c>
      <c r="E8" s="175" t="s">
        <v>34</v>
      </c>
      <c r="F8" s="176" t="s">
        <v>35</v>
      </c>
    </row>
    <row r="9" spans="2:6" ht="21" customHeight="1" x14ac:dyDescent="0.25">
      <c r="B9" s="225">
        <v>1</v>
      </c>
      <c r="C9" s="226" t="s">
        <v>226</v>
      </c>
      <c r="D9" s="14">
        <v>29</v>
      </c>
      <c r="E9" s="14">
        <v>39</v>
      </c>
      <c r="F9" s="245">
        <f>E9/D9</f>
        <v>1.3448275862068966</v>
      </c>
    </row>
    <row r="10" spans="2:6" ht="21" customHeight="1" x14ac:dyDescent="0.25">
      <c r="B10" s="225">
        <v>2</v>
      </c>
      <c r="C10" s="226" t="s">
        <v>227</v>
      </c>
      <c r="D10" s="14">
        <v>135</v>
      </c>
      <c r="E10" s="14">
        <v>38</v>
      </c>
      <c r="F10" s="229">
        <f>E10/D10</f>
        <v>0.2814814814814815</v>
      </c>
    </row>
    <row r="11" spans="2:6" ht="21" customHeight="1" x14ac:dyDescent="0.25">
      <c r="B11" s="225">
        <v>3</v>
      </c>
      <c r="C11" s="226" t="s">
        <v>228</v>
      </c>
      <c r="D11" s="14">
        <v>73</v>
      </c>
      <c r="E11" s="14">
        <v>43</v>
      </c>
      <c r="F11" s="229">
        <f t="shared" ref="F11:F17" si="0">E11/D11</f>
        <v>0.58904109589041098</v>
      </c>
    </row>
    <row r="12" spans="2:6" ht="21" customHeight="1" x14ac:dyDescent="0.25">
      <c r="B12" s="225">
        <v>4</v>
      </c>
      <c r="C12" s="226" t="s">
        <v>229</v>
      </c>
      <c r="D12" s="14">
        <v>12</v>
      </c>
      <c r="E12" s="14">
        <v>41</v>
      </c>
      <c r="F12" s="229">
        <f t="shared" si="0"/>
        <v>3.4166666666666665</v>
      </c>
    </row>
    <row r="13" spans="2:6" ht="21" customHeight="1" x14ac:dyDescent="0.25">
      <c r="B13" s="225">
        <v>5</v>
      </c>
      <c r="C13" s="226" t="s">
        <v>230</v>
      </c>
      <c r="D13" s="14">
        <v>29</v>
      </c>
      <c r="E13" s="14">
        <v>31</v>
      </c>
      <c r="F13" s="229">
        <f t="shared" si="0"/>
        <v>1.0689655172413792</v>
      </c>
    </row>
    <row r="14" spans="2:6" ht="21" customHeight="1" x14ac:dyDescent="0.25">
      <c r="B14" s="225">
        <v>6</v>
      </c>
      <c r="C14" s="226" t="s">
        <v>231</v>
      </c>
      <c r="D14" s="14">
        <v>60</v>
      </c>
      <c r="E14" s="14">
        <v>44</v>
      </c>
      <c r="F14" s="229">
        <f t="shared" si="0"/>
        <v>0.73333333333333328</v>
      </c>
    </row>
    <row r="15" spans="2:6" ht="21" customHeight="1" x14ac:dyDescent="0.25">
      <c r="B15" s="225">
        <v>7</v>
      </c>
      <c r="C15" s="226" t="s">
        <v>232</v>
      </c>
      <c r="D15" s="14">
        <v>116</v>
      </c>
      <c r="E15" s="14">
        <v>43</v>
      </c>
      <c r="F15" s="229">
        <f t="shared" si="0"/>
        <v>0.37068965517241381</v>
      </c>
    </row>
    <row r="16" spans="2:6" ht="21" customHeight="1" x14ac:dyDescent="0.25">
      <c r="B16" s="225">
        <v>8</v>
      </c>
      <c r="C16" s="226" t="s">
        <v>233</v>
      </c>
      <c r="D16" s="14">
        <v>95</v>
      </c>
      <c r="E16" s="14">
        <v>58</v>
      </c>
      <c r="F16" s="229">
        <f t="shared" si="0"/>
        <v>0.61052631578947369</v>
      </c>
    </row>
    <row r="17" spans="2:7" ht="21" customHeight="1" x14ac:dyDescent="0.25">
      <c r="B17" s="225">
        <v>9</v>
      </c>
      <c r="C17" s="226" t="s">
        <v>234</v>
      </c>
      <c r="D17" s="14">
        <v>105</v>
      </c>
      <c r="E17" s="14">
        <v>55</v>
      </c>
      <c r="F17" s="229">
        <f t="shared" si="0"/>
        <v>0.52380952380952384</v>
      </c>
    </row>
    <row r="18" spans="2:7" ht="20.25" customHeight="1" thickBot="1" x14ac:dyDescent="0.3">
      <c r="B18" s="315" t="s">
        <v>14</v>
      </c>
      <c r="C18" s="316"/>
      <c r="D18" s="177">
        <f>SUM(D9:D17)</f>
        <v>654</v>
      </c>
      <c r="E18" s="177">
        <f>SUM(E9:E17)</f>
        <v>392</v>
      </c>
      <c r="F18" s="230">
        <f>E18/D18</f>
        <v>0.59938837920489296</v>
      </c>
    </row>
    <row r="19" spans="2:7" ht="15.75" x14ac:dyDescent="0.25">
      <c r="B19" s="1"/>
      <c r="C19" s="1"/>
      <c r="D19" s="1"/>
      <c r="E19" s="1"/>
      <c r="F19" s="1"/>
    </row>
    <row r="20" spans="2:7" ht="18.75" x14ac:dyDescent="0.3">
      <c r="B20" s="1"/>
      <c r="C20" s="1"/>
      <c r="D20" s="1"/>
      <c r="E20" s="239" t="str">
        <f>'2'!$E$19</f>
        <v>Pangkajene, 19 April 2022</v>
      </c>
      <c r="F20" s="20"/>
      <c r="G20" s="20"/>
    </row>
    <row r="21" spans="2:7" ht="18.75" x14ac:dyDescent="0.3">
      <c r="B21" s="1"/>
      <c r="C21" s="1"/>
      <c r="D21" s="1"/>
      <c r="E21" s="239"/>
      <c r="F21" s="20"/>
      <c r="G21" s="20"/>
    </row>
    <row r="22" spans="2:7" ht="18.75" x14ac:dyDescent="0.3">
      <c r="B22" s="1"/>
      <c r="C22" s="1"/>
      <c r="D22" s="1"/>
      <c r="E22" s="239" t="str">
        <f>'2'!$E$21</f>
        <v>Plt. C A M A T</v>
      </c>
      <c r="F22" s="20"/>
      <c r="G22" s="20"/>
    </row>
    <row r="23" spans="2:7" ht="18.75" x14ac:dyDescent="0.3">
      <c r="B23" s="1"/>
      <c r="C23" s="1"/>
      <c r="D23" s="1"/>
      <c r="E23" s="239"/>
      <c r="F23" s="20"/>
      <c r="G23" s="20"/>
    </row>
    <row r="24" spans="2:7" ht="18.75" x14ac:dyDescent="0.3">
      <c r="B24" s="1"/>
      <c r="C24" s="1"/>
      <c r="D24" s="1"/>
      <c r="E24" s="239"/>
      <c r="F24" s="20"/>
      <c r="G24" s="20"/>
    </row>
    <row r="25" spans="2:7" ht="18.75" x14ac:dyDescent="0.3">
      <c r="B25" s="1"/>
      <c r="C25" s="1"/>
      <c r="D25" s="1"/>
      <c r="E25" s="239"/>
      <c r="F25" s="20"/>
      <c r="G25" s="20"/>
    </row>
    <row r="26" spans="2:7" ht="18.75" x14ac:dyDescent="0.3">
      <c r="B26" s="1"/>
      <c r="C26" s="1"/>
      <c r="D26" s="3"/>
      <c r="E26" s="240" t="str">
        <f>'2'!$E$25</f>
        <v>WAHID PERDANA PUTRA, SH</v>
      </c>
      <c r="F26" s="20"/>
      <c r="G26" s="20"/>
    </row>
    <row r="27" spans="2:7" ht="18.75" x14ac:dyDescent="0.3">
      <c r="B27" s="1"/>
      <c r="C27" s="1"/>
      <c r="D27" s="3"/>
      <c r="E27" s="239" t="str">
        <f>'2'!$E$26</f>
        <v>Penata III/c</v>
      </c>
      <c r="F27" s="20"/>
      <c r="G27" s="20"/>
    </row>
    <row r="28" spans="2:7" ht="18.75" x14ac:dyDescent="0.3">
      <c r="B28" s="1"/>
      <c r="C28" s="1"/>
      <c r="D28" s="1"/>
      <c r="E28" s="239" t="str">
        <f>'2'!$E$27</f>
        <v>NIP. 19830718 200312 1 008</v>
      </c>
      <c r="F28" s="20"/>
      <c r="G28" s="20"/>
    </row>
    <row r="29" spans="2:7" ht="15.75" x14ac:dyDescent="0.25">
      <c r="B29" s="1"/>
      <c r="C29" s="1"/>
      <c r="D29" s="1"/>
      <c r="E29" s="1"/>
      <c r="F29" s="1"/>
    </row>
    <row r="30" spans="2:7" ht="15.75" x14ac:dyDescent="0.25">
      <c r="B30" s="1"/>
      <c r="C30" s="1"/>
      <c r="D30" s="1"/>
      <c r="E30" s="1"/>
      <c r="F30" s="1"/>
    </row>
    <row r="31" spans="2:7" ht="15.75" x14ac:dyDescent="0.25">
      <c r="B31" s="1"/>
      <c r="C31" s="1"/>
      <c r="D31" s="1"/>
      <c r="E31" s="1"/>
      <c r="F31" s="1"/>
    </row>
    <row r="32" spans="2:7" ht="15.75" x14ac:dyDescent="0.25">
      <c r="B32" s="1"/>
      <c r="C32" s="1"/>
      <c r="D32" s="1"/>
      <c r="E32" s="1"/>
      <c r="F32" s="1"/>
    </row>
    <row r="33" spans="2:6" ht="15.75" x14ac:dyDescent="0.25">
      <c r="B33" s="1"/>
      <c r="C33" s="1"/>
      <c r="D33" s="1"/>
      <c r="E33" s="1"/>
      <c r="F33" s="1"/>
    </row>
    <row r="51" spans="6:6" x14ac:dyDescent="0.25">
      <c r="F51">
        <v>43</v>
      </c>
    </row>
  </sheetData>
  <mergeCells count="4">
    <mergeCell ref="B3:F3"/>
    <mergeCell ref="B4:F4"/>
    <mergeCell ref="B5:F5"/>
    <mergeCell ref="B18:C18"/>
  </mergeCells>
  <pageMargins left="0.7" right="0.7" top="0.75" bottom="0.75" header="0.3" footer="0.3"/>
  <pageSetup paperSize="10000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T32"/>
  <sheetViews>
    <sheetView view="pageBreakPreview" topLeftCell="A9" zoomScale="112" zoomScaleSheetLayoutView="112" workbookViewId="0">
      <selection activeCell="N19" sqref="N19"/>
    </sheetView>
  </sheetViews>
  <sheetFormatPr defaultRowHeight="15" x14ac:dyDescent="0.25"/>
  <cols>
    <col min="1" max="1" width="4.7109375" customWidth="1"/>
    <col min="3" max="3" width="26" customWidth="1"/>
    <col min="6" max="6" width="10.140625" customWidth="1"/>
    <col min="7" max="7" width="13.140625" customWidth="1"/>
    <col min="10" max="10" width="12.5703125" customWidth="1"/>
    <col min="11" max="11" width="13.5703125" customWidth="1"/>
  </cols>
  <sheetData>
    <row r="1" spans="1:20" ht="18.75" x14ac:dyDescent="0.3">
      <c r="A1" s="20"/>
      <c r="B1" s="20"/>
      <c r="C1" s="20"/>
      <c r="D1" s="20"/>
      <c r="E1" s="20"/>
      <c r="F1" s="20"/>
      <c r="G1" s="34"/>
      <c r="H1" s="20"/>
      <c r="I1" s="20"/>
      <c r="J1" s="20"/>
      <c r="K1" s="20"/>
    </row>
    <row r="2" spans="1:20" ht="18.75" x14ac:dyDescent="0.3">
      <c r="A2" s="20"/>
      <c r="B2" s="257" t="s">
        <v>210</v>
      </c>
      <c r="C2" s="257"/>
      <c r="D2" s="257"/>
      <c r="E2" s="257"/>
      <c r="F2" s="257"/>
      <c r="G2" s="257"/>
      <c r="H2" s="257"/>
      <c r="I2" s="257"/>
      <c r="J2" s="257"/>
      <c r="K2" s="257"/>
    </row>
    <row r="3" spans="1:20" ht="18.75" x14ac:dyDescent="0.3">
      <c r="A3" s="20"/>
      <c r="B3" s="257" t="s">
        <v>281</v>
      </c>
      <c r="C3" s="257"/>
      <c r="D3" s="257"/>
      <c r="E3" s="257"/>
      <c r="F3" s="257"/>
      <c r="G3" s="257"/>
      <c r="H3" s="257"/>
      <c r="I3" s="257"/>
      <c r="J3" s="257"/>
      <c r="K3" s="257"/>
    </row>
    <row r="4" spans="1:20" ht="18.75" x14ac:dyDescent="0.3">
      <c r="A4" s="20"/>
      <c r="B4" s="257" t="s">
        <v>223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20" ht="19.5" thickBot="1" x14ac:dyDescent="0.35">
      <c r="A5" s="20"/>
      <c r="B5" s="20"/>
      <c r="C5" s="20"/>
      <c r="D5" s="20"/>
      <c r="E5" s="20"/>
      <c r="F5" s="20"/>
      <c r="G5" s="34"/>
      <c r="H5" s="20"/>
      <c r="I5" s="20"/>
      <c r="J5" s="20"/>
      <c r="K5" s="20"/>
    </row>
    <row r="6" spans="1:20" ht="18.75" x14ac:dyDescent="0.3">
      <c r="A6" s="20"/>
      <c r="B6" s="265" t="s">
        <v>26</v>
      </c>
      <c r="C6" s="267" t="s">
        <v>27</v>
      </c>
      <c r="D6" s="267" t="s">
        <v>211</v>
      </c>
      <c r="E6" s="267"/>
      <c r="F6" s="267"/>
      <c r="G6" s="267"/>
      <c r="H6" s="267"/>
      <c r="I6" s="267"/>
      <c r="J6" s="267"/>
      <c r="K6" s="281"/>
    </row>
    <row r="7" spans="1:20" ht="18.75" x14ac:dyDescent="0.3">
      <c r="A7" s="20"/>
      <c r="B7" s="266"/>
      <c r="C7" s="268"/>
      <c r="D7" s="100" t="s">
        <v>212</v>
      </c>
      <c r="E7" s="100" t="s">
        <v>213</v>
      </c>
      <c r="F7" s="100" t="s">
        <v>214</v>
      </c>
      <c r="G7" s="100" t="s">
        <v>215</v>
      </c>
      <c r="H7" s="100" t="s">
        <v>216</v>
      </c>
      <c r="I7" s="100" t="s">
        <v>217</v>
      </c>
      <c r="J7" s="100" t="s">
        <v>218</v>
      </c>
      <c r="K7" s="102" t="s">
        <v>14</v>
      </c>
    </row>
    <row r="8" spans="1:20" ht="18.75" x14ac:dyDescent="0.3">
      <c r="A8" s="20"/>
      <c r="B8" s="110" t="s">
        <v>31</v>
      </c>
      <c r="C8" s="39" t="s">
        <v>32</v>
      </c>
      <c r="D8" s="39" t="s">
        <v>33</v>
      </c>
      <c r="E8" s="39" t="s">
        <v>34</v>
      </c>
      <c r="F8" s="39" t="s">
        <v>35</v>
      </c>
      <c r="G8" s="39" t="s">
        <v>53</v>
      </c>
      <c r="H8" s="39" t="s">
        <v>54</v>
      </c>
      <c r="I8" s="39" t="s">
        <v>61</v>
      </c>
      <c r="J8" s="39" t="s">
        <v>86</v>
      </c>
      <c r="K8" s="178" t="s">
        <v>114</v>
      </c>
    </row>
    <row r="9" spans="1:20" ht="18.75" x14ac:dyDescent="0.3">
      <c r="A9" s="20"/>
      <c r="B9" s="46">
        <v>1</v>
      </c>
      <c r="C9" s="23" t="s">
        <v>226</v>
      </c>
      <c r="D9" s="24">
        <v>10</v>
      </c>
      <c r="E9" s="24">
        <v>36</v>
      </c>
      <c r="F9" s="24">
        <v>75</v>
      </c>
      <c r="G9" s="24">
        <v>5</v>
      </c>
      <c r="H9" s="24">
        <v>0</v>
      </c>
      <c r="I9" s="24">
        <v>18</v>
      </c>
      <c r="J9" s="24">
        <v>19</v>
      </c>
      <c r="K9" s="231">
        <f>SUM(D9:J9)</f>
        <v>163</v>
      </c>
    </row>
    <row r="10" spans="1:20" ht="18.75" x14ac:dyDescent="0.3">
      <c r="A10" s="20"/>
      <c r="B10" s="46">
        <v>2</v>
      </c>
      <c r="C10" s="23" t="s">
        <v>227</v>
      </c>
      <c r="D10" s="24">
        <v>32</v>
      </c>
      <c r="E10" s="24">
        <v>46</v>
      </c>
      <c r="F10" s="24">
        <v>289</v>
      </c>
      <c r="G10" s="24">
        <v>3</v>
      </c>
      <c r="H10" s="24">
        <v>0</v>
      </c>
      <c r="I10" s="24">
        <v>34</v>
      </c>
      <c r="J10" s="24">
        <v>12</v>
      </c>
      <c r="K10" s="231">
        <f t="shared" ref="K10:K17" si="0">SUM(D10:J10)</f>
        <v>416</v>
      </c>
      <c r="M10">
        <v>10</v>
      </c>
      <c r="N10">
        <v>266</v>
      </c>
      <c r="O10">
        <v>305</v>
      </c>
      <c r="P10">
        <v>1</v>
      </c>
      <c r="Q10">
        <v>1</v>
      </c>
      <c r="R10">
        <v>2</v>
      </c>
      <c r="S10">
        <v>0</v>
      </c>
      <c r="T10">
        <v>585</v>
      </c>
    </row>
    <row r="11" spans="1:20" ht="18.75" x14ac:dyDescent="0.3">
      <c r="A11" s="20"/>
      <c r="B11" s="46">
        <v>3</v>
      </c>
      <c r="C11" s="23" t="s">
        <v>228</v>
      </c>
      <c r="D11" s="24">
        <v>16</v>
      </c>
      <c r="E11" s="24">
        <v>108</v>
      </c>
      <c r="F11" s="24">
        <v>300</v>
      </c>
      <c r="G11" s="24">
        <v>2</v>
      </c>
      <c r="H11" s="24">
        <v>1</v>
      </c>
      <c r="I11" s="24">
        <v>14</v>
      </c>
      <c r="J11" s="24">
        <v>13</v>
      </c>
      <c r="K11" s="231">
        <f t="shared" si="0"/>
        <v>454</v>
      </c>
    </row>
    <row r="12" spans="1:20" ht="18.75" x14ac:dyDescent="0.3">
      <c r="A12" s="20"/>
      <c r="B12" s="46">
        <v>4</v>
      </c>
      <c r="C12" s="23" t="s">
        <v>229</v>
      </c>
      <c r="D12" s="24">
        <v>15</v>
      </c>
      <c r="E12" s="24">
        <v>48</v>
      </c>
      <c r="F12" s="24">
        <v>213</v>
      </c>
      <c r="G12" s="24">
        <v>0</v>
      </c>
      <c r="H12" s="24">
        <v>0</v>
      </c>
      <c r="I12" s="24">
        <v>19</v>
      </c>
      <c r="J12" s="24">
        <v>8</v>
      </c>
      <c r="K12" s="231">
        <f t="shared" si="0"/>
        <v>303</v>
      </c>
    </row>
    <row r="13" spans="1:20" ht="18.75" x14ac:dyDescent="0.3">
      <c r="A13" s="20"/>
      <c r="B13" s="46">
        <v>5</v>
      </c>
      <c r="C13" s="23" t="s">
        <v>230</v>
      </c>
      <c r="D13" s="24">
        <v>30</v>
      </c>
      <c r="E13" s="24">
        <v>35</v>
      </c>
      <c r="F13" s="24">
        <v>204</v>
      </c>
      <c r="G13" s="24">
        <v>4</v>
      </c>
      <c r="H13" s="24">
        <v>0</v>
      </c>
      <c r="I13" s="24">
        <v>27</v>
      </c>
      <c r="J13" s="24">
        <v>14</v>
      </c>
      <c r="K13" s="231">
        <f t="shared" si="0"/>
        <v>314</v>
      </c>
    </row>
    <row r="14" spans="1:20" ht="18.75" x14ac:dyDescent="0.3">
      <c r="A14" s="20"/>
      <c r="B14" s="46">
        <v>6</v>
      </c>
      <c r="C14" s="23" t="s">
        <v>231</v>
      </c>
      <c r="D14" s="24">
        <v>26</v>
      </c>
      <c r="E14" s="24">
        <v>59</v>
      </c>
      <c r="F14" s="24">
        <v>124</v>
      </c>
      <c r="G14" s="24">
        <v>6</v>
      </c>
      <c r="H14" s="24">
        <v>0</v>
      </c>
      <c r="I14" s="24">
        <v>16</v>
      </c>
      <c r="J14" s="24">
        <v>12</v>
      </c>
      <c r="K14" s="231">
        <f t="shared" si="0"/>
        <v>243</v>
      </c>
    </row>
    <row r="15" spans="1:20" ht="18.75" x14ac:dyDescent="0.3">
      <c r="A15" s="20"/>
      <c r="B15" s="46">
        <v>7</v>
      </c>
      <c r="C15" s="23" t="s">
        <v>232</v>
      </c>
      <c r="D15" s="24">
        <v>32</v>
      </c>
      <c r="E15" s="24">
        <v>41</v>
      </c>
      <c r="F15" s="24">
        <v>87</v>
      </c>
      <c r="G15" s="24">
        <v>4</v>
      </c>
      <c r="H15" s="24">
        <v>0</v>
      </c>
      <c r="I15" s="24">
        <v>6</v>
      </c>
      <c r="J15" s="24">
        <v>46</v>
      </c>
      <c r="K15" s="231">
        <f t="shared" si="0"/>
        <v>216</v>
      </c>
    </row>
    <row r="16" spans="1:20" ht="18.75" x14ac:dyDescent="0.3">
      <c r="A16" s="20"/>
      <c r="B16" s="46">
        <v>8</v>
      </c>
      <c r="C16" s="23" t="s">
        <v>233</v>
      </c>
      <c r="D16" s="24">
        <v>24</v>
      </c>
      <c r="E16" s="24">
        <v>128</v>
      </c>
      <c r="F16" s="24">
        <v>359</v>
      </c>
      <c r="G16" s="24">
        <v>7</v>
      </c>
      <c r="H16" s="24">
        <v>0</v>
      </c>
      <c r="I16" s="24">
        <v>21</v>
      </c>
      <c r="J16" s="24">
        <v>35</v>
      </c>
      <c r="K16" s="231">
        <f t="shared" si="0"/>
        <v>574</v>
      </c>
    </row>
    <row r="17" spans="1:12" ht="18.75" x14ac:dyDescent="0.3">
      <c r="A17" s="20"/>
      <c r="B17" s="46">
        <v>9</v>
      </c>
      <c r="C17" s="23" t="s">
        <v>234</v>
      </c>
      <c r="D17" s="24">
        <v>19</v>
      </c>
      <c r="E17" s="24">
        <v>44</v>
      </c>
      <c r="F17" s="24">
        <v>219</v>
      </c>
      <c r="G17" s="24">
        <v>1</v>
      </c>
      <c r="H17" s="24">
        <v>0</v>
      </c>
      <c r="I17" s="24">
        <v>21</v>
      </c>
      <c r="J17" s="24">
        <v>43</v>
      </c>
      <c r="K17" s="231">
        <f t="shared" si="0"/>
        <v>347</v>
      </c>
    </row>
    <row r="18" spans="1:12" ht="19.5" thickBot="1" x14ac:dyDescent="0.35">
      <c r="A18" s="20"/>
      <c r="B18" s="252" t="s">
        <v>14</v>
      </c>
      <c r="C18" s="253"/>
      <c r="D18" s="95">
        <f t="shared" ref="D18:K18" si="1">SUM(D9:D17)</f>
        <v>204</v>
      </c>
      <c r="E18" s="184">
        <f t="shared" si="1"/>
        <v>545</v>
      </c>
      <c r="F18" s="184">
        <f t="shared" si="1"/>
        <v>1870</v>
      </c>
      <c r="G18" s="184">
        <f t="shared" si="1"/>
        <v>32</v>
      </c>
      <c r="H18" s="184">
        <f t="shared" si="1"/>
        <v>1</v>
      </c>
      <c r="I18" s="184">
        <f t="shared" si="1"/>
        <v>176</v>
      </c>
      <c r="J18" s="184">
        <f t="shared" si="1"/>
        <v>202</v>
      </c>
      <c r="K18" s="186">
        <f t="shared" si="1"/>
        <v>3030</v>
      </c>
      <c r="L18" s="58"/>
    </row>
    <row r="19" spans="1:12" ht="18.75" x14ac:dyDescent="0.3">
      <c r="A19" s="20"/>
      <c r="B19" s="20"/>
      <c r="C19" s="20"/>
      <c r="D19" s="20"/>
      <c r="E19" s="20"/>
      <c r="F19" s="20"/>
      <c r="G19" s="34"/>
      <c r="H19" s="20"/>
      <c r="I19" s="20"/>
      <c r="J19" s="20"/>
      <c r="K19" s="20"/>
    </row>
    <row r="20" spans="1:12" ht="18.75" x14ac:dyDescent="0.3">
      <c r="A20" s="20"/>
      <c r="B20" s="20"/>
      <c r="C20" s="20"/>
      <c r="D20" s="20"/>
      <c r="E20" s="20"/>
      <c r="F20" s="20"/>
      <c r="G20" s="20"/>
      <c r="H20" s="20"/>
      <c r="I20" s="33"/>
      <c r="J20" s="239" t="str">
        <f>'2'!$E$19</f>
        <v>Pangkajene, 19 April 2022</v>
      </c>
      <c r="K20" s="20"/>
    </row>
    <row r="21" spans="1:12" ht="18.75" x14ac:dyDescent="0.3">
      <c r="A21" s="20"/>
      <c r="B21" s="20"/>
      <c r="C21" s="20"/>
      <c r="D21" s="20"/>
      <c r="E21" s="20"/>
      <c r="F21" s="20"/>
      <c r="G21" s="20"/>
      <c r="H21" s="20"/>
      <c r="I21" s="33"/>
      <c r="J21" s="239"/>
      <c r="K21" s="20"/>
    </row>
    <row r="22" spans="1:12" ht="18.75" x14ac:dyDescent="0.3">
      <c r="A22" s="20"/>
      <c r="B22" s="20"/>
      <c r="C22" s="20"/>
      <c r="D22" s="20"/>
      <c r="E22" s="20"/>
      <c r="F22" s="20"/>
      <c r="G22" s="20"/>
      <c r="H22" s="20"/>
      <c r="I22" s="180"/>
      <c r="J22" s="239" t="str">
        <f>'2'!$E$21</f>
        <v>Plt. C A M A T</v>
      </c>
      <c r="K22" s="20"/>
    </row>
    <row r="23" spans="1:12" ht="18.75" x14ac:dyDescent="0.3">
      <c r="A23" s="20"/>
      <c r="B23" s="20"/>
      <c r="C23" s="20"/>
      <c r="D23" s="20"/>
      <c r="E23" s="20"/>
      <c r="F23" s="20"/>
      <c r="G23" s="20"/>
      <c r="H23" s="20"/>
      <c r="I23" s="180"/>
      <c r="J23" s="239"/>
      <c r="K23" s="20"/>
    </row>
    <row r="24" spans="1:12" ht="18.75" x14ac:dyDescent="0.3">
      <c r="A24" s="20"/>
      <c r="B24" s="20"/>
      <c r="C24" s="20"/>
      <c r="D24" s="20"/>
      <c r="E24" s="20"/>
      <c r="F24" s="20"/>
      <c r="G24" s="20"/>
      <c r="H24" s="20"/>
      <c r="I24" s="180"/>
      <c r="J24" s="239"/>
      <c r="K24" s="20"/>
    </row>
    <row r="25" spans="1:12" ht="18.75" x14ac:dyDescent="0.3">
      <c r="A25" s="20"/>
      <c r="B25" s="20"/>
      <c r="C25" s="20"/>
      <c r="D25" s="27"/>
      <c r="E25" s="20"/>
      <c r="F25" s="20"/>
      <c r="G25" s="20"/>
      <c r="H25" s="20"/>
      <c r="I25" s="115"/>
      <c r="J25" s="239"/>
      <c r="K25" s="20"/>
    </row>
    <row r="26" spans="1:12" ht="18.75" x14ac:dyDescent="0.3">
      <c r="A26" s="20"/>
      <c r="B26" s="20"/>
      <c r="C26" s="20"/>
      <c r="D26" s="27"/>
      <c r="E26" s="20"/>
      <c r="F26" s="20"/>
      <c r="G26" s="20"/>
      <c r="H26" s="20"/>
      <c r="I26" s="76"/>
      <c r="J26" s="240" t="str">
        <f>'2'!$E$25</f>
        <v>WAHID PERDANA PUTRA, SH</v>
      </c>
      <c r="K26" s="20"/>
    </row>
    <row r="27" spans="1:12" ht="18.75" x14ac:dyDescent="0.3">
      <c r="A27" s="20"/>
      <c r="B27" s="20"/>
      <c r="C27" s="20"/>
      <c r="D27" s="20"/>
      <c r="E27" s="20"/>
      <c r="F27" s="20"/>
      <c r="G27" s="20"/>
      <c r="H27" s="20"/>
      <c r="I27" s="36"/>
      <c r="J27" s="239" t="str">
        <f>'2'!$E$26</f>
        <v>Penata III/c</v>
      </c>
      <c r="K27" s="20"/>
    </row>
    <row r="28" spans="1:12" ht="18.75" x14ac:dyDescent="0.3">
      <c r="A28" s="20"/>
      <c r="B28" s="20"/>
      <c r="C28" s="20"/>
      <c r="D28" s="20"/>
      <c r="E28" s="20"/>
      <c r="F28" s="20"/>
      <c r="G28" s="34"/>
      <c r="H28" s="20"/>
      <c r="I28" s="20"/>
      <c r="J28" s="239" t="str">
        <f>'2'!$E$27</f>
        <v>NIP. 19830718 200312 1 008</v>
      </c>
      <c r="K28" s="20"/>
    </row>
    <row r="29" spans="1:12" ht="15.75" x14ac:dyDescent="0.25">
      <c r="B29" s="1"/>
      <c r="C29" s="1"/>
      <c r="D29" s="1"/>
      <c r="E29" s="1"/>
      <c r="F29" s="1"/>
      <c r="G29" s="11"/>
      <c r="H29" s="1"/>
      <c r="I29" s="1"/>
      <c r="K29">
        <v>44</v>
      </c>
    </row>
    <row r="30" spans="1:12" ht="15.75" x14ac:dyDescent="0.25">
      <c r="B30" s="1"/>
      <c r="C30" s="1"/>
      <c r="D30" s="1"/>
      <c r="E30" s="1"/>
      <c r="F30" s="1"/>
      <c r="G30" s="11"/>
      <c r="H30" s="1"/>
      <c r="I30" s="1"/>
    </row>
    <row r="31" spans="1:12" ht="15.75" x14ac:dyDescent="0.25">
      <c r="B31" s="1"/>
      <c r="C31" s="1"/>
      <c r="D31" s="1"/>
      <c r="E31" s="1"/>
      <c r="F31" s="1"/>
      <c r="G31" s="11"/>
      <c r="H31" s="1"/>
      <c r="I31" s="1"/>
    </row>
    <row r="32" spans="1:12" ht="15.75" x14ac:dyDescent="0.25">
      <c r="B32" s="1"/>
      <c r="C32" s="1"/>
      <c r="D32" s="1"/>
      <c r="E32" s="1"/>
      <c r="F32" s="1"/>
      <c r="G32" s="11"/>
      <c r="H32" s="1"/>
      <c r="I32" s="1"/>
    </row>
  </sheetData>
  <mergeCells count="7">
    <mergeCell ref="B18:C18"/>
    <mergeCell ref="B2:K2"/>
    <mergeCell ref="B3:K3"/>
    <mergeCell ref="B4:K4"/>
    <mergeCell ref="B6:B7"/>
    <mergeCell ref="C6:C7"/>
    <mergeCell ref="D6:K6"/>
  </mergeCells>
  <printOptions horizontalCentered="1"/>
  <pageMargins left="0.70866141732283472" right="0.70866141732283472" top="0.74803149606299213" bottom="0.74803149606299213" header="0.31496062992125984" footer="0.31496062992125984"/>
  <pageSetup paperSize="10000" scale="96" orientation="landscape" horizontalDpi="4294967293" verticalDpi="0" r:id="rId1"/>
  <colBreaks count="1" manualBreakCount="1">
    <brk id="11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B2:E51"/>
  <sheetViews>
    <sheetView view="pageBreakPreview" zoomScale="60" workbookViewId="0">
      <selection activeCell="D18" sqref="D18"/>
    </sheetView>
  </sheetViews>
  <sheetFormatPr defaultRowHeight="15" x14ac:dyDescent="0.25"/>
  <cols>
    <col min="3" max="3" width="24.140625" customWidth="1"/>
    <col min="4" max="4" width="31.42578125" customWidth="1"/>
  </cols>
  <sheetData>
    <row r="2" spans="2:4" ht="15.75" x14ac:dyDescent="0.25">
      <c r="B2" s="1"/>
      <c r="C2" s="1"/>
    </row>
    <row r="3" spans="2:4" ht="18.75" x14ac:dyDescent="0.25">
      <c r="B3" s="257" t="s">
        <v>219</v>
      </c>
      <c r="C3" s="257"/>
      <c r="D3" s="257"/>
    </row>
    <row r="4" spans="2:4" ht="18.75" x14ac:dyDescent="0.25">
      <c r="B4" s="257" t="s">
        <v>237</v>
      </c>
      <c r="C4" s="257"/>
      <c r="D4" s="257"/>
    </row>
    <row r="5" spans="2:4" ht="18.75" x14ac:dyDescent="0.25">
      <c r="B5" s="257" t="s">
        <v>223</v>
      </c>
      <c r="C5" s="257"/>
      <c r="D5" s="257"/>
    </row>
    <row r="6" spans="2:4" ht="16.5" thickBot="1" x14ac:dyDescent="0.3">
      <c r="B6" s="1"/>
      <c r="C6" s="1"/>
    </row>
    <row r="7" spans="2:4" ht="21.75" customHeight="1" x14ac:dyDescent="0.25">
      <c r="B7" s="169" t="s">
        <v>12</v>
      </c>
      <c r="C7" s="138" t="s">
        <v>77</v>
      </c>
      <c r="D7" s="101" t="s">
        <v>14</v>
      </c>
    </row>
    <row r="8" spans="2:4" x14ac:dyDescent="0.25">
      <c r="B8" s="174" t="s">
        <v>31</v>
      </c>
      <c r="C8" s="175" t="s">
        <v>32</v>
      </c>
      <c r="D8" s="176" t="s">
        <v>33</v>
      </c>
    </row>
    <row r="9" spans="2:4" ht="22.5" customHeight="1" x14ac:dyDescent="0.25">
      <c r="B9" s="225">
        <v>1</v>
      </c>
      <c r="C9" s="226" t="s">
        <v>226</v>
      </c>
      <c r="D9" s="179">
        <v>273</v>
      </c>
    </row>
    <row r="10" spans="2:4" ht="22.5" customHeight="1" x14ac:dyDescent="0.25">
      <c r="B10" s="225">
        <v>2</v>
      </c>
      <c r="C10" s="226" t="s">
        <v>227</v>
      </c>
      <c r="D10" s="179">
        <v>451</v>
      </c>
    </row>
    <row r="11" spans="2:4" ht="22.5" customHeight="1" x14ac:dyDescent="0.25">
      <c r="B11" s="225">
        <v>3</v>
      </c>
      <c r="C11" s="226" t="s">
        <v>228</v>
      </c>
      <c r="D11" s="179">
        <v>494</v>
      </c>
    </row>
    <row r="12" spans="2:4" ht="22.5" customHeight="1" x14ac:dyDescent="0.25">
      <c r="B12" s="225">
        <v>4</v>
      </c>
      <c r="C12" s="226" t="s">
        <v>229</v>
      </c>
      <c r="D12" s="179">
        <v>186</v>
      </c>
    </row>
    <row r="13" spans="2:4" ht="22.5" customHeight="1" x14ac:dyDescent="0.25">
      <c r="B13" s="225">
        <v>5</v>
      </c>
      <c r="C13" s="226" t="s">
        <v>230</v>
      </c>
      <c r="D13" s="179">
        <v>260</v>
      </c>
    </row>
    <row r="14" spans="2:4" ht="22.5" customHeight="1" x14ac:dyDescent="0.25">
      <c r="B14" s="225">
        <v>6</v>
      </c>
      <c r="C14" s="226" t="s">
        <v>231</v>
      </c>
      <c r="D14" s="179">
        <v>477</v>
      </c>
    </row>
    <row r="15" spans="2:4" ht="22.5" customHeight="1" x14ac:dyDescent="0.25">
      <c r="B15" s="225">
        <v>7</v>
      </c>
      <c r="C15" s="226" t="s">
        <v>232</v>
      </c>
      <c r="D15" s="179">
        <v>418</v>
      </c>
    </row>
    <row r="16" spans="2:4" ht="22.5" customHeight="1" x14ac:dyDescent="0.25">
      <c r="B16" s="225">
        <v>8</v>
      </c>
      <c r="C16" s="226" t="s">
        <v>233</v>
      </c>
      <c r="D16" s="179">
        <v>575</v>
      </c>
    </row>
    <row r="17" spans="2:5" ht="22.5" customHeight="1" x14ac:dyDescent="0.25">
      <c r="B17" s="225">
        <v>9</v>
      </c>
      <c r="C17" s="226" t="s">
        <v>234</v>
      </c>
      <c r="D17" s="179">
        <v>408</v>
      </c>
    </row>
    <row r="18" spans="2:5" ht="16.5" thickBot="1" x14ac:dyDescent="0.3">
      <c r="B18" s="315" t="s">
        <v>14</v>
      </c>
      <c r="C18" s="316"/>
      <c r="D18" s="232">
        <f>SUM(D9:D17)</f>
        <v>3542</v>
      </c>
    </row>
    <row r="19" spans="2:5" ht="15.75" x14ac:dyDescent="0.25">
      <c r="B19" s="1"/>
      <c r="C19" s="1"/>
      <c r="D19" s="1"/>
    </row>
    <row r="20" spans="2:5" ht="18.75" x14ac:dyDescent="0.3">
      <c r="B20" s="1"/>
      <c r="C20" s="1"/>
      <c r="D20" s="239" t="str">
        <f>'2'!$E$19</f>
        <v>Pangkajene, 19 April 2022</v>
      </c>
      <c r="E20" s="20"/>
    </row>
    <row r="21" spans="2:5" ht="18.75" x14ac:dyDescent="0.3">
      <c r="B21" s="1"/>
      <c r="C21" s="1"/>
      <c r="D21" s="239"/>
      <c r="E21" s="20"/>
    </row>
    <row r="22" spans="2:5" ht="18.75" x14ac:dyDescent="0.3">
      <c r="B22" s="1"/>
      <c r="C22" s="1"/>
      <c r="D22" s="239" t="str">
        <f>'2'!$E$21</f>
        <v>Plt. C A M A T</v>
      </c>
      <c r="E22" s="20"/>
    </row>
    <row r="23" spans="2:5" ht="18.75" x14ac:dyDescent="0.3">
      <c r="B23" s="1"/>
      <c r="C23" s="1"/>
      <c r="D23" s="239"/>
      <c r="E23" s="20"/>
    </row>
    <row r="24" spans="2:5" ht="18.75" x14ac:dyDescent="0.3">
      <c r="B24" s="1"/>
      <c r="C24" s="1"/>
      <c r="D24" s="239"/>
      <c r="E24" s="20"/>
    </row>
    <row r="25" spans="2:5" ht="18.75" x14ac:dyDescent="0.3">
      <c r="B25" s="1"/>
      <c r="C25" s="1"/>
      <c r="D25" s="239"/>
      <c r="E25" s="20"/>
    </row>
    <row r="26" spans="2:5" ht="18.75" x14ac:dyDescent="0.3">
      <c r="B26" s="1"/>
      <c r="C26" s="1"/>
      <c r="D26" s="240" t="str">
        <f>'2'!$E$25</f>
        <v>WAHID PERDANA PUTRA, SH</v>
      </c>
      <c r="E26" s="20"/>
    </row>
    <row r="27" spans="2:5" ht="18.75" x14ac:dyDescent="0.3">
      <c r="B27" s="1"/>
      <c r="C27" s="1"/>
      <c r="D27" s="239" t="str">
        <f>'2'!$E$26</f>
        <v>Penata III/c</v>
      </c>
      <c r="E27" s="20"/>
    </row>
    <row r="28" spans="2:5" ht="18.75" x14ac:dyDescent="0.3">
      <c r="B28" s="1"/>
      <c r="C28" s="1"/>
      <c r="D28" s="239" t="str">
        <f>'2'!$E$27</f>
        <v>NIP. 19830718 200312 1 008</v>
      </c>
      <c r="E28" s="20"/>
    </row>
    <row r="29" spans="2:5" ht="15.75" x14ac:dyDescent="0.25">
      <c r="B29" s="1"/>
      <c r="C29" s="1"/>
      <c r="D29" s="1"/>
    </row>
    <row r="30" spans="2:5" ht="15.75" x14ac:dyDescent="0.25">
      <c r="B30" s="1"/>
      <c r="C30" s="1"/>
      <c r="D30" s="1"/>
    </row>
    <row r="31" spans="2:5" ht="15.75" x14ac:dyDescent="0.25">
      <c r="B31" s="1"/>
      <c r="C31" s="1"/>
      <c r="D31" s="1"/>
    </row>
    <row r="32" spans="2:5" ht="15.75" x14ac:dyDescent="0.25">
      <c r="B32" s="1"/>
      <c r="C32" s="1"/>
      <c r="D32" s="1"/>
    </row>
    <row r="33" spans="2:4" ht="15.75" x14ac:dyDescent="0.25">
      <c r="B33" s="1"/>
      <c r="C33" s="1"/>
      <c r="D33" s="1"/>
    </row>
    <row r="51" spans="5:5" x14ac:dyDescent="0.25">
      <c r="E51">
        <v>45</v>
      </c>
    </row>
  </sheetData>
  <mergeCells count="4">
    <mergeCell ref="B3:D3"/>
    <mergeCell ref="B4:D4"/>
    <mergeCell ref="B5:D5"/>
    <mergeCell ref="B18:C18"/>
  </mergeCells>
  <pageMargins left="0.7" right="0.7" top="0.75" bottom="0.75" header="0.3" footer="0.3"/>
  <pageSetup paperSize="10000"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F34"/>
  <sheetViews>
    <sheetView view="pageBreakPreview" topLeftCell="A16" zoomScaleSheetLayoutView="100" workbookViewId="0">
      <selection activeCell="J22" sqref="J22"/>
    </sheetView>
  </sheetViews>
  <sheetFormatPr defaultRowHeight="15" x14ac:dyDescent="0.25"/>
  <cols>
    <col min="1" max="1" width="6.85546875" customWidth="1"/>
    <col min="2" max="2" width="24" customWidth="1"/>
    <col min="3" max="3" width="11.5703125" customWidth="1"/>
    <col min="4" max="4" width="14" customWidth="1"/>
    <col min="5" max="5" width="16.140625" customWidth="1"/>
    <col min="6" max="6" width="15.5703125" customWidth="1"/>
  </cols>
  <sheetData>
    <row r="1" spans="1:6" ht="18.75" x14ac:dyDescent="0.3">
      <c r="A1" s="20"/>
      <c r="B1" s="20"/>
      <c r="C1" s="20"/>
      <c r="D1" s="20"/>
      <c r="E1" s="20"/>
      <c r="F1" s="20"/>
    </row>
    <row r="2" spans="1:6" ht="18.75" x14ac:dyDescent="0.3">
      <c r="A2" s="96"/>
      <c r="B2" s="96"/>
      <c r="C2" s="96"/>
      <c r="D2" s="96"/>
      <c r="E2" s="20"/>
      <c r="F2" s="20"/>
    </row>
    <row r="3" spans="1:6" ht="18.75" x14ac:dyDescent="0.25">
      <c r="A3" s="277" t="s">
        <v>220</v>
      </c>
      <c r="B3" s="277"/>
      <c r="C3" s="277"/>
      <c r="D3" s="277"/>
      <c r="E3" s="277"/>
      <c r="F3" s="277"/>
    </row>
    <row r="4" spans="1:6" ht="18.75" x14ac:dyDescent="0.25">
      <c r="A4" s="277" t="s">
        <v>237</v>
      </c>
      <c r="B4" s="277"/>
      <c r="C4" s="277"/>
      <c r="D4" s="277"/>
      <c r="E4" s="277"/>
      <c r="F4" s="277"/>
    </row>
    <row r="5" spans="1:6" ht="18.75" x14ac:dyDescent="0.25">
      <c r="A5" s="277" t="s">
        <v>223</v>
      </c>
      <c r="B5" s="277"/>
      <c r="C5" s="277"/>
      <c r="D5" s="277"/>
      <c r="E5" s="277"/>
      <c r="F5" s="277"/>
    </row>
    <row r="6" spans="1:6" ht="19.5" thickBot="1" x14ac:dyDescent="0.35">
      <c r="A6" s="27"/>
      <c r="B6" s="27"/>
      <c r="C6" s="27"/>
      <c r="D6" s="27"/>
      <c r="E6" s="20"/>
      <c r="F6" s="20"/>
    </row>
    <row r="7" spans="1:6" ht="18.75" x14ac:dyDescent="0.25">
      <c r="A7" s="317" t="s">
        <v>12</v>
      </c>
      <c r="B7" s="297" t="s">
        <v>77</v>
      </c>
      <c r="C7" s="283" t="s">
        <v>221</v>
      </c>
      <c r="D7" s="285"/>
      <c r="E7" s="283" t="s">
        <v>222</v>
      </c>
      <c r="F7" s="319"/>
    </row>
    <row r="8" spans="1:6" ht="18.75" x14ac:dyDescent="0.25">
      <c r="A8" s="318"/>
      <c r="B8" s="298"/>
      <c r="C8" s="104" t="s">
        <v>74</v>
      </c>
      <c r="D8" s="104" t="s">
        <v>75</v>
      </c>
      <c r="E8" s="100" t="s">
        <v>74</v>
      </c>
      <c r="F8" s="102" t="s">
        <v>75</v>
      </c>
    </row>
    <row r="9" spans="1:6" ht="18.75" x14ac:dyDescent="0.25">
      <c r="A9" s="170" t="s">
        <v>31</v>
      </c>
      <c r="B9" s="89" t="s">
        <v>32</v>
      </c>
      <c r="C9" s="89" t="s">
        <v>33</v>
      </c>
      <c r="D9" s="89" t="s">
        <v>34</v>
      </c>
      <c r="E9" s="89" t="s">
        <v>35</v>
      </c>
      <c r="F9" s="92" t="s">
        <v>53</v>
      </c>
    </row>
    <row r="10" spans="1:6" ht="21.75" customHeight="1" x14ac:dyDescent="0.3">
      <c r="A10" s="46">
        <v>1</v>
      </c>
      <c r="B10" s="23" t="s">
        <v>226</v>
      </c>
      <c r="C10" s="48"/>
      <c r="D10" s="48">
        <v>135</v>
      </c>
      <c r="E10" s="48"/>
      <c r="F10" s="134">
        <v>28</v>
      </c>
    </row>
    <row r="11" spans="1:6" ht="21.75" customHeight="1" x14ac:dyDescent="0.3">
      <c r="A11" s="46">
        <v>2</v>
      </c>
      <c r="B11" s="23" t="s">
        <v>227</v>
      </c>
      <c r="C11" s="48"/>
      <c r="D11" s="48">
        <v>350</v>
      </c>
      <c r="E11" s="48"/>
      <c r="F11" s="134">
        <v>66</v>
      </c>
    </row>
    <row r="12" spans="1:6" ht="21.75" customHeight="1" x14ac:dyDescent="0.3">
      <c r="A12" s="46">
        <v>3</v>
      </c>
      <c r="B12" s="23" t="s">
        <v>228</v>
      </c>
      <c r="C12" s="48"/>
      <c r="D12" s="48">
        <v>424</v>
      </c>
      <c r="E12" s="48"/>
      <c r="F12" s="134">
        <v>30</v>
      </c>
    </row>
    <row r="13" spans="1:6" ht="21.75" customHeight="1" x14ac:dyDescent="0.3">
      <c r="A13" s="46">
        <v>4</v>
      </c>
      <c r="B13" s="23" t="s">
        <v>229</v>
      </c>
      <c r="C13" s="48"/>
      <c r="D13" s="48">
        <v>269</v>
      </c>
      <c r="E13" s="48"/>
      <c r="F13" s="134">
        <v>34</v>
      </c>
    </row>
    <row r="14" spans="1:6" ht="21.75" customHeight="1" x14ac:dyDescent="0.3">
      <c r="A14" s="46">
        <v>5</v>
      </c>
      <c r="B14" s="23" t="s">
        <v>230</v>
      </c>
      <c r="C14" s="48"/>
      <c r="D14" s="48">
        <v>257</v>
      </c>
      <c r="E14" s="48"/>
      <c r="F14" s="134">
        <v>57</v>
      </c>
    </row>
    <row r="15" spans="1:6" ht="21.75" customHeight="1" x14ac:dyDescent="0.3">
      <c r="A15" s="46">
        <v>6</v>
      </c>
      <c r="B15" s="23" t="s">
        <v>231</v>
      </c>
      <c r="C15" s="48"/>
      <c r="D15" s="48">
        <v>201</v>
      </c>
      <c r="E15" s="48"/>
      <c r="F15" s="134">
        <v>42</v>
      </c>
    </row>
    <row r="16" spans="1:6" ht="21.75" customHeight="1" x14ac:dyDescent="0.3">
      <c r="A16" s="46">
        <v>7</v>
      </c>
      <c r="B16" s="23" t="s">
        <v>232</v>
      </c>
      <c r="C16" s="48"/>
      <c r="D16" s="48">
        <v>178</v>
      </c>
      <c r="E16" s="48"/>
      <c r="F16" s="134">
        <v>38</v>
      </c>
    </row>
    <row r="17" spans="1:6" ht="21.75" customHeight="1" x14ac:dyDescent="0.3">
      <c r="A17" s="46">
        <v>8</v>
      </c>
      <c r="B17" s="23" t="s">
        <v>233</v>
      </c>
      <c r="C17" s="48"/>
      <c r="D17" s="48">
        <v>529</v>
      </c>
      <c r="E17" s="48"/>
      <c r="F17" s="134">
        <v>45</v>
      </c>
    </row>
    <row r="18" spans="1:6" ht="21.75" customHeight="1" x14ac:dyDescent="0.3">
      <c r="A18" s="46">
        <v>9</v>
      </c>
      <c r="B18" s="23" t="s">
        <v>234</v>
      </c>
      <c r="C18" s="48"/>
      <c r="D18" s="48">
        <v>307</v>
      </c>
      <c r="E18" s="48"/>
      <c r="F18" s="134">
        <v>40</v>
      </c>
    </row>
    <row r="19" spans="1:6" ht="19.5" thickBot="1" x14ac:dyDescent="0.3">
      <c r="A19" s="252" t="s">
        <v>14</v>
      </c>
      <c r="B19" s="253"/>
      <c r="C19" s="95">
        <f>SUM(C10:C18)</f>
        <v>0</v>
      </c>
      <c r="D19" s="184">
        <f>SUM(D10:D18)</f>
        <v>2650</v>
      </c>
      <c r="E19" s="184">
        <f>SUM(E10:E18)</f>
        <v>0</v>
      </c>
      <c r="F19" s="184">
        <f>SUM(F10:F18)</f>
        <v>380</v>
      </c>
    </row>
    <row r="20" spans="1:6" ht="18.75" x14ac:dyDescent="0.3">
      <c r="A20" s="69"/>
      <c r="B20" s="69"/>
      <c r="C20" s="70"/>
      <c r="D20" s="70"/>
      <c r="E20" s="20"/>
      <c r="F20" s="20"/>
    </row>
    <row r="21" spans="1:6" ht="18.75" x14ac:dyDescent="0.3">
      <c r="A21" s="20"/>
      <c r="B21" s="20"/>
      <c r="C21" s="20"/>
      <c r="D21" s="20"/>
      <c r="E21" s="239" t="str">
        <f>'2'!$E$19</f>
        <v>Pangkajene, 19 April 2022</v>
      </c>
      <c r="F21" s="20"/>
    </row>
    <row r="22" spans="1:6" ht="18.75" x14ac:dyDescent="0.3">
      <c r="A22" s="20"/>
      <c r="B22" s="20"/>
      <c r="C22" s="20"/>
      <c r="D22" s="20"/>
      <c r="E22" s="239"/>
      <c r="F22" s="20"/>
    </row>
    <row r="23" spans="1:6" ht="18.75" x14ac:dyDescent="0.3">
      <c r="A23" s="20"/>
      <c r="B23" s="20"/>
      <c r="C23" s="20"/>
      <c r="D23" s="20"/>
      <c r="E23" s="239" t="str">
        <f>'2'!$E$21</f>
        <v>Plt. C A M A T</v>
      </c>
      <c r="F23" s="20"/>
    </row>
    <row r="24" spans="1:6" ht="18.75" x14ac:dyDescent="0.3">
      <c r="A24" s="20"/>
      <c r="B24" s="20"/>
      <c r="C24" s="20"/>
      <c r="D24" s="20"/>
      <c r="E24" s="239"/>
      <c r="F24" s="20"/>
    </row>
    <row r="25" spans="1:6" ht="18.75" x14ac:dyDescent="0.3">
      <c r="A25" s="20"/>
      <c r="B25" s="20"/>
      <c r="C25" s="20"/>
      <c r="D25" s="20"/>
      <c r="E25" s="239"/>
      <c r="F25" s="20"/>
    </row>
    <row r="26" spans="1:6" ht="18.75" x14ac:dyDescent="0.3">
      <c r="A26" s="20"/>
      <c r="B26" s="20"/>
      <c r="C26" s="20"/>
      <c r="D26" s="20"/>
      <c r="E26" s="239"/>
      <c r="F26" s="20"/>
    </row>
    <row r="27" spans="1:6" ht="18.75" x14ac:dyDescent="0.3">
      <c r="A27" s="20"/>
      <c r="B27" s="20"/>
      <c r="C27" s="20"/>
      <c r="D27" s="20"/>
      <c r="E27" s="240" t="str">
        <f>'2'!$E$25</f>
        <v>WAHID PERDANA PUTRA, SH</v>
      </c>
      <c r="F27" s="20"/>
    </row>
    <row r="28" spans="1:6" ht="18.75" x14ac:dyDescent="0.3">
      <c r="A28" s="20"/>
      <c r="B28" s="20"/>
      <c r="C28" s="20"/>
      <c r="D28" s="20"/>
      <c r="E28" s="239" t="str">
        <f>'2'!$E$26</f>
        <v>Penata III/c</v>
      </c>
      <c r="F28" s="20"/>
    </row>
    <row r="29" spans="1:6" ht="18.75" x14ac:dyDescent="0.3">
      <c r="A29" s="20"/>
      <c r="B29" s="20"/>
      <c r="C29" s="20"/>
      <c r="D29" s="20"/>
      <c r="E29" s="239" t="str">
        <f>'2'!$E$27</f>
        <v>NIP. 19830718 200312 1 008</v>
      </c>
      <c r="F29" s="20"/>
    </row>
    <row r="30" spans="1:6" ht="18.75" x14ac:dyDescent="0.3">
      <c r="A30" s="20"/>
      <c r="B30" s="20"/>
      <c r="C30" s="20"/>
      <c r="D30" s="20"/>
      <c r="E30" s="33"/>
      <c r="F30" s="20"/>
    </row>
    <row r="31" spans="1:6" ht="18.75" x14ac:dyDescent="0.3">
      <c r="A31" s="20"/>
      <c r="B31" s="20"/>
      <c r="C31" s="20"/>
      <c r="D31" s="20"/>
      <c r="E31" s="20"/>
      <c r="F31" s="20"/>
    </row>
    <row r="32" spans="1:6" ht="18.75" x14ac:dyDescent="0.3">
      <c r="A32" s="20"/>
      <c r="B32" s="20"/>
      <c r="C32" s="20"/>
      <c r="D32" s="20"/>
      <c r="E32" s="20"/>
      <c r="F32" s="20"/>
    </row>
    <row r="33" spans="1:6" ht="18.75" x14ac:dyDescent="0.3">
      <c r="A33" s="20"/>
      <c r="B33" s="20"/>
      <c r="C33" s="20"/>
      <c r="D33" s="20"/>
      <c r="E33" s="20"/>
      <c r="F33" s="20"/>
    </row>
    <row r="34" spans="1:6" ht="18.75" x14ac:dyDescent="0.3">
      <c r="A34" s="20"/>
      <c r="B34" s="20"/>
      <c r="C34" s="20"/>
      <c r="D34" s="20"/>
      <c r="E34" s="20"/>
      <c r="F34" s="20"/>
    </row>
  </sheetData>
  <mergeCells count="8">
    <mergeCell ref="A19:B19"/>
    <mergeCell ref="A3:F3"/>
    <mergeCell ref="A4:F4"/>
    <mergeCell ref="A5:F5"/>
    <mergeCell ref="A7:A8"/>
    <mergeCell ref="B7:B8"/>
    <mergeCell ref="C7:D7"/>
    <mergeCell ref="E7:F7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I30"/>
  <sheetViews>
    <sheetView view="pageBreakPreview" zoomScale="60" workbookViewId="0">
      <selection activeCell="L25" sqref="L25"/>
    </sheetView>
  </sheetViews>
  <sheetFormatPr defaultRowHeight="15" x14ac:dyDescent="0.25"/>
  <cols>
    <col min="1" max="1" width="4.7109375" customWidth="1"/>
    <col min="2" max="2" width="7.7109375" customWidth="1"/>
    <col min="3" max="3" width="35.7109375" customWidth="1"/>
    <col min="4" max="4" width="35" customWidth="1"/>
    <col min="5" max="7" width="15.7109375" customWidth="1"/>
  </cols>
  <sheetData>
    <row r="1" spans="2:9" ht="18.75" x14ac:dyDescent="0.3">
      <c r="B1" s="20"/>
      <c r="C1" s="20"/>
      <c r="D1" s="20"/>
      <c r="E1" s="20"/>
      <c r="F1" s="20"/>
      <c r="G1" s="20"/>
      <c r="H1" s="20"/>
    </row>
    <row r="2" spans="2:9" ht="18.75" x14ac:dyDescent="0.3">
      <c r="B2" s="257" t="s">
        <v>40</v>
      </c>
      <c r="C2" s="257"/>
      <c r="D2" s="257"/>
      <c r="E2" s="257"/>
      <c r="F2" s="257"/>
      <c r="G2" s="257"/>
      <c r="H2" s="21"/>
      <c r="I2" s="9"/>
    </row>
    <row r="3" spans="2:9" ht="18.75" x14ac:dyDescent="0.3">
      <c r="B3" s="257" t="s">
        <v>224</v>
      </c>
      <c r="C3" s="257"/>
      <c r="D3" s="257"/>
      <c r="E3" s="257"/>
      <c r="F3" s="257"/>
      <c r="G3" s="257"/>
      <c r="H3" s="21"/>
    </row>
    <row r="4" spans="2:9" ht="18.75" x14ac:dyDescent="0.3">
      <c r="B4" s="257" t="s">
        <v>11</v>
      </c>
      <c r="C4" s="257"/>
      <c r="D4" s="257"/>
      <c r="E4" s="257"/>
      <c r="F4" s="257"/>
      <c r="G4" s="257"/>
      <c r="H4" s="20"/>
    </row>
    <row r="5" spans="2:9" ht="18.75" x14ac:dyDescent="0.3">
      <c r="B5" s="20"/>
      <c r="C5" s="20"/>
      <c r="D5" s="20"/>
      <c r="E5" s="20"/>
      <c r="F5" s="20"/>
      <c r="G5" s="20"/>
      <c r="H5" s="20"/>
    </row>
    <row r="6" spans="2:9" ht="18.75" x14ac:dyDescent="0.3">
      <c r="B6" s="268" t="s">
        <v>12</v>
      </c>
      <c r="C6" s="268" t="s">
        <v>16</v>
      </c>
      <c r="D6" s="268" t="s">
        <v>15</v>
      </c>
      <c r="E6" s="268" t="s">
        <v>17</v>
      </c>
      <c r="F6" s="268"/>
      <c r="G6" s="268" t="s">
        <v>14</v>
      </c>
      <c r="H6" s="20"/>
    </row>
    <row r="7" spans="2:9" ht="18.75" x14ac:dyDescent="0.3">
      <c r="B7" s="268"/>
      <c r="C7" s="268"/>
      <c r="D7" s="268"/>
      <c r="E7" s="60" t="s">
        <v>18</v>
      </c>
      <c r="F7" s="60" t="s">
        <v>19</v>
      </c>
      <c r="G7" s="268"/>
      <c r="H7" s="20"/>
    </row>
    <row r="8" spans="2:9" ht="18.75" x14ac:dyDescent="0.3">
      <c r="B8" s="22">
        <v>1</v>
      </c>
      <c r="C8" s="23" t="s">
        <v>226</v>
      </c>
      <c r="D8" s="61" t="s">
        <v>235</v>
      </c>
      <c r="E8" s="24">
        <v>1</v>
      </c>
      <c r="F8" s="48"/>
      <c r="G8" s="22">
        <f>E8+F8</f>
        <v>1</v>
      </c>
      <c r="H8" s="20"/>
    </row>
    <row r="9" spans="2:9" ht="18.75" x14ac:dyDescent="0.3">
      <c r="B9" s="22">
        <v>2</v>
      </c>
      <c r="C9" s="23" t="s">
        <v>227</v>
      </c>
      <c r="D9" s="61" t="s">
        <v>235</v>
      </c>
      <c r="E9" s="24"/>
      <c r="F9" s="24"/>
      <c r="G9" s="22">
        <f t="shared" ref="G9:G16" si="0">E9+F9</f>
        <v>0</v>
      </c>
      <c r="H9" s="20"/>
    </row>
    <row r="10" spans="2:9" ht="18.75" x14ac:dyDescent="0.3">
      <c r="B10" s="22">
        <v>3</v>
      </c>
      <c r="C10" s="23" t="s">
        <v>228</v>
      </c>
      <c r="D10" s="61" t="s">
        <v>235</v>
      </c>
      <c r="E10" s="48"/>
      <c r="F10" s="48"/>
      <c r="G10" s="22">
        <f t="shared" si="0"/>
        <v>0</v>
      </c>
      <c r="H10" s="20"/>
    </row>
    <row r="11" spans="2:9" ht="18.75" x14ac:dyDescent="0.3">
      <c r="B11" s="22">
        <v>4</v>
      </c>
      <c r="C11" s="23" t="s">
        <v>229</v>
      </c>
      <c r="D11" s="61" t="s">
        <v>235</v>
      </c>
      <c r="E11" s="24"/>
      <c r="F11" s="24"/>
      <c r="G11" s="22">
        <f t="shared" si="0"/>
        <v>0</v>
      </c>
      <c r="H11" s="20"/>
    </row>
    <row r="12" spans="2:9" ht="18.75" x14ac:dyDescent="0.3">
      <c r="B12" s="22">
        <v>5</v>
      </c>
      <c r="C12" s="23" t="s">
        <v>230</v>
      </c>
      <c r="D12" s="61" t="s">
        <v>235</v>
      </c>
      <c r="E12" s="24"/>
      <c r="F12" s="24"/>
      <c r="G12" s="22">
        <f t="shared" si="0"/>
        <v>0</v>
      </c>
      <c r="H12" s="20"/>
    </row>
    <row r="13" spans="2:9" ht="18.75" x14ac:dyDescent="0.3">
      <c r="B13" s="22">
        <v>6</v>
      </c>
      <c r="C13" s="23" t="s">
        <v>231</v>
      </c>
      <c r="D13" s="61" t="s">
        <v>235</v>
      </c>
      <c r="E13" s="24"/>
      <c r="F13" s="24"/>
      <c r="G13" s="22">
        <f t="shared" si="0"/>
        <v>0</v>
      </c>
      <c r="H13" s="20"/>
    </row>
    <row r="14" spans="2:9" ht="18.75" x14ac:dyDescent="0.3">
      <c r="B14" s="22">
        <v>7</v>
      </c>
      <c r="C14" s="23" t="s">
        <v>232</v>
      </c>
      <c r="D14" s="61" t="s">
        <v>235</v>
      </c>
      <c r="E14" s="24"/>
      <c r="F14" s="48">
        <v>2</v>
      </c>
      <c r="G14" s="22">
        <f t="shared" si="0"/>
        <v>2</v>
      </c>
      <c r="H14" s="20"/>
    </row>
    <row r="15" spans="2:9" ht="18.75" x14ac:dyDescent="0.3">
      <c r="B15" s="22">
        <v>8</v>
      </c>
      <c r="C15" s="23" t="s">
        <v>233</v>
      </c>
      <c r="D15" s="61" t="s">
        <v>235</v>
      </c>
      <c r="E15" s="24">
        <v>3</v>
      </c>
      <c r="F15" s="24">
        <v>1</v>
      </c>
      <c r="G15" s="22">
        <f t="shared" si="0"/>
        <v>4</v>
      </c>
      <c r="H15" s="20"/>
    </row>
    <row r="16" spans="2:9" ht="18.75" x14ac:dyDescent="0.3">
      <c r="B16" s="22">
        <v>9</v>
      </c>
      <c r="C16" s="20" t="s">
        <v>234</v>
      </c>
      <c r="D16" s="61" t="s">
        <v>235</v>
      </c>
      <c r="E16" s="24"/>
      <c r="F16" s="24"/>
      <c r="G16" s="22">
        <f t="shared" si="0"/>
        <v>0</v>
      </c>
      <c r="H16" s="20"/>
    </row>
    <row r="17" spans="2:8" ht="18.75" x14ac:dyDescent="0.3">
      <c r="B17" s="271" t="s">
        <v>39</v>
      </c>
      <c r="C17" s="272"/>
      <c r="D17" s="60"/>
      <c r="E17" s="60">
        <f>SUM(E8:E16)</f>
        <v>4</v>
      </c>
      <c r="F17" s="60">
        <f>SUM(F8:F16)</f>
        <v>3</v>
      </c>
      <c r="G17" s="49">
        <f>SUM(E17:F17)</f>
        <v>7</v>
      </c>
      <c r="H17" s="20"/>
    </row>
    <row r="18" spans="2:8" ht="18.75" x14ac:dyDescent="0.3">
      <c r="B18" s="20"/>
      <c r="C18" s="20"/>
      <c r="D18" s="20"/>
      <c r="E18" s="20"/>
      <c r="F18" s="20"/>
      <c r="G18" s="20"/>
      <c r="H18" s="20"/>
    </row>
    <row r="19" spans="2:8" ht="18.75" x14ac:dyDescent="0.3">
      <c r="B19" s="20"/>
      <c r="C19" s="20"/>
      <c r="D19" s="20"/>
      <c r="E19" s="33"/>
      <c r="F19" s="233" t="str">
        <f>'4'!D19</f>
        <v>Pangkajene, 19 April 2022</v>
      </c>
      <c r="G19" s="33"/>
      <c r="H19" s="20"/>
    </row>
    <row r="20" spans="2:8" ht="18.75" x14ac:dyDescent="0.3">
      <c r="B20" s="20"/>
      <c r="C20" s="20"/>
      <c r="D20" s="20"/>
      <c r="E20" s="20"/>
      <c r="F20" s="180"/>
      <c r="G20" s="20"/>
      <c r="H20" s="20"/>
    </row>
    <row r="21" spans="2:8" ht="18.75" x14ac:dyDescent="0.3">
      <c r="B21" s="20"/>
      <c r="C21" s="20"/>
      <c r="D21" s="20"/>
      <c r="E21" s="33"/>
      <c r="F21" s="233" t="s">
        <v>225</v>
      </c>
      <c r="G21" s="33"/>
      <c r="H21" s="20"/>
    </row>
    <row r="22" spans="2:8" ht="18.75" x14ac:dyDescent="0.3">
      <c r="B22" s="20"/>
      <c r="C22" s="20"/>
      <c r="D22" s="20"/>
      <c r="E22" s="20"/>
      <c r="F22" s="180"/>
      <c r="G22" s="20"/>
      <c r="H22" s="20"/>
    </row>
    <row r="23" spans="2:8" ht="18.75" x14ac:dyDescent="0.3">
      <c r="B23" s="20"/>
      <c r="C23" s="20"/>
      <c r="D23" s="20"/>
      <c r="E23" s="20"/>
      <c r="F23" s="180"/>
      <c r="G23" s="20"/>
      <c r="H23" s="20"/>
    </row>
    <row r="24" spans="2:8" ht="18.75" x14ac:dyDescent="0.3">
      <c r="B24" s="20"/>
      <c r="C24" s="20"/>
      <c r="D24" s="20"/>
      <c r="E24" s="20"/>
      <c r="F24" s="180"/>
      <c r="G24" s="20"/>
      <c r="H24" s="20"/>
    </row>
    <row r="25" spans="2:8" ht="18.75" x14ac:dyDescent="0.3">
      <c r="B25" s="20"/>
      <c r="C25" s="20"/>
      <c r="D25" s="27"/>
      <c r="E25" s="75"/>
      <c r="F25" s="236" t="str">
        <f>'2'!E25</f>
        <v>WAHID PERDANA PUTRA, SH</v>
      </c>
      <c r="G25" s="75"/>
      <c r="H25" s="20"/>
    </row>
    <row r="26" spans="2:8" ht="18.75" x14ac:dyDescent="0.3">
      <c r="B26" s="20"/>
      <c r="C26" s="20"/>
      <c r="D26" s="20"/>
      <c r="E26" s="36"/>
      <c r="F26" s="237" t="str">
        <f>'2'!E26</f>
        <v>Penata III/c</v>
      </c>
      <c r="G26" s="36"/>
      <c r="H26" s="20"/>
    </row>
    <row r="27" spans="2:8" ht="18.75" x14ac:dyDescent="0.3">
      <c r="B27" s="20"/>
      <c r="C27" s="20"/>
      <c r="D27" s="20"/>
      <c r="E27" s="20"/>
      <c r="F27" s="180" t="str">
        <f>'2'!E27</f>
        <v>NIP. 19830718 200312 1 008</v>
      </c>
      <c r="G27" s="20"/>
      <c r="H27" s="20"/>
    </row>
    <row r="28" spans="2:8" ht="18.75" x14ac:dyDescent="0.3">
      <c r="B28" s="20"/>
      <c r="C28" s="20"/>
      <c r="D28" s="20"/>
      <c r="E28" s="20"/>
      <c r="F28" s="20"/>
      <c r="G28" s="1"/>
    </row>
    <row r="29" spans="2:8" ht="18.75" x14ac:dyDescent="0.3">
      <c r="B29" s="20"/>
      <c r="C29" s="20"/>
      <c r="D29" s="20"/>
      <c r="E29" s="20"/>
      <c r="F29" s="20"/>
      <c r="G29" s="1">
        <v>5</v>
      </c>
      <c r="H29" s="1"/>
    </row>
    <row r="30" spans="2:8" ht="18.75" x14ac:dyDescent="0.3">
      <c r="B30" s="20"/>
      <c r="C30" s="20"/>
      <c r="D30" s="20"/>
      <c r="E30" s="20"/>
      <c r="F30" s="20"/>
      <c r="G30" s="20"/>
    </row>
  </sheetData>
  <mergeCells count="9">
    <mergeCell ref="B17:C17"/>
    <mergeCell ref="B2:G2"/>
    <mergeCell ref="B3:G3"/>
    <mergeCell ref="B4:G4"/>
    <mergeCell ref="B6:B7"/>
    <mergeCell ref="C6:C7"/>
    <mergeCell ref="D6:D7"/>
    <mergeCell ref="E6:F6"/>
    <mergeCell ref="G6:G7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E35"/>
  <sheetViews>
    <sheetView view="pageBreakPreview" topLeftCell="A3" zoomScale="60" workbookViewId="0">
      <selection activeCell="F26" sqref="F26"/>
    </sheetView>
  </sheetViews>
  <sheetFormatPr defaultRowHeight="15" x14ac:dyDescent="0.25"/>
  <cols>
    <col min="1" max="1" width="13.28515625" customWidth="1"/>
    <col min="2" max="2" width="7.7109375" customWidth="1"/>
    <col min="3" max="3" width="35.7109375" customWidth="1"/>
    <col min="4" max="6" width="40.5703125" customWidth="1"/>
  </cols>
  <sheetData>
    <row r="2" spans="1:5" ht="18.75" x14ac:dyDescent="0.3">
      <c r="A2" s="20"/>
      <c r="B2" s="20"/>
      <c r="C2" s="20"/>
      <c r="D2" s="20"/>
      <c r="E2" s="20"/>
    </row>
    <row r="3" spans="1:5" ht="18.75" x14ac:dyDescent="0.3">
      <c r="A3" s="20"/>
      <c r="B3" s="257" t="s">
        <v>87</v>
      </c>
      <c r="C3" s="257"/>
      <c r="D3" s="257"/>
      <c r="E3" s="20"/>
    </row>
    <row r="4" spans="1:5" ht="18.75" x14ac:dyDescent="0.3">
      <c r="A4" s="20"/>
      <c r="B4" s="257" t="s">
        <v>236</v>
      </c>
      <c r="C4" s="257"/>
      <c r="D4" s="257"/>
      <c r="E4" s="20"/>
    </row>
    <row r="5" spans="1:5" ht="18.75" x14ac:dyDescent="0.3">
      <c r="A5" s="20"/>
      <c r="B5" s="257" t="s">
        <v>11</v>
      </c>
      <c r="C5" s="257"/>
      <c r="D5" s="257"/>
      <c r="E5" s="20"/>
    </row>
    <row r="6" spans="1:5" ht="19.5" thickBot="1" x14ac:dyDescent="0.35">
      <c r="A6" s="20"/>
      <c r="B6" s="20"/>
      <c r="C6" s="20"/>
      <c r="D6" s="20"/>
      <c r="E6" s="20"/>
    </row>
    <row r="7" spans="1:5" ht="18.75" x14ac:dyDescent="0.3">
      <c r="A7" s="20"/>
      <c r="B7" s="265" t="s">
        <v>12</v>
      </c>
      <c r="C7" s="267" t="s">
        <v>13</v>
      </c>
      <c r="D7" s="273" t="s">
        <v>87</v>
      </c>
      <c r="E7" s="20"/>
    </row>
    <row r="8" spans="1:5" ht="18.75" x14ac:dyDescent="0.3">
      <c r="A8" s="20"/>
      <c r="B8" s="266"/>
      <c r="C8" s="268"/>
      <c r="D8" s="274"/>
      <c r="E8" s="20"/>
    </row>
    <row r="9" spans="1:5" ht="18.75" x14ac:dyDescent="0.3">
      <c r="A9" s="20"/>
      <c r="B9" s="46">
        <v>1</v>
      </c>
      <c r="C9" s="23" t="s">
        <v>226</v>
      </c>
      <c r="D9" s="47">
        <v>0</v>
      </c>
      <c r="E9" s="20"/>
    </row>
    <row r="10" spans="1:5" ht="18.75" x14ac:dyDescent="0.3">
      <c r="A10" s="20"/>
      <c r="B10" s="46">
        <v>2</v>
      </c>
      <c r="C10" s="23" t="s">
        <v>227</v>
      </c>
      <c r="D10" s="47">
        <v>5</v>
      </c>
      <c r="E10" s="20"/>
    </row>
    <row r="11" spans="1:5" ht="18.75" x14ac:dyDescent="0.3">
      <c r="A11" s="20"/>
      <c r="B11" s="46">
        <v>3</v>
      </c>
      <c r="C11" s="23" t="s">
        <v>228</v>
      </c>
      <c r="D11" s="47">
        <v>1</v>
      </c>
      <c r="E11" s="20"/>
    </row>
    <row r="12" spans="1:5" ht="18.75" x14ac:dyDescent="0.3">
      <c r="A12" s="20"/>
      <c r="B12" s="46">
        <v>4</v>
      </c>
      <c r="C12" s="23" t="s">
        <v>229</v>
      </c>
      <c r="D12" s="47">
        <v>1</v>
      </c>
      <c r="E12" s="20"/>
    </row>
    <row r="13" spans="1:5" ht="18.75" x14ac:dyDescent="0.3">
      <c r="A13" s="20"/>
      <c r="B13" s="46">
        <v>5</v>
      </c>
      <c r="C13" s="23" t="s">
        <v>230</v>
      </c>
      <c r="D13" s="47">
        <v>6</v>
      </c>
      <c r="E13" s="20"/>
    </row>
    <row r="14" spans="1:5" ht="18.75" x14ac:dyDescent="0.3">
      <c r="A14" s="20"/>
      <c r="B14" s="46">
        <v>6</v>
      </c>
      <c r="C14" s="23" t="s">
        <v>231</v>
      </c>
      <c r="D14" s="47">
        <v>13</v>
      </c>
      <c r="E14" s="20"/>
    </row>
    <row r="15" spans="1:5" ht="18.75" x14ac:dyDescent="0.3">
      <c r="A15" s="20"/>
      <c r="B15" s="46">
        <v>7</v>
      </c>
      <c r="C15" s="23" t="s">
        <v>232</v>
      </c>
      <c r="D15" s="47">
        <v>88</v>
      </c>
      <c r="E15" s="20"/>
    </row>
    <row r="16" spans="1:5" ht="18.75" x14ac:dyDescent="0.3">
      <c r="A16" s="20"/>
      <c r="B16" s="46">
        <v>8</v>
      </c>
      <c r="C16" s="23" t="s">
        <v>233</v>
      </c>
      <c r="D16" s="47">
        <v>36</v>
      </c>
      <c r="E16" s="20"/>
    </row>
    <row r="17" spans="1:5" ht="18.75" x14ac:dyDescent="0.3">
      <c r="A17" s="20"/>
      <c r="B17" s="46">
        <v>9</v>
      </c>
      <c r="C17" s="23" t="s">
        <v>234</v>
      </c>
      <c r="D17" s="47">
        <v>2</v>
      </c>
      <c r="E17" s="20"/>
    </row>
    <row r="18" spans="1:5" ht="19.5" thickBot="1" x14ac:dyDescent="0.35">
      <c r="A18" s="20"/>
      <c r="B18" s="252" t="s">
        <v>14</v>
      </c>
      <c r="C18" s="253"/>
      <c r="D18" s="51">
        <f>SUM(D9:D17)</f>
        <v>152</v>
      </c>
      <c r="E18" s="20"/>
    </row>
    <row r="19" spans="1:5" ht="18.75" x14ac:dyDescent="0.3">
      <c r="A19" s="20"/>
      <c r="B19" s="20"/>
      <c r="C19" s="20"/>
      <c r="D19" s="20"/>
      <c r="E19" s="20"/>
    </row>
    <row r="20" spans="1:5" ht="18.75" x14ac:dyDescent="0.3">
      <c r="A20" s="20"/>
      <c r="B20" s="20"/>
      <c r="C20" s="20"/>
      <c r="D20" s="233"/>
      <c r="E20" s="33"/>
    </row>
    <row r="21" spans="1:5" ht="18.75" x14ac:dyDescent="0.3">
      <c r="A21" s="20"/>
      <c r="B21" s="20"/>
      <c r="C21" s="20"/>
      <c r="D21" s="180" t="str">
        <f>'5'!F19</f>
        <v>Pangkajene, 19 April 2022</v>
      </c>
      <c r="E21" s="20"/>
    </row>
    <row r="22" spans="1:5" ht="18.75" x14ac:dyDescent="0.3">
      <c r="A22" s="20"/>
      <c r="B22" s="20"/>
      <c r="C22" s="20"/>
      <c r="D22" s="180"/>
      <c r="E22" s="33"/>
    </row>
    <row r="23" spans="1:5" ht="18.75" x14ac:dyDescent="0.3">
      <c r="A23" s="20"/>
      <c r="B23" s="20"/>
      <c r="C23" s="20"/>
      <c r="D23" s="180" t="str">
        <f>'5'!F21</f>
        <v>Plt. C A M A T</v>
      </c>
      <c r="E23" s="20"/>
    </row>
    <row r="24" spans="1:5" ht="18.75" x14ac:dyDescent="0.3">
      <c r="A24" s="20"/>
      <c r="B24" s="20"/>
      <c r="C24" s="20"/>
      <c r="D24" s="180"/>
      <c r="E24" s="20"/>
    </row>
    <row r="25" spans="1:5" ht="18.75" x14ac:dyDescent="0.3">
      <c r="A25" s="20"/>
      <c r="B25" s="20"/>
      <c r="C25" s="20"/>
      <c r="D25" s="180"/>
      <c r="E25" s="20"/>
    </row>
    <row r="26" spans="1:5" ht="18.75" x14ac:dyDescent="0.3">
      <c r="A26" s="20"/>
      <c r="B26" s="20"/>
      <c r="C26" s="20"/>
      <c r="D26" s="180"/>
      <c r="E26" s="75"/>
    </row>
    <row r="27" spans="1:5" ht="18.75" x14ac:dyDescent="0.3">
      <c r="A27" s="20"/>
      <c r="B27" s="20"/>
      <c r="C27" s="20"/>
      <c r="D27" s="244" t="str">
        <f>'5'!F25</f>
        <v>WAHID PERDANA PUTRA, SH</v>
      </c>
      <c r="E27" s="36"/>
    </row>
    <row r="28" spans="1:5" ht="18.75" x14ac:dyDescent="0.3">
      <c r="A28" s="20"/>
      <c r="B28" s="20"/>
      <c r="C28" s="20"/>
      <c r="D28" s="180" t="str">
        <f>'5'!F26</f>
        <v>Penata III/c</v>
      </c>
      <c r="E28" s="20"/>
    </row>
    <row r="29" spans="1:5" ht="18.75" x14ac:dyDescent="0.3">
      <c r="A29" s="20"/>
      <c r="B29" s="20"/>
      <c r="C29" s="20"/>
      <c r="D29" s="180" t="str">
        <f>'5'!F27</f>
        <v>NIP. 19830718 200312 1 008</v>
      </c>
      <c r="E29" s="1"/>
    </row>
    <row r="30" spans="1:5" ht="18.75" x14ac:dyDescent="0.3">
      <c r="A30" s="20"/>
      <c r="B30" s="20"/>
      <c r="C30" s="20"/>
      <c r="D30" s="20"/>
      <c r="E30" s="20"/>
    </row>
    <row r="31" spans="1:5" ht="15.75" x14ac:dyDescent="0.25">
      <c r="A31" s="1"/>
      <c r="B31" s="1"/>
      <c r="C31" s="1"/>
    </row>
    <row r="32" spans="1:5" ht="15.75" x14ac:dyDescent="0.25">
      <c r="A32" s="1"/>
      <c r="B32" s="1"/>
      <c r="C32" s="12"/>
    </row>
    <row r="33" spans="1:3" ht="15.75" x14ac:dyDescent="0.25">
      <c r="A33" s="1"/>
      <c r="B33" s="1"/>
    </row>
    <row r="34" spans="1:3" ht="15.75" x14ac:dyDescent="0.25">
      <c r="A34" s="1"/>
      <c r="B34" s="1"/>
      <c r="C34" s="1"/>
    </row>
    <row r="35" spans="1:3" ht="15.75" x14ac:dyDescent="0.25">
      <c r="A35" s="1"/>
      <c r="B35" s="1"/>
      <c r="C35" s="1"/>
    </row>
  </sheetData>
  <mergeCells count="7">
    <mergeCell ref="B18:C18"/>
    <mergeCell ref="D7:D8"/>
    <mergeCell ref="B3:D3"/>
    <mergeCell ref="B4:D4"/>
    <mergeCell ref="B5:D5"/>
    <mergeCell ref="B7:B8"/>
    <mergeCell ref="C7:C8"/>
  </mergeCells>
  <pageMargins left="0.7" right="0.7" top="0.75" bottom="0.75" header="0.3" footer="0.3"/>
  <pageSetup paperSize="10000" scale="9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2:N45"/>
  <sheetViews>
    <sheetView view="pageBreakPreview" zoomScale="60" workbookViewId="0">
      <selection activeCell="S22" sqref="S22"/>
    </sheetView>
  </sheetViews>
  <sheetFormatPr defaultRowHeight="15" x14ac:dyDescent="0.25"/>
  <cols>
    <col min="1" max="2" width="7.7109375" customWidth="1"/>
    <col min="3" max="3" width="35.7109375" customWidth="1"/>
    <col min="4" max="4" width="33.28515625" customWidth="1"/>
    <col min="5" max="40" width="5" customWidth="1"/>
  </cols>
  <sheetData>
    <row r="2" spans="2:8" ht="18.75" x14ac:dyDescent="0.3">
      <c r="H2" s="20"/>
    </row>
    <row r="3" spans="2:8" ht="18.75" x14ac:dyDescent="0.3">
      <c r="B3" s="257" t="s">
        <v>88</v>
      </c>
      <c r="C3" s="257"/>
      <c r="D3" s="257"/>
      <c r="E3" s="9"/>
      <c r="H3" s="21"/>
    </row>
    <row r="4" spans="2:8" ht="18.75" x14ac:dyDescent="0.3">
      <c r="B4" s="257" t="s">
        <v>224</v>
      </c>
      <c r="C4" s="257"/>
      <c r="D4" s="257"/>
      <c r="E4" s="9"/>
      <c r="H4" s="21"/>
    </row>
    <row r="5" spans="2:8" ht="18.75" x14ac:dyDescent="0.3">
      <c r="B5" s="257" t="s">
        <v>11</v>
      </c>
      <c r="C5" s="257"/>
      <c r="D5" s="257"/>
      <c r="H5" s="21"/>
    </row>
    <row r="6" spans="2:8" ht="18.75" x14ac:dyDescent="0.3">
      <c r="B6" s="20"/>
      <c r="C6" s="20"/>
      <c r="D6" s="20"/>
      <c r="H6" s="20"/>
    </row>
    <row r="7" spans="2:8" ht="18.75" x14ac:dyDescent="0.3">
      <c r="B7" s="268" t="s">
        <v>12</v>
      </c>
      <c r="C7" s="268" t="s">
        <v>13</v>
      </c>
      <c r="D7" s="275" t="s">
        <v>88</v>
      </c>
      <c r="H7" s="20"/>
    </row>
    <row r="8" spans="2:8" ht="18.75" customHeight="1" x14ac:dyDescent="0.25">
      <c r="B8" s="268"/>
      <c r="C8" s="268"/>
      <c r="D8" s="270"/>
    </row>
    <row r="9" spans="2:8" ht="18.75" x14ac:dyDescent="0.3">
      <c r="B9" s="22">
        <v>1</v>
      </c>
      <c r="C9" s="23" t="s">
        <v>226</v>
      </c>
      <c r="D9" s="24">
        <v>1</v>
      </c>
    </row>
    <row r="10" spans="2:8" ht="18.75" x14ac:dyDescent="0.3">
      <c r="B10" s="22">
        <v>2</v>
      </c>
      <c r="C10" s="23" t="s">
        <v>227</v>
      </c>
      <c r="D10" s="24">
        <v>14</v>
      </c>
    </row>
    <row r="11" spans="2:8" ht="18.75" x14ac:dyDescent="0.3">
      <c r="B11" s="22">
        <v>3</v>
      </c>
      <c r="C11" s="23" t="s">
        <v>228</v>
      </c>
      <c r="D11" s="24">
        <v>0</v>
      </c>
    </row>
    <row r="12" spans="2:8" ht="18.75" x14ac:dyDescent="0.3">
      <c r="B12" s="22">
        <v>4</v>
      </c>
      <c r="C12" s="23" t="s">
        <v>229</v>
      </c>
      <c r="D12" s="24">
        <v>1</v>
      </c>
    </row>
    <row r="13" spans="2:8" ht="18.75" x14ac:dyDescent="0.3">
      <c r="B13" s="22">
        <v>5</v>
      </c>
      <c r="C13" s="23" t="s">
        <v>230</v>
      </c>
      <c r="D13" s="24">
        <v>7</v>
      </c>
    </row>
    <row r="14" spans="2:8" ht="18.75" x14ac:dyDescent="0.3">
      <c r="B14" s="22">
        <v>6</v>
      </c>
      <c r="C14" s="23" t="s">
        <v>231</v>
      </c>
      <c r="D14" s="24">
        <v>23</v>
      </c>
    </row>
    <row r="15" spans="2:8" ht="18.75" x14ac:dyDescent="0.3">
      <c r="B15" s="22">
        <v>7</v>
      </c>
      <c r="C15" s="23" t="s">
        <v>232</v>
      </c>
      <c r="D15" s="24">
        <v>21</v>
      </c>
    </row>
    <row r="16" spans="2:8" ht="18.75" x14ac:dyDescent="0.3">
      <c r="B16" s="22">
        <v>8</v>
      </c>
      <c r="C16" s="23" t="s">
        <v>233</v>
      </c>
      <c r="D16" s="24">
        <v>9</v>
      </c>
    </row>
    <row r="17" spans="1:14" ht="18.75" x14ac:dyDescent="0.3">
      <c r="B17" s="22">
        <v>9</v>
      </c>
      <c r="C17" s="20" t="s">
        <v>234</v>
      </c>
      <c r="D17" s="24">
        <v>1</v>
      </c>
    </row>
    <row r="18" spans="1:14" ht="18.75" x14ac:dyDescent="0.25">
      <c r="B18" s="271" t="s">
        <v>14</v>
      </c>
      <c r="C18" s="272"/>
      <c r="D18" s="44">
        <f>SUM(D9:D17)</f>
        <v>77</v>
      </c>
    </row>
    <row r="19" spans="1:14" ht="18.75" x14ac:dyDescent="0.3">
      <c r="B19" s="20"/>
      <c r="C19" s="20"/>
      <c r="D19" s="20"/>
    </row>
    <row r="20" spans="1:14" ht="18.75" x14ac:dyDescent="0.3">
      <c r="B20" s="20"/>
      <c r="C20" s="20"/>
      <c r="D20" s="239" t="str">
        <f>'2'!E19</f>
        <v>Pangkajene, 19 April 2022</v>
      </c>
    </row>
    <row r="21" spans="1:14" ht="18.75" x14ac:dyDescent="0.3">
      <c r="B21" s="20"/>
      <c r="C21" s="20"/>
      <c r="D21" s="239"/>
    </row>
    <row r="22" spans="1:14" ht="18.75" x14ac:dyDescent="0.3">
      <c r="B22" s="20"/>
      <c r="C22" s="20"/>
      <c r="D22" s="239" t="str">
        <f>'2'!E21</f>
        <v>Plt. C A M A T</v>
      </c>
    </row>
    <row r="23" spans="1:14" ht="18.75" x14ac:dyDescent="0.3">
      <c r="B23" s="20"/>
      <c r="C23" s="20"/>
      <c r="D23" s="239"/>
    </row>
    <row r="24" spans="1:14" ht="18.75" x14ac:dyDescent="0.3">
      <c r="B24" s="20"/>
      <c r="C24" s="20"/>
      <c r="D24" s="239"/>
    </row>
    <row r="25" spans="1:14" ht="18.75" x14ac:dyDescent="0.3">
      <c r="B25" s="20"/>
      <c r="C25" s="20"/>
      <c r="D25" s="239"/>
    </row>
    <row r="26" spans="1:14" ht="18.75" x14ac:dyDescent="0.3">
      <c r="B26" s="20"/>
      <c r="C26" s="20"/>
      <c r="D26" s="240" t="str">
        <f>'2'!E25</f>
        <v>WAHID PERDANA PUTRA, SH</v>
      </c>
      <c r="F26" s="10"/>
      <c r="G26" s="10"/>
      <c r="H26" s="180"/>
      <c r="I26" s="10"/>
      <c r="J26" s="10"/>
      <c r="K26" s="10"/>
      <c r="L26" s="10"/>
      <c r="M26" s="10"/>
      <c r="N26" s="10"/>
    </row>
    <row r="27" spans="1:14" ht="18.75" x14ac:dyDescent="0.3">
      <c r="B27" s="20"/>
      <c r="C27" s="20"/>
      <c r="D27" s="239" t="str">
        <f>'2'!E26</f>
        <v>Penata III/c</v>
      </c>
      <c r="F27" s="10"/>
      <c r="G27" s="10"/>
      <c r="H27" s="180"/>
      <c r="I27" s="10"/>
      <c r="J27" s="10"/>
      <c r="K27" s="10"/>
      <c r="L27" s="10"/>
      <c r="M27" s="10"/>
      <c r="N27" s="10"/>
    </row>
    <row r="28" spans="1:14" ht="18.75" x14ac:dyDescent="0.3">
      <c r="B28" s="20"/>
      <c r="C28" s="20"/>
      <c r="D28" s="239" t="str">
        <f>'2'!E27</f>
        <v>NIP. 19830718 200312 1 008</v>
      </c>
      <c r="F28" s="10"/>
      <c r="G28" s="10"/>
      <c r="H28" s="180"/>
      <c r="I28" s="10"/>
      <c r="J28" s="10"/>
      <c r="K28" s="10"/>
      <c r="L28" s="10"/>
      <c r="M28" s="10"/>
      <c r="N28" s="10"/>
    </row>
    <row r="29" spans="1:14" ht="18.75" x14ac:dyDescent="0.3">
      <c r="H29" s="20"/>
    </row>
    <row r="32" spans="1:14" ht="18.75" x14ac:dyDescent="0.3">
      <c r="A32" s="20"/>
      <c r="B32" s="20"/>
      <c r="C32" s="20"/>
      <c r="D32" s="20"/>
      <c r="E32" s="20"/>
    </row>
    <row r="33" spans="1:5" ht="18.75" x14ac:dyDescent="0.3">
      <c r="A33" s="20"/>
      <c r="B33" s="20"/>
      <c r="C33" s="20"/>
      <c r="D33" s="20"/>
      <c r="E33" s="20"/>
    </row>
    <row r="34" spans="1:5" ht="18.75" x14ac:dyDescent="0.3">
      <c r="A34" s="20"/>
      <c r="B34" s="20"/>
      <c r="C34" s="20"/>
      <c r="D34" s="20"/>
      <c r="E34" s="20"/>
    </row>
    <row r="35" spans="1:5" ht="18.75" x14ac:dyDescent="0.3">
      <c r="A35" s="20"/>
      <c r="B35" s="20"/>
      <c r="C35" s="20"/>
      <c r="D35" s="20"/>
      <c r="E35" s="20"/>
    </row>
    <row r="36" spans="1:5" ht="18.75" x14ac:dyDescent="0.3">
      <c r="A36" s="20"/>
      <c r="B36" s="20"/>
      <c r="C36" s="20"/>
      <c r="D36" s="20"/>
      <c r="E36" s="20"/>
    </row>
    <row r="37" spans="1:5" ht="18.75" x14ac:dyDescent="0.3">
      <c r="A37" s="20"/>
      <c r="B37" s="20"/>
      <c r="C37" s="20"/>
      <c r="D37" s="20"/>
      <c r="E37" s="20"/>
    </row>
    <row r="38" spans="1:5" ht="18.75" x14ac:dyDescent="0.3">
      <c r="A38" s="20"/>
      <c r="B38" s="20"/>
      <c r="C38" s="20"/>
      <c r="D38" s="20"/>
      <c r="E38" s="20"/>
    </row>
    <row r="39" spans="1:5" ht="18.75" x14ac:dyDescent="0.3">
      <c r="A39" s="20"/>
      <c r="B39" s="20"/>
      <c r="C39" s="20"/>
      <c r="D39" s="20"/>
      <c r="E39" s="20"/>
    </row>
    <row r="40" spans="1:5" ht="18.75" x14ac:dyDescent="0.3">
      <c r="A40" s="20"/>
      <c r="B40" s="20"/>
      <c r="C40" s="20"/>
      <c r="D40" s="20"/>
      <c r="E40" s="20"/>
    </row>
    <row r="41" spans="1:5" ht="18.75" x14ac:dyDescent="0.3">
      <c r="A41" s="20"/>
      <c r="B41" s="20"/>
      <c r="C41" s="20"/>
      <c r="D41" s="20"/>
      <c r="E41" s="20"/>
    </row>
    <row r="42" spans="1:5" ht="18.75" x14ac:dyDescent="0.3">
      <c r="A42" s="20"/>
      <c r="B42" s="20"/>
      <c r="C42" s="20"/>
      <c r="D42" s="20"/>
      <c r="E42" s="20"/>
    </row>
    <row r="43" spans="1:5" ht="18.75" x14ac:dyDescent="0.3">
      <c r="A43" s="20"/>
      <c r="B43" s="20"/>
      <c r="C43" s="20"/>
      <c r="D43" s="20"/>
      <c r="E43" s="20"/>
    </row>
    <row r="44" spans="1:5" ht="18.75" x14ac:dyDescent="0.3">
      <c r="A44" s="20"/>
      <c r="B44" s="20"/>
      <c r="C44" s="20"/>
      <c r="D44" s="20"/>
      <c r="E44" s="20"/>
    </row>
    <row r="45" spans="1:5" ht="18.75" x14ac:dyDescent="0.3">
      <c r="A45" s="20"/>
      <c r="B45" s="20"/>
      <c r="C45" s="20"/>
      <c r="D45" s="20"/>
      <c r="E45" s="20"/>
    </row>
  </sheetData>
  <mergeCells count="7">
    <mergeCell ref="B3:D3"/>
    <mergeCell ref="B5:D5"/>
    <mergeCell ref="B18:C18"/>
    <mergeCell ref="B7:B8"/>
    <mergeCell ref="C7:C8"/>
    <mergeCell ref="B4:D4"/>
    <mergeCell ref="D7:D8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3:E29"/>
  <sheetViews>
    <sheetView tabSelected="1" view="pageBreakPreview" topLeftCell="A12" zoomScale="85" zoomScaleNormal="85" zoomScaleSheetLayoutView="85" workbookViewId="0">
      <selection activeCell="H14" sqref="H14"/>
    </sheetView>
  </sheetViews>
  <sheetFormatPr defaultRowHeight="15" x14ac:dyDescent="0.25"/>
  <cols>
    <col min="1" max="1" width="15.7109375" customWidth="1"/>
    <col min="2" max="2" width="7.7109375" customWidth="1"/>
    <col min="3" max="3" width="37.7109375" customWidth="1"/>
    <col min="4" max="4" width="40" customWidth="1"/>
  </cols>
  <sheetData>
    <row r="3" spans="2:5" ht="18.75" x14ac:dyDescent="0.25">
      <c r="B3" s="257" t="s">
        <v>38</v>
      </c>
      <c r="C3" s="257"/>
      <c r="D3" s="257"/>
      <c r="E3" s="9"/>
    </row>
    <row r="4" spans="2:5" ht="18.75" x14ac:dyDescent="0.25">
      <c r="B4" s="257" t="s">
        <v>224</v>
      </c>
      <c r="C4" s="257"/>
      <c r="D4" s="257"/>
      <c r="E4" s="9"/>
    </row>
    <row r="5" spans="2:5" ht="18.75" x14ac:dyDescent="0.25">
      <c r="B5" s="257" t="s">
        <v>11</v>
      </c>
      <c r="C5" s="257"/>
      <c r="D5" s="257"/>
    </row>
    <row r="6" spans="2:5" ht="18.75" x14ac:dyDescent="0.3">
      <c r="B6" s="20"/>
      <c r="C6" s="20"/>
      <c r="D6" s="20"/>
    </row>
    <row r="7" spans="2:5" ht="18.75" customHeight="1" x14ac:dyDescent="0.25">
      <c r="B7" s="268" t="s">
        <v>12</v>
      </c>
      <c r="C7" s="268" t="s">
        <v>13</v>
      </c>
      <c r="D7" s="275" t="s">
        <v>38</v>
      </c>
    </row>
    <row r="8" spans="2:5" ht="47.25" customHeight="1" x14ac:dyDescent="0.25">
      <c r="B8" s="268"/>
      <c r="C8" s="268"/>
      <c r="D8" s="270"/>
    </row>
    <row r="9" spans="2:5" ht="18.75" x14ac:dyDescent="0.3">
      <c r="B9" s="22">
        <v>1</v>
      </c>
      <c r="C9" s="23" t="s">
        <v>226</v>
      </c>
      <c r="D9" s="24">
        <v>176</v>
      </c>
    </row>
    <row r="10" spans="2:5" ht="18.75" x14ac:dyDescent="0.3">
      <c r="B10" s="22">
        <v>2</v>
      </c>
      <c r="C10" s="23" t="s">
        <v>227</v>
      </c>
      <c r="D10" s="24">
        <v>120</v>
      </c>
    </row>
    <row r="11" spans="2:5" ht="18.75" x14ac:dyDescent="0.3">
      <c r="B11" s="22">
        <v>3</v>
      </c>
      <c r="C11" s="23" t="s">
        <v>228</v>
      </c>
      <c r="D11" s="24">
        <v>201</v>
      </c>
    </row>
    <row r="12" spans="2:5" ht="18.75" x14ac:dyDescent="0.3">
      <c r="B12" s="22">
        <v>4</v>
      </c>
      <c r="C12" s="23" t="s">
        <v>229</v>
      </c>
      <c r="D12" s="24">
        <v>200</v>
      </c>
    </row>
    <row r="13" spans="2:5" ht="18.75" x14ac:dyDescent="0.3">
      <c r="B13" s="22">
        <v>5</v>
      </c>
      <c r="C13" s="23" t="s">
        <v>230</v>
      </c>
      <c r="D13" s="24">
        <v>83</v>
      </c>
    </row>
    <row r="14" spans="2:5" ht="18.75" x14ac:dyDescent="0.3">
      <c r="B14" s="22">
        <v>6</v>
      </c>
      <c r="C14" s="23" t="s">
        <v>231</v>
      </c>
      <c r="D14" s="24">
        <v>100</v>
      </c>
    </row>
    <row r="15" spans="2:5" ht="18.75" x14ac:dyDescent="0.3">
      <c r="B15" s="22">
        <v>7</v>
      </c>
      <c r="C15" s="23" t="s">
        <v>232</v>
      </c>
      <c r="D15" s="24">
        <v>83</v>
      </c>
    </row>
    <row r="16" spans="2:5" ht="18.75" x14ac:dyDescent="0.3">
      <c r="B16" s="22">
        <v>8</v>
      </c>
      <c r="C16" s="23" t="s">
        <v>233</v>
      </c>
      <c r="D16" s="24">
        <v>131</v>
      </c>
    </row>
    <row r="17" spans="2:4" ht="18.75" x14ac:dyDescent="0.3">
      <c r="B17" s="22">
        <v>9</v>
      </c>
      <c r="C17" s="20" t="s">
        <v>234</v>
      </c>
      <c r="D17" s="24">
        <v>130</v>
      </c>
    </row>
    <row r="18" spans="2:4" ht="18.75" x14ac:dyDescent="0.25">
      <c r="B18" s="271" t="s">
        <v>14</v>
      </c>
      <c r="C18" s="272"/>
      <c r="D18" s="44">
        <f>SUM(D9:D17)</f>
        <v>1224</v>
      </c>
    </row>
    <row r="19" spans="2:4" ht="18.75" x14ac:dyDescent="0.3">
      <c r="B19" s="20"/>
      <c r="C19" s="20"/>
      <c r="D19" s="20"/>
    </row>
    <row r="20" spans="2:4" ht="18.75" x14ac:dyDescent="0.3">
      <c r="B20" s="20"/>
      <c r="C20" s="20"/>
      <c r="D20" s="233" t="str">
        <f>'2'!E19</f>
        <v>Pangkajene, 19 April 2022</v>
      </c>
    </row>
    <row r="21" spans="2:4" ht="18.75" x14ac:dyDescent="0.3">
      <c r="B21" s="20"/>
      <c r="C21" s="20"/>
      <c r="D21" s="239"/>
    </row>
    <row r="22" spans="2:4" ht="18.75" x14ac:dyDescent="0.3">
      <c r="B22" s="20"/>
      <c r="C22" s="20"/>
      <c r="D22" s="239" t="str">
        <f>'2'!E21</f>
        <v>Plt. C A M A T</v>
      </c>
    </row>
    <row r="23" spans="2:4" ht="18.75" x14ac:dyDescent="0.3">
      <c r="B23" s="20"/>
      <c r="C23" s="20"/>
      <c r="D23" s="239"/>
    </row>
    <row r="24" spans="2:4" ht="18.75" x14ac:dyDescent="0.3">
      <c r="B24" s="20"/>
      <c r="C24" s="20"/>
      <c r="D24" s="239"/>
    </row>
    <row r="25" spans="2:4" ht="18.75" x14ac:dyDescent="0.3">
      <c r="B25" s="20"/>
      <c r="C25" s="20"/>
      <c r="D25" s="239"/>
    </row>
    <row r="26" spans="2:4" ht="18.75" x14ac:dyDescent="0.3">
      <c r="B26" s="20"/>
      <c r="C26" s="20"/>
      <c r="D26" s="240" t="str">
        <f>'2'!E25</f>
        <v>WAHID PERDANA PUTRA, SH</v>
      </c>
    </row>
    <row r="27" spans="2:4" ht="18.75" x14ac:dyDescent="0.3">
      <c r="B27" s="20"/>
      <c r="C27" s="20"/>
      <c r="D27" s="239" t="str">
        <f>'2'!E26</f>
        <v>Penata III/c</v>
      </c>
    </row>
    <row r="28" spans="2:4" ht="18.75" x14ac:dyDescent="0.3">
      <c r="B28" s="20"/>
      <c r="C28" s="20"/>
      <c r="D28" s="239" t="str">
        <f>'2'!E27</f>
        <v>NIP. 19830718 200312 1 008</v>
      </c>
    </row>
    <row r="29" spans="2:4" ht="15.75" x14ac:dyDescent="0.25">
      <c r="B29" s="1"/>
      <c r="C29" s="1"/>
      <c r="D29" s="1"/>
    </row>
  </sheetData>
  <mergeCells count="7">
    <mergeCell ref="B18:C18"/>
    <mergeCell ref="B4:D4"/>
    <mergeCell ref="B3:D3"/>
    <mergeCell ref="B5:D5"/>
    <mergeCell ref="B7:B8"/>
    <mergeCell ref="C7:C8"/>
    <mergeCell ref="D7:D8"/>
  </mergeCells>
  <pageMargins left="0.7" right="0.7" top="0.75" bottom="0.75" header="0.3" footer="0.3"/>
  <pageSetup paperSize="10000" scale="9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2:F34"/>
  <sheetViews>
    <sheetView view="pageBreakPreview" topLeftCell="B1" zoomScale="98" zoomScaleSheetLayoutView="98" workbookViewId="0">
      <selection activeCell="C22" sqref="C22"/>
    </sheetView>
  </sheetViews>
  <sheetFormatPr defaultRowHeight="15" x14ac:dyDescent="0.25"/>
  <cols>
    <col min="1" max="1" width="15.5703125" customWidth="1"/>
    <col min="2" max="2" width="6.7109375" customWidth="1"/>
    <col min="3" max="3" width="45.140625" customWidth="1"/>
    <col min="4" max="4" width="40.42578125" customWidth="1"/>
    <col min="5" max="5" width="15.7109375" customWidth="1"/>
  </cols>
  <sheetData>
    <row r="2" spans="1:5" ht="18.75" x14ac:dyDescent="0.3">
      <c r="A2" s="20"/>
      <c r="B2" s="20"/>
      <c r="C2" s="20"/>
      <c r="D2" s="20"/>
      <c r="E2" s="20"/>
    </row>
    <row r="3" spans="1:5" ht="18.75" x14ac:dyDescent="0.3">
      <c r="A3" s="20"/>
      <c r="B3" s="257" t="s">
        <v>37</v>
      </c>
      <c r="C3" s="257"/>
      <c r="D3" s="257"/>
      <c r="E3" s="20"/>
    </row>
    <row r="4" spans="1:5" ht="18.75" x14ac:dyDescent="0.3">
      <c r="A4" s="20"/>
      <c r="B4" s="257" t="s">
        <v>224</v>
      </c>
      <c r="C4" s="257"/>
      <c r="D4" s="257"/>
      <c r="E4" s="21"/>
    </row>
    <row r="5" spans="1:5" ht="18.75" x14ac:dyDescent="0.3">
      <c r="A5" s="20"/>
      <c r="B5" s="257" t="s">
        <v>11</v>
      </c>
      <c r="C5" s="257"/>
      <c r="D5" s="257"/>
      <c r="E5" s="20"/>
    </row>
    <row r="6" spans="1:5" ht="18.75" x14ac:dyDescent="0.3">
      <c r="A6" s="20"/>
      <c r="B6" s="20"/>
      <c r="C6" s="20"/>
      <c r="D6" s="20"/>
      <c r="E6" s="20"/>
    </row>
    <row r="7" spans="1:5" ht="18.75" x14ac:dyDescent="0.3">
      <c r="A7" s="20"/>
      <c r="B7" s="268" t="s">
        <v>12</v>
      </c>
      <c r="C7" s="268" t="s">
        <v>13</v>
      </c>
      <c r="D7" s="275" t="s">
        <v>295</v>
      </c>
      <c r="E7" s="20"/>
    </row>
    <row r="8" spans="1:5" ht="18.75" x14ac:dyDescent="0.3">
      <c r="A8" s="20"/>
      <c r="B8" s="268"/>
      <c r="C8" s="268"/>
      <c r="D8" s="270"/>
      <c r="E8" s="20"/>
    </row>
    <row r="9" spans="1:5" ht="18.75" x14ac:dyDescent="0.3">
      <c r="A9" s="20"/>
      <c r="B9" s="22">
        <v>1</v>
      </c>
      <c r="C9" s="23" t="s">
        <v>226</v>
      </c>
      <c r="D9" s="24">
        <f>1759+564</f>
        <v>2323</v>
      </c>
      <c r="E9" s="20"/>
    </row>
    <row r="10" spans="1:5" ht="18.75" x14ac:dyDescent="0.3">
      <c r="A10" s="20"/>
      <c r="B10" s="22">
        <v>2</v>
      </c>
      <c r="C10" s="23" t="s">
        <v>227</v>
      </c>
      <c r="D10" s="24">
        <f>2195+1144</f>
        <v>3339</v>
      </c>
      <c r="E10" s="20"/>
    </row>
    <row r="11" spans="1:5" ht="18.75" x14ac:dyDescent="0.3">
      <c r="A11" s="20"/>
      <c r="B11" s="22">
        <v>3</v>
      </c>
      <c r="C11" s="23" t="s">
        <v>228</v>
      </c>
      <c r="D11" s="24">
        <f>2533+1073</f>
        <v>3606</v>
      </c>
      <c r="E11" s="20"/>
    </row>
    <row r="12" spans="1:5" ht="18.75" x14ac:dyDescent="0.3">
      <c r="A12" s="20"/>
      <c r="B12" s="22">
        <v>4</v>
      </c>
      <c r="C12" s="23" t="s">
        <v>229</v>
      </c>
      <c r="D12" s="24">
        <f>1557+304</f>
        <v>1861</v>
      </c>
      <c r="E12" s="20"/>
    </row>
    <row r="13" spans="1:5" ht="18.75" x14ac:dyDescent="0.3">
      <c r="A13" s="20"/>
      <c r="B13" s="22">
        <v>5</v>
      </c>
      <c r="C13" s="23" t="s">
        <v>230</v>
      </c>
      <c r="D13" s="24">
        <f>1210+522</f>
        <v>1732</v>
      </c>
      <c r="E13" s="20"/>
    </row>
    <row r="14" spans="1:5" ht="18.75" x14ac:dyDescent="0.3">
      <c r="A14" s="20"/>
      <c r="B14" s="22">
        <v>6</v>
      </c>
      <c r="C14" s="23" t="s">
        <v>231</v>
      </c>
      <c r="D14" s="24">
        <f>1186+754</f>
        <v>1940</v>
      </c>
      <c r="E14" s="20"/>
    </row>
    <row r="15" spans="1:5" ht="18.75" x14ac:dyDescent="0.3">
      <c r="A15" s="20"/>
      <c r="B15" s="22">
        <v>7</v>
      </c>
      <c r="C15" s="23" t="s">
        <v>232</v>
      </c>
      <c r="D15" s="24">
        <f>1041+396</f>
        <v>1437</v>
      </c>
      <c r="E15" s="20"/>
    </row>
    <row r="16" spans="1:5" ht="18.75" x14ac:dyDescent="0.3">
      <c r="A16" s="20"/>
      <c r="B16" s="22">
        <v>8</v>
      </c>
      <c r="C16" s="23" t="s">
        <v>233</v>
      </c>
      <c r="D16" s="24">
        <f>2530+1034</f>
        <v>3564</v>
      </c>
      <c r="E16" s="20"/>
    </row>
    <row r="17" spans="1:5" ht="18.75" x14ac:dyDescent="0.3">
      <c r="A17" s="20"/>
      <c r="B17" s="22">
        <v>9</v>
      </c>
      <c r="C17" s="20" t="s">
        <v>234</v>
      </c>
      <c r="D17" s="24">
        <f>1795+900</f>
        <v>2695</v>
      </c>
      <c r="E17" s="20"/>
    </row>
    <row r="18" spans="1:5" ht="18.75" x14ac:dyDescent="0.3">
      <c r="A18" s="20"/>
      <c r="B18" s="271" t="s">
        <v>14</v>
      </c>
      <c r="C18" s="272"/>
      <c r="D18" s="44">
        <f>SUM(D9:D17)</f>
        <v>22497</v>
      </c>
      <c r="E18" s="20"/>
    </row>
    <row r="19" spans="1:5" ht="18.75" x14ac:dyDescent="0.3">
      <c r="A19" s="20"/>
      <c r="B19" s="20"/>
      <c r="C19" s="20"/>
      <c r="D19" s="20"/>
      <c r="E19" s="20"/>
    </row>
    <row r="20" spans="1:5" ht="18.75" x14ac:dyDescent="0.3">
      <c r="A20" s="20"/>
      <c r="B20" s="20"/>
      <c r="C20" s="20"/>
      <c r="D20" s="233" t="str">
        <f>'2'!$E$19</f>
        <v>Pangkajene, 19 April 2022</v>
      </c>
      <c r="E20" s="20"/>
    </row>
    <row r="21" spans="1:5" ht="18.75" x14ac:dyDescent="0.3">
      <c r="A21" s="20"/>
      <c r="B21" s="20"/>
      <c r="C21" s="20"/>
      <c r="D21" s="239"/>
      <c r="E21" s="20"/>
    </row>
    <row r="22" spans="1:5" ht="18.75" x14ac:dyDescent="0.3">
      <c r="A22" s="20"/>
      <c r="B22" s="20"/>
      <c r="C22" s="20"/>
      <c r="D22" s="239" t="str">
        <f>'2'!$E$21</f>
        <v>Plt. C A M A T</v>
      </c>
      <c r="E22" s="20"/>
    </row>
    <row r="23" spans="1:5" ht="18.75" x14ac:dyDescent="0.3">
      <c r="A23" s="20"/>
      <c r="B23" s="20"/>
      <c r="C23" s="20"/>
      <c r="D23" s="239"/>
      <c r="E23" s="20"/>
    </row>
    <row r="24" spans="1:5" ht="18.75" x14ac:dyDescent="0.3">
      <c r="A24" s="20"/>
      <c r="B24" s="20"/>
      <c r="C24" s="20"/>
      <c r="D24" s="239"/>
      <c r="E24" s="20"/>
    </row>
    <row r="25" spans="1:5" ht="18.75" x14ac:dyDescent="0.3">
      <c r="A25" s="20"/>
      <c r="B25" s="20"/>
      <c r="C25" s="20"/>
      <c r="D25" s="239"/>
      <c r="E25" s="20"/>
    </row>
    <row r="26" spans="1:5" ht="18.75" x14ac:dyDescent="0.3">
      <c r="A26" s="20"/>
      <c r="B26" s="20"/>
      <c r="C26" s="20"/>
      <c r="D26" s="240" t="str">
        <f>'2'!$E$25</f>
        <v>WAHID PERDANA PUTRA, SH</v>
      </c>
      <c r="E26" s="20"/>
    </row>
    <row r="27" spans="1:5" ht="18.75" x14ac:dyDescent="0.3">
      <c r="A27" s="20"/>
      <c r="B27" s="20"/>
      <c r="C27" s="20"/>
      <c r="D27" s="239" t="str">
        <f>'2'!$E$26</f>
        <v>Penata III/c</v>
      </c>
      <c r="E27" s="20"/>
    </row>
    <row r="28" spans="1:5" ht="18.75" x14ac:dyDescent="0.3">
      <c r="A28" s="20"/>
      <c r="B28" s="20"/>
      <c r="C28" s="20"/>
      <c r="D28" s="239" t="str">
        <f>'2'!$E$27</f>
        <v>NIP. 19830718 200312 1 008</v>
      </c>
      <c r="E28" s="20"/>
    </row>
    <row r="29" spans="1:5" ht="18.75" x14ac:dyDescent="0.3">
      <c r="A29" s="20"/>
      <c r="B29" s="20"/>
      <c r="C29" s="20"/>
      <c r="D29" s="239"/>
      <c r="E29">
        <v>9</v>
      </c>
    </row>
    <row r="30" spans="1:5" ht="18.75" x14ac:dyDescent="0.25">
      <c r="D30" s="239"/>
    </row>
    <row r="31" spans="1:5" ht="18.75" x14ac:dyDescent="0.25">
      <c r="D31" s="239"/>
    </row>
    <row r="32" spans="1:5" ht="18.75" x14ac:dyDescent="0.25">
      <c r="D32" s="239"/>
    </row>
    <row r="33" spans="1:6" ht="18.75" x14ac:dyDescent="0.25">
      <c r="D33" s="239"/>
    </row>
    <row r="34" spans="1:6" ht="18.75" x14ac:dyDescent="0.3">
      <c r="A34" s="20"/>
      <c r="B34" s="20"/>
      <c r="C34" s="20"/>
      <c r="D34" s="239"/>
      <c r="E34" s="20"/>
      <c r="F34" s="20"/>
    </row>
  </sheetData>
  <mergeCells count="7">
    <mergeCell ref="B18:C18"/>
    <mergeCell ref="B3:D3"/>
    <mergeCell ref="B4:D4"/>
    <mergeCell ref="B5:D5"/>
    <mergeCell ref="B7:B8"/>
    <mergeCell ref="C7:C8"/>
    <mergeCell ref="D7:D8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21</vt:i4>
      </vt:variant>
    </vt:vector>
  </HeadingPairs>
  <TitlesOfParts>
    <vt:vector size="6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40 (1)</vt:lpstr>
      <vt:lpstr>41</vt:lpstr>
      <vt:lpstr>42</vt:lpstr>
      <vt:lpstr>43</vt:lpstr>
      <vt:lpstr>44</vt:lpstr>
      <vt:lpstr>45</vt:lpstr>
      <vt:lpstr>46</vt:lpstr>
      <vt:lpstr>'15'!Print_Area</vt:lpstr>
      <vt:lpstr>'16'!Print_Area</vt:lpstr>
      <vt:lpstr>'18'!Print_Area</vt:lpstr>
      <vt:lpstr>'2'!Print_Area</vt:lpstr>
      <vt:lpstr>'21'!Print_Area</vt:lpstr>
      <vt:lpstr>'22'!Print_Area</vt:lpstr>
      <vt:lpstr>'27'!Print_Area</vt:lpstr>
      <vt:lpstr>'28'!Print_Area</vt:lpstr>
      <vt:lpstr>'3'!Print_Area</vt:lpstr>
      <vt:lpstr>'35'!Print_Area</vt:lpstr>
      <vt:lpstr>'37'!Print_Area</vt:lpstr>
      <vt:lpstr>'38'!Print_Area</vt:lpstr>
      <vt:lpstr>'4'!Print_Area</vt:lpstr>
      <vt:lpstr>'43'!Print_Area</vt:lpstr>
      <vt:lpstr>'44'!Print_Area</vt:lpstr>
      <vt:lpstr>'45'!Print_Area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User</cp:lastModifiedBy>
  <cp:lastPrinted>2022-04-07T06:26:07Z</cp:lastPrinted>
  <dcterms:created xsi:type="dcterms:W3CDTF">2019-01-29T02:35:18Z</dcterms:created>
  <dcterms:modified xsi:type="dcterms:W3CDTF">2022-04-19T00:48:21Z</dcterms:modified>
</cp:coreProperties>
</file>