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24226"/>
  <mc:AlternateContent xmlns:mc="http://schemas.openxmlformats.org/markup-compatibility/2006">
    <mc:Choice Requires="x15">
      <x15ac:absPath xmlns:x15ac="http://schemas.microsoft.com/office/spreadsheetml/2010/11/ac" url="https://d.docs.live.net/97e23c48d7614bb6/Desktop/Data Analyst/Excel/"/>
    </mc:Choice>
  </mc:AlternateContent>
  <xr:revisionPtr revIDLastSave="1039" documentId="8_{86C64FB5-6728-4A00-B555-F2549E76007F}" xr6:coauthVersionLast="47" xr6:coauthVersionMax="47" xr10:uidLastSave="{36DCC0CD-4E65-49B9-849F-F0E36D92265B}"/>
  <bookViews>
    <workbookView xWindow="-108" yWindow="-108" windowWidth="23256" windowHeight="12456" firstSheet="1" activeTab="1" xr2:uid="{00000000-000D-0000-FFFF-FFFF00000000}"/>
  </bookViews>
  <sheets>
    <sheet name="pivotdata" sheetId="21" r:id="rId1"/>
    <sheet name="Urban market report" sheetId="3" r:id="rId2"/>
    <sheet name="sales vs time" sheetId="9" r:id="rId3"/>
    <sheet name="top 5" sheetId="11" r:id="rId4"/>
    <sheet name="profit vs cat" sheetId="13" r:id="rId5"/>
    <sheet name="sp vs pro" sheetId="14" r:id="rId6"/>
    <sheet name="highest mon total" sheetId="15" r:id="rId7"/>
    <sheet name="PM vs region" sheetId="23" r:id="rId8"/>
    <sheet name="Sheet7" sheetId="24" r:id="rId9"/>
    <sheet name="raw data" sheetId="1" r:id="rId10"/>
  </sheets>
  <definedNames>
    <definedName name="Slicer_month">#N/A</definedName>
    <definedName name="Slicer_Product_Category">#N/A</definedName>
    <definedName name="Slicer_Region">#N/A</definedName>
  </definedNames>
  <calcPr calcId="191029"/>
  <pivotCaches>
    <pivotCache cacheId="24"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51" i="1" l="1"/>
  <c r="M451" i="1"/>
  <c r="C451" i="1"/>
  <c r="N450" i="1"/>
  <c r="M450" i="1"/>
  <c r="C450" i="1"/>
  <c r="N449" i="1"/>
  <c r="M449" i="1"/>
  <c r="C449" i="1"/>
  <c r="N448" i="1"/>
  <c r="M448" i="1"/>
  <c r="C448" i="1"/>
  <c r="N447" i="1"/>
  <c r="M447" i="1"/>
  <c r="C447" i="1"/>
  <c r="N446" i="1"/>
  <c r="M446" i="1"/>
  <c r="C446" i="1"/>
  <c r="N445" i="1"/>
  <c r="M445" i="1"/>
  <c r="C445" i="1"/>
  <c r="N444" i="1"/>
  <c r="M444" i="1"/>
  <c r="C444" i="1"/>
  <c r="N443" i="1"/>
  <c r="M443" i="1"/>
  <c r="C443" i="1"/>
  <c r="N442" i="1"/>
  <c r="M442" i="1"/>
  <c r="C442" i="1"/>
  <c r="N441" i="1"/>
  <c r="M441" i="1"/>
  <c r="C441" i="1"/>
  <c r="N440" i="1"/>
  <c r="M440" i="1"/>
  <c r="C440" i="1"/>
  <c r="N439" i="1"/>
  <c r="M439" i="1"/>
  <c r="C439" i="1"/>
  <c r="N438" i="1"/>
  <c r="M438" i="1"/>
  <c r="C438" i="1"/>
  <c r="N437" i="1"/>
  <c r="M437" i="1"/>
  <c r="C437" i="1"/>
  <c r="N436" i="1"/>
  <c r="M436" i="1"/>
  <c r="C436" i="1"/>
  <c r="N435" i="1"/>
  <c r="M435" i="1"/>
  <c r="C435" i="1"/>
  <c r="N434" i="1"/>
  <c r="M434" i="1"/>
  <c r="C434" i="1"/>
  <c r="N433" i="1"/>
  <c r="M433" i="1"/>
  <c r="C433" i="1"/>
  <c r="N432" i="1"/>
  <c r="M432" i="1"/>
  <c r="C432" i="1"/>
  <c r="N431" i="1"/>
  <c r="M431" i="1"/>
  <c r="C431" i="1"/>
  <c r="N430" i="1"/>
  <c r="M430" i="1"/>
  <c r="C430" i="1"/>
  <c r="N429" i="1"/>
  <c r="M429" i="1"/>
  <c r="C429" i="1"/>
  <c r="N428" i="1"/>
  <c r="M428" i="1"/>
  <c r="C428" i="1"/>
  <c r="N427" i="1"/>
  <c r="M427" i="1"/>
  <c r="C427" i="1"/>
  <c r="N426" i="1"/>
  <c r="M426" i="1"/>
  <c r="C426" i="1"/>
  <c r="N425" i="1"/>
  <c r="M425" i="1"/>
  <c r="C425" i="1"/>
  <c r="N424" i="1"/>
  <c r="M424" i="1"/>
  <c r="C424" i="1"/>
  <c r="N423" i="1"/>
  <c r="M423" i="1"/>
  <c r="C423" i="1"/>
  <c r="N422" i="1"/>
  <c r="M422" i="1"/>
  <c r="C422" i="1"/>
  <c r="N421" i="1"/>
  <c r="M421" i="1"/>
  <c r="C421" i="1"/>
  <c r="N420" i="1"/>
  <c r="M420" i="1"/>
  <c r="C420" i="1"/>
  <c r="N419" i="1"/>
  <c r="M419" i="1"/>
  <c r="C419" i="1"/>
  <c r="N418" i="1"/>
  <c r="M418" i="1"/>
  <c r="C418" i="1"/>
  <c r="N417" i="1"/>
  <c r="M417" i="1"/>
  <c r="C417" i="1"/>
  <c r="N416" i="1"/>
  <c r="M416" i="1"/>
  <c r="C416" i="1"/>
  <c r="N415" i="1"/>
  <c r="M415" i="1"/>
  <c r="C415" i="1"/>
  <c r="N414" i="1"/>
  <c r="M414" i="1"/>
  <c r="C414" i="1"/>
  <c r="N413" i="1"/>
  <c r="M413" i="1"/>
  <c r="C413" i="1"/>
  <c r="N412" i="1"/>
  <c r="M412" i="1"/>
  <c r="C412" i="1"/>
  <c r="N411" i="1"/>
  <c r="M411" i="1"/>
  <c r="C411" i="1"/>
  <c r="N410" i="1"/>
  <c r="M410" i="1"/>
  <c r="C410" i="1"/>
  <c r="N409" i="1"/>
  <c r="M409" i="1"/>
  <c r="C409" i="1"/>
  <c r="N408" i="1"/>
  <c r="M408" i="1"/>
  <c r="C408" i="1"/>
  <c r="N407" i="1"/>
  <c r="M407" i="1"/>
  <c r="C407" i="1"/>
  <c r="N406" i="1"/>
  <c r="M406" i="1"/>
  <c r="C406" i="1"/>
  <c r="N405" i="1"/>
  <c r="M405" i="1"/>
  <c r="C405" i="1"/>
  <c r="N404" i="1"/>
  <c r="M404" i="1"/>
  <c r="C404" i="1"/>
  <c r="N403" i="1"/>
  <c r="M403" i="1"/>
  <c r="C403" i="1"/>
  <c r="N402" i="1"/>
  <c r="M402" i="1"/>
  <c r="C402" i="1"/>
  <c r="N401" i="1"/>
  <c r="M401" i="1"/>
  <c r="C401" i="1"/>
  <c r="N400" i="1"/>
  <c r="M400" i="1"/>
  <c r="C400" i="1"/>
  <c r="N399" i="1"/>
  <c r="M399" i="1"/>
  <c r="C399" i="1"/>
  <c r="N398" i="1"/>
  <c r="M398" i="1"/>
  <c r="C398" i="1"/>
  <c r="N397" i="1"/>
  <c r="M397" i="1"/>
  <c r="C397" i="1"/>
  <c r="N396" i="1"/>
  <c r="M396" i="1"/>
  <c r="C396" i="1"/>
  <c r="N395" i="1"/>
  <c r="M395" i="1"/>
  <c r="C395" i="1"/>
  <c r="N394" i="1"/>
  <c r="M394" i="1"/>
  <c r="C394" i="1"/>
  <c r="N393" i="1"/>
  <c r="M393" i="1"/>
  <c r="C393" i="1"/>
  <c r="N392" i="1"/>
  <c r="M392" i="1"/>
  <c r="C392" i="1"/>
  <c r="N391" i="1"/>
  <c r="M391" i="1"/>
  <c r="C391" i="1"/>
  <c r="N390" i="1"/>
  <c r="M390" i="1"/>
  <c r="C390" i="1"/>
  <c r="N389" i="1"/>
  <c r="M389" i="1"/>
  <c r="C389" i="1"/>
  <c r="N388" i="1"/>
  <c r="M388" i="1"/>
  <c r="C388" i="1"/>
  <c r="N387" i="1"/>
  <c r="M387" i="1"/>
  <c r="C387" i="1"/>
  <c r="N386" i="1"/>
  <c r="M386" i="1"/>
  <c r="C386" i="1"/>
  <c r="N385" i="1"/>
  <c r="M385" i="1"/>
  <c r="C385" i="1"/>
  <c r="N384" i="1"/>
  <c r="M384" i="1"/>
  <c r="C384" i="1"/>
  <c r="N383" i="1"/>
  <c r="M383" i="1"/>
  <c r="C383" i="1"/>
  <c r="N382" i="1"/>
  <c r="M382" i="1"/>
  <c r="C382" i="1"/>
  <c r="N381" i="1"/>
  <c r="M381" i="1"/>
  <c r="C381" i="1"/>
  <c r="N380" i="1"/>
  <c r="M380" i="1"/>
  <c r="C380" i="1"/>
  <c r="N379" i="1"/>
  <c r="M379" i="1"/>
  <c r="C379" i="1"/>
  <c r="N378" i="1"/>
  <c r="M378" i="1"/>
  <c r="C378" i="1"/>
  <c r="N377" i="1"/>
  <c r="M377" i="1"/>
  <c r="C377" i="1"/>
  <c r="N376" i="1"/>
  <c r="M376" i="1"/>
  <c r="C376" i="1"/>
  <c r="N375" i="1"/>
  <c r="M375" i="1"/>
  <c r="C375" i="1"/>
  <c r="N374" i="1"/>
  <c r="M374" i="1"/>
  <c r="C374" i="1"/>
  <c r="N373" i="1"/>
  <c r="M373" i="1"/>
  <c r="C373" i="1"/>
  <c r="N372" i="1"/>
  <c r="M372" i="1"/>
  <c r="C372" i="1"/>
  <c r="N371" i="1"/>
  <c r="M371" i="1"/>
  <c r="C371" i="1"/>
  <c r="N370" i="1"/>
  <c r="M370" i="1"/>
  <c r="C370" i="1"/>
  <c r="N369" i="1"/>
  <c r="M369" i="1"/>
  <c r="C369" i="1"/>
  <c r="N368" i="1"/>
  <c r="M368" i="1"/>
  <c r="C368" i="1"/>
  <c r="N367" i="1"/>
  <c r="M367" i="1"/>
  <c r="C367" i="1"/>
  <c r="N366" i="1"/>
  <c r="M366" i="1"/>
  <c r="C366" i="1"/>
  <c r="N365" i="1"/>
  <c r="M365" i="1"/>
  <c r="C365" i="1"/>
  <c r="N364" i="1"/>
  <c r="M364" i="1"/>
  <c r="C364" i="1"/>
  <c r="N363" i="1"/>
  <c r="M363" i="1"/>
  <c r="C363" i="1"/>
  <c r="N362" i="1"/>
  <c r="M362" i="1"/>
  <c r="C362" i="1"/>
  <c r="N361" i="1"/>
  <c r="M361" i="1"/>
  <c r="C361" i="1"/>
  <c r="N360" i="1"/>
  <c r="M360" i="1"/>
  <c r="C360" i="1"/>
  <c r="N359" i="1"/>
  <c r="M359" i="1"/>
  <c r="C359" i="1"/>
  <c r="N358" i="1"/>
  <c r="M358" i="1"/>
  <c r="C358" i="1"/>
  <c r="N357" i="1"/>
  <c r="M357" i="1"/>
  <c r="C357" i="1"/>
  <c r="N356" i="1"/>
  <c r="M356" i="1"/>
  <c r="C356" i="1"/>
  <c r="N355" i="1"/>
  <c r="M355" i="1"/>
  <c r="C355" i="1"/>
  <c r="N354" i="1"/>
  <c r="M354" i="1"/>
  <c r="C354" i="1"/>
  <c r="N353" i="1"/>
  <c r="M353" i="1"/>
  <c r="C353" i="1"/>
  <c r="N352" i="1"/>
  <c r="M352" i="1"/>
  <c r="C352" i="1"/>
  <c r="N351" i="1"/>
  <c r="M351" i="1"/>
  <c r="C351" i="1"/>
  <c r="N350" i="1"/>
  <c r="M350" i="1"/>
  <c r="C350" i="1"/>
  <c r="N349" i="1"/>
  <c r="M349" i="1"/>
  <c r="C349" i="1"/>
  <c r="N348" i="1"/>
  <c r="M348" i="1"/>
  <c r="C348" i="1"/>
  <c r="N347" i="1"/>
  <c r="M347" i="1"/>
  <c r="C347" i="1"/>
  <c r="N346" i="1"/>
  <c r="M346" i="1"/>
  <c r="C346" i="1"/>
  <c r="N345" i="1"/>
  <c r="M345" i="1"/>
  <c r="C345" i="1"/>
  <c r="N344" i="1"/>
  <c r="M344" i="1"/>
  <c r="C344" i="1"/>
  <c r="N343" i="1"/>
  <c r="M343" i="1"/>
  <c r="C343" i="1"/>
  <c r="N342" i="1"/>
  <c r="M342" i="1"/>
  <c r="C342" i="1"/>
  <c r="N341" i="1"/>
  <c r="M341" i="1"/>
  <c r="C341" i="1"/>
  <c r="N340" i="1"/>
  <c r="M340" i="1"/>
  <c r="C340" i="1"/>
  <c r="N339" i="1"/>
  <c r="M339" i="1"/>
  <c r="C339" i="1"/>
  <c r="N338" i="1"/>
  <c r="M338" i="1"/>
  <c r="C338" i="1"/>
  <c r="N337" i="1"/>
  <c r="M337" i="1"/>
  <c r="C337" i="1"/>
  <c r="N336" i="1"/>
  <c r="M336" i="1"/>
  <c r="C336" i="1"/>
  <c r="N335" i="1"/>
  <c r="M335" i="1"/>
  <c r="C335" i="1"/>
  <c r="N334" i="1"/>
  <c r="M334" i="1"/>
  <c r="C334" i="1"/>
  <c r="N333" i="1"/>
  <c r="M333" i="1"/>
  <c r="C333" i="1"/>
  <c r="N332" i="1"/>
  <c r="M332" i="1"/>
  <c r="C332" i="1"/>
  <c r="N331" i="1"/>
  <c r="M331" i="1"/>
  <c r="C331" i="1"/>
  <c r="N330" i="1"/>
  <c r="M330" i="1"/>
  <c r="C330" i="1"/>
  <c r="N329" i="1"/>
  <c r="M329" i="1"/>
  <c r="C329" i="1"/>
  <c r="N328" i="1"/>
  <c r="M328" i="1"/>
  <c r="C328" i="1"/>
  <c r="N327" i="1"/>
  <c r="M327" i="1"/>
  <c r="C327" i="1"/>
  <c r="N326" i="1"/>
  <c r="M326" i="1"/>
  <c r="C326" i="1"/>
  <c r="N325" i="1"/>
  <c r="M325" i="1"/>
  <c r="C325" i="1"/>
  <c r="N324" i="1"/>
  <c r="M324" i="1"/>
  <c r="C324" i="1"/>
  <c r="N323" i="1"/>
  <c r="M323" i="1"/>
  <c r="C323" i="1"/>
  <c r="N322" i="1"/>
  <c r="M322" i="1"/>
  <c r="C322" i="1"/>
  <c r="N321" i="1"/>
  <c r="M321" i="1"/>
  <c r="C321" i="1"/>
  <c r="N320" i="1"/>
  <c r="M320" i="1"/>
  <c r="C320" i="1"/>
  <c r="N319" i="1"/>
  <c r="M319" i="1"/>
  <c r="C319" i="1"/>
  <c r="N318" i="1"/>
  <c r="M318" i="1"/>
  <c r="C318" i="1"/>
  <c r="N317" i="1"/>
  <c r="M317" i="1"/>
  <c r="C317" i="1"/>
  <c r="N316" i="1"/>
  <c r="M316" i="1"/>
  <c r="C316" i="1"/>
  <c r="N315" i="1"/>
  <c r="M315" i="1"/>
  <c r="C315" i="1"/>
  <c r="N314" i="1"/>
  <c r="M314" i="1"/>
  <c r="C314" i="1"/>
  <c r="N313" i="1"/>
  <c r="M313" i="1"/>
  <c r="C313" i="1"/>
  <c r="N312" i="1"/>
  <c r="M312" i="1"/>
  <c r="C312" i="1"/>
  <c r="N311" i="1"/>
  <c r="M311" i="1"/>
  <c r="C311" i="1"/>
  <c r="N310" i="1"/>
  <c r="M310" i="1"/>
  <c r="C310" i="1"/>
  <c r="N309" i="1"/>
  <c r="M309" i="1"/>
  <c r="C309" i="1"/>
  <c r="N308" i="1"/>
  <c r="M308" i="1"/>
  <c r="C308" i="1"/>
  <c r="N307" i="1"/>
  <c r="M307" i="1"/>
  <c r="C307" i="1"/>
  <c r="N306" i="1"/>
  <c r="M306" i="1"/>
  <c r="C306" i="1"/>
  <c r="N305" i="1"/>
  <c r="M305" i="1"/>
  <c r="C305" i="1"/>
  <c r="N304" i="1"/>
  <c r="M304" i="1"/>
  <c r="C304" i="1"/>
  <c r="N303" i="1"/>
  <c r="M303" i="1"/>
  <c r="C303" i="1"/>
  <c r="N302" i="1"/>
  <c r="M302" i="1"/>
  <c r="C302" i="1"/>
  <c r="N301" i="1"/>
  <c r="M301" i="1"/>
  <c r="C301" i="1"/>
  <c r="N300" i="1"/>
  <c r="M300" i="1"/>
  <c r="C300" i="1"/>
  <c r="N299" i="1"/>
  <c r="M299" i="1"/>
  <c r="C299" i="1"/>
  <c r="N298" i="1"/>
  <c r="M298" i="1"/>
  <c r="C298" i="1"/>
  <c r="N297" i="1"/>
  <c r="M297" i="1"/>
  <c r="C297" i="1"/>
  <c r="N296" i="1"/>
  <c r="M296" i="1"/>
  <c r="C296" i="1"/>
  <c r="N295" i="1"/>
  <c r="M295" i="1"/>
  <c r="C295" i="1"/>
  <c r="N294" i="1"/>
  <c r="M294" i="1"/>
  <c r="C294" i="1"/>
  <c r="N293" i="1"/>
  <c r="M293" i="1"/>
  <c r="C293" i="1"/>
  <c r="N292" i="1"/>
  <c r="M292" i="1"/>
  <c r="C292" i="1"/>
  <c r="N291" i="1"/>
  <c r="M291" i="1"/>
  <c r="C291" i="1"/>
  <c r="N290" i="1"/>
  <c r="M290" i="1"/>
  <c r="C290" i="1"/>
  <c r="N289" i="1"/>
  <c r="M289" i="1"/>
  <c r="C289" i="1"/>
  <c r="N288" i="1"/>
  <c r="M288" i="1"/>
  <c r="C288" i="1"/>
  <c r="N287" i="1"/>
  <c r="M287" i="1"/>
  <c r="C287" i="1"/>
  <c r="N286" i="1"/>
  <c r="M286" i="1"/>
  <c r="C286" i="1"/>
  <c r="N285" i="1"/>
  <c r="M285" i="1"/>
  <c r="C285" i="1"/>
  <c r="N284" i="1"/>
  <c r="M284" i="1"/>
  <c r="C284" i="1"/>
  <c r="N283" i="1"/>
  <c r="M283" i="1"/>
  <c r="C283" i="1"/>
  <c r="N282" i="1"/>
  <c r="M282" i="1"/>
  <c r="C282" i="1"/>
  <c r="N281" i="1"/>
  <c r="M281" i="1"/>
  <c r="C281" i="1"/>
  <c r="N280" i="1"/>
  <c r="M280" i="1"/>
  <c r="C280" i="1"/>
  <c r="N279" i="1"/>
  <c r="M279" i="1"/>
  <c r="C279" i="1"/>
  <c r="N278" i="1"/>
  <c r="M278" i="1"/>
  <c r="C278" i="1"/>
  <c r="N277" i="1"/>
  <c r="M277" i="1"/>
  <c r="C277" i="1"/>
  <c r="N276" i="1"/>
  <c r="M276" i="1"/>
  <c r="C276" i="1"/>
  <c r="N275" i="1"/>
  <c r="M275" i="1"/>
  <c r="C275" i="1"/>
  <c r="N274" i="1"/>
  <c r="M274" i="1"/>
  <c r="C274" i="1"/>
  <c r="N273" i="1"/>
  <c r="M273" i="1"/>
  <c r="C273" i="1"/>
  <c r="N272" i="1"/>
  <c r="M272" i="1"/>
  <c r="C272" i="1"/>
  <c r="N271" i="1"/>
  <c r="M271" i="1"/>
  <c r="C271" i="1"/>
  <c r="N270" i="1"/>
  <c r="M270" i="1"/>
  <c r="C270" i="1"/>
  <c r="N269" i="1"/>
  <c r="M269" i="1"/>
  <c r="C269" i="1"/>
  <c r="N268" i="1"/>
  <c r="M268" i="1"/>
  <c r="C268" i="1"/>
  <c r="N267" i="1"/>
  <c r="M267" i="1"/>
  <c r="C267" i="1"/>
  <c r="N266" i="1"/>
  <c r="M266" i="1"/>
  <c r="C266" i="1"/>
  <c r="N265" i="1"/>
  <c r="M265" i="1"/>
  <c r="C265" i="1"/>
  <c r="N264" i="1"/>
  <c r="M264" i="1"/>
  <c r="C264" i="1"/>
  <c r="N263" i="1"/>
  <c r="M263" i="1"/>
  <c r="C263" i="1"/>
  <c r="N262" i="1"/>
  <c r="M262" i="1"/>
  <c r="C262" i="1"/>
  <c r="N261" i="1"/>
  <c r="M261" i="1"/>
  <c r="C261" i="1"/>
  <c r="N260" i="1"/>
  <c r="M260" i="1"/>
  <c r="C260" i="1"/>
  <c r="N259" i="1"/>
  <c r="M259" i="1"/>
  <c r="C259" i="1"/>
  <c r="N258" i="1"/>
  <c r="M258" i="1"/>
  <c r="C258" i="1"/>
  <c r="N257" i="1"/>
  <c r="M257" i="1"/>
  <c r="C257" i="1"/>
  <c r="N256" i="1"/>
  <c r="M256" i="1"/>
  <c r="C256" i="1"/>
  <c r="N255" i="1"/>
  <c r="M255" i="1"/>
  <c r="C255" i="1"/>
  <c r="N254" i="1"/>
  <c r="M254" i="1"/>
  <c r="C254" i="1"/>
  <c r="N253" i="1"/>
  <c r="M253" i="1"/>
  <c r="C253" i="1"/>
  <c r="N252" i="1"/>
  <c r="M252" i="1"/>
  <c r="C252" i="1"/>
  <c r="N251" i="1"/>
  <c r="M251" i="1"/>
  <c r="C251" i="1"/>
  <c r="N250" i="1"/>
  <c r="M250" i="1"/>
  <c r="C250" i="1"/>
  <c r="N249" i="1"/>
  <c r="M249" i="1"/>
  <c r="C249" i="1"/>
  <c r="N248" i="1"/>
  <c r="M248" i="1"/>
  <c r="C248" i="1"/>
  <c r="N247" i="1"/>
  <c r="M247" i="1"/>
  <c r="C247" i="1"/>
  <c r="N246" i="1"/>
  <c r="M246" i="1"/>
  <c r="C246" i="1"/>
  <c r="N245" i="1"/>
  <c r="M245" i="1"/>
  <c r="C245" i="1"/>
  <c r="N244" i="1"/>
  <c r="M244" i="1"/>
  <c r="C244" i="1"/>
  <c r="N243" i="1"/>
  <c r="M243" i="1"/>
  <c r="C243" i="1"/>
  <c r="N242" i="1"/>
  <c r="M242" i="1"/>
  <c r="C242" i="1"/>
  <c r="N241" i="1"/>
  <c r="M241" i="1"/>
  <c r="C241" i="1"/>
  <c r="N240" i="1"/>
  <c r="M240" i="1"/>
  <c r="C240" i="1"/>
  <c r="N239" i="1"/>
  <c r="M239" i="1"/>
  <c r="C239" i="1"/>
  <c r="N238" i="1"/>
  <c r="M238" i="1"/>
  <c r="C238" i="1"/>
  <c r="N237" i="1"/>
  <c r="M237" i="1"/>
  <c r="C237" i="1"/>
  <c r="N236" i="1"/>
  <c r="M236" i="1"/>
  <c r="C236" i="1"/>
  <c r="N235" i="1"/>
  <c r="M235" i="1"/>
  <c r="C235" i="1"/>
  <c r="N234" i="1"/>
  <c r="M234" i="1"/>
  <c r="C234" i="1"/>
  <c r="N233" i="1"/>
  <c r="M233" i="1"/>
  <c r="C233" i="1"/>
  <c r="N232" i="1"/>
  <c r="M232" i="1"/>
  <c r="C232" i="1"/>
  <c r="N231" i="1"/>
  <c r="M231" i="1"/>
  <c r="C231" i="1"/>
  <c r="N230" i="1"/>
  <c r="M230" i="1"/>
  <c r="C230" i="1"/>
  <c r="N229" i="1"/>
  <c r="M229" i="1"/>
  <c r="C229" i="1"/>
  <c r="N228" i="1"/>
  <c r="M228" i="1"/>
  <c r="C228" i="1"/>
  <c r="N227" i="1"/>
  <c r="M227" i="1"/>
  <c r="C227" i="1"/>
  <c r="N226" i="1"/>
  <c r="M226" i="1"/>
  <c r="C226" i="1"/>
  <c r="N225" i="1"/>
  <c r="M225" i="1"/>
  <c r="C225" i="1"/>
  <c r="N224" i="1"/>
  <c r="M224" i="1"/>
  <c r="C224" i="1"/>
  <c r="N223" i="1"/>
  <c r="M223" i="1"/>
  <c r="C223" i="1"/>
  <c r="N222" i="1"/>
  <c r="M222" i="1"/>
  <c r="C222" i="1"/>
  <c r="N221" i="1"/>
  <c r="M221" i="1"/>
  <c r="C221" i="1"/>
  <c r="N220" i="1"/>
  <c r="M220" i="1"/>
  <c r="C220" i="1"/>
  <c r="N219" i="1"/>
  <c r="M219" i="1"/>
  <c r="C219" i="1"/>
  <c r="N218" i="1"/>
  <c r="M218" i="1"/>
  <c r="C218" i="1"/>
  <c r="N217" i="1"/>
  <c r="M217" i="1"/>
  <c r="C217" i="1"/>
  <c r="N216" i="1"/>
  <c r="M216" i="1"/>
  <c r="C216" i="1"/>
  <c r="N215" i="1"/>
  <c r="M215" i="1"/>
  <c r="C215" i="1"/>
  <c r="N214" i="1"/>
  <c r="M214" i="1"/>
  <c r="C214" i="1"/>
  <c r="N213" i="1"/>
  <c r="M213" i="1"/>
  <c r="C213" i="1"/>
  <c r="N212" i="1"/>
  <c r="M212" i="1"/>
  <c r="C212" i="1"/>
  <c r="N211" i="1"/>
  <c r="M211" i="1"/>
  <c r="C211" i="1"/>
  <c r="N210" i="1"/>
  <c r="M210" i="1"/>
  <c r="C210" i="1"/>
  <c r="N209" i="1"/>
  <c r="M209" i="1"/>
  <c r="C209" i="1"/>
  <c r="N208" i="1"/>
  <c r="M208" i="1"/>
  <c r="C208" i="1"/>
  <c r="N207" i="1"/>
  <c r="M207" i="1"/>
  <c r="C207" i="1"/>
  <c r="N206" i="1"/>
  <c r="M206" i="1"/>
  <c r="C206" i="1"/>
  <c r="N205" i="1"/>
  <c r="M205" i="1"/>
  <c r="C205" i="1"/>
  <c r="N204" i="1"/>
  <c r="M204" i="1"/>
  <c r="C204" i="1"/>
  <c r="N203" i="1"/>
  <c r="M203" i="1"/>
  <c r="C203" i="1"/>
  <c r="N202" i="1"/>
  <c r="M202" i="1"/>
  <c r="C202" i="1"/>
  <c r="N201" i="1"/>
  <c r="M201" i="1"/>
  <c r="C201" i="1"/>
  <c r="N200" i="1"/>
  <c r="M200" i="1"/>
  <c r="C200" i="1"/>
  <c r="N199" i="1"/>
  <c r="M199" i="1"/>
  <c r="C199" i="1"/>
  <c r="N198" i="1"/>
  <c r="M198" i="1"/>
  <c r="C198" i="1"/>
  <c r="N197" i="1"/>
  <c r="M197" i="1"/>
  <c r="C197" i="1"/>
  <c r="N196" i="1"/>
  <c r="M196" i="1"/>
  <c r="C196" i="1"/>
  <c r="N195" i="1"/>
  <c r="M195" i="1"/>
  <c r="C195" i="1"/>
  <c r="N194" i="1"/>
  <c r="M194" i="1"/>
  <c r="C194" i="1"/>
  <c r="N193" i="1"/>
  <c r="M193" i="1"/>
  <c r="C193" i="1"/>
  <c r="N192" i="1"/>
  <c r="M192" i="1"/>
  <c r="C192" i="1"/>
  <c r="N191" i="1"/>
  <c r="M191" i="1"/>
  <c r="C191" i="1"/>
  <c r="N190" i="1"/>
  <c r="M190" i="1"/>
  <c r="C190" i="1"/>
  <c r="N189" i="1"/>
  <c r="M189" i="1"/>
  <c r="C189" i="1"/>
  <c r="N188" i="1"/>
  <c r="M188" i="1"/>
  <c r="C188" i="1"/>
  <c r="N187" i="1"/>
  <c r="M187" i="1"/>
  <c r="C187" i="1"/>
  <c r="N186" i="1"/>
  <c r="M186" i="1"/>
  <c r="C186" i="1"/>
  <c r="N185" i="1"/>
  <c r="M185" i="1"/>
  <c r="C185" i="1"/>
  <c r="N184" i="1"/>
  <c r="M184" i="1"/>
  <c r="C184" i="1"/>
  <c r="N183" i="1"/>
  <c r="M183" i="1"/>
  <c r="C183" i="1"/>
  <c r="N182" i="1"/>
  <c r="M182" i="1"/>
  <c r="C182" i="1"/>
  <c r="N181" i="1"/>
  <c r="M181" i="1"/>
  <c r="C181" i="1"/>
  <c r="N180" i="1"/>
  <c r="M180" i="1"/>
  <c r="C180" i="1"/>
  <c r="N179" i="1"/>
  <c r="M179" i="1"/>
  <c r="C179" i="1"/>
  <c r="N178" i="1"/>
  <c r="M178" i="1"/>
  <c r="C178" i="1"/>
  <c r="N177" i="1"/>
  <c r="M177" i="1"/>
  <c r="C177" i="1"/>
  <c r="N176" i="1"/>
  <c r="M176" i="1"/>
  <c r="C176" i="1"/>
  <c r="N175" i="1"/>
  <c r="M175" i="1"/>
  <c r="C175" i="1"/>
  <c r="N174" i="1"/>
  <c r="M174" i="1"/>
  <c r="C174" i="1"/>
  <c r="N173" i="1"/>
  <c r="M173" i="1"/>
  <c r="C173" i="1"/>
  <c r="N172" i="1"/>
  <c r="M172" i="1"/>
  <c r="C172" i="1"/>
  <c r="N171" i="1"/>
  <c r="M171" i="1"/>
  <c r="C171" i="1"/>
  <c r="N170" i="1"/>
  <c r="M170" i="1"/>
  <c r="C170" i="1"/>
  <c r="N169" i="1"/>
  <c r="M169" i="1"/>
  <c r="C169" i="1"/>
  <c r="N168" i="1"/>
  <c r="M168" i="1"/>
  <c r="C168" i="1"/>
  <c r="N167" i="1"/>
  <c r="M167" i="1"/>
  <c r="C167" i="1"/>
  <c r="N166" i="1"/>
  <c r="M166" i="1"/>
  <c r="C166" i="1"/>
  <c r="N165" i="1"/>
  <c r="M165" i="1"/>
  <c r="C165" i="1"/>
  <c r="N164" i="1"/>
  <c r="M164" i="1"/>
  <c r="C164" i="1"/>
  <c r="N163" i="1"/>
  <c r="M163" i="1"/>
  <c r="C163" i="1"/>
  <c r="N162" i="1"/>
  <c r="M162" i="1"/>
  <c r="C162" i="1"/>
  <c r="N161" i="1"/>
  <c r="M161" i="1"/>
  <c r="C161" i="1"/>
  <c r="N160" i="1"/>
  <c r="M160" i="1"/>
  <c r="C160" i="1"/>
  <c r="N159" i="1"/>
  <c r="M159" i="1"/>
  <c r="C159" i="1"/>
  <c r="N158" i="1"/>
  <c r="M158" i="1"/>
  <c r="C158" i="1"/>
  <c r="N157" i="1"/>
  <c r="M157" i="1"/>
  <c r="C157" i="1"/>
  <c r="N156" i="1"/>
  <c r="M156" i="1"/>
  <c r="C156" i="1"/>
  <c r="N155" i="1"/>
  <c r="M155" i="1"/>
  <c r="C155" i="1"/>
  <c r="N154" i="1"/>
  <c r="M154" i="1"/>
  <c r="C154" i="1"/>
  <c r="N153" i="1"/>
  <c r="M153" i="1"/>
  <c r="C153" i="1"/>
  <c r="N152" i="1"/>
  <c r="M152" i="1"/>
  <c r="C152" i="1"/>
  <c r="N151" i="1"/>
  <c r="M151" i="1"/>
  <c r="C151" i="1"/>
  <c r="N150" i="1"/>
  <c r="M150" i="1"/>
  <c r="C150" i="1"/>
  <c r="N149" i="1"/>
  <c r="M149" i="1"/>
  <c r="C149" i="1"/>
  <c r="N148" i="1"/>
  <c r="M148" i="1"/>
  <c r="C148" i="1"/>
  <c r="N147" i="1"/>
  <c r="M147" i="1"/>
  <c r="C147" i="1"/>
  <c r="N146" i="1"/>
  <c r="M146" i="1"/>
  <c r="C146" i="1"/>
  <c r="N145" i="1"/>
  <c r="M145" i="1"/>
  <c r="C145" i="1"/>
  <c r="N144" i="1"/>
  <c r="M144" i="1"/>
  <c r="C144" i="1"/>
  <c r="N143" i="1"/>
  <c r="M143" i="1"/>
  <c r="C143" i="1"/>
  <c r="N142" i="1"/>
  <c r="M142" i="1"/>
  <c r="C142" i="1"/>
  <c r="N141" i="1"/>
  <c r="M141" i="1"/>
  <c r="C141" i="1"/>
  <c r="N140" i="1"/>
  <c r="M140" i="1"/>
  <c r="C140" i="1"/>
  <c r="N139" i="1"/>
  <c r="M139" i="1"/>
  <c r="C139" i="1"/>
  <c r="N138" i="1"/>
  <c r="M138" i="1"/>
  <c r="C138" i="1"/>
  <c r="N137" i="1"/>
  <c r="M137" i="1"/>
  <c r="C137" i="1"/>
  <c r="N136" i="1"/>
  <c r="M136" i="1"/>
  <c r="C136" i="1"/>
  <c r="N135" i="1"/>
  <c r="M135" i="1"/>
  <c r="C135" i="1"/>
  <c r="N134" i="1"/>
  <c r="M134" i="1"/>
  <c r="C134" i="1"/>
  <c r="N133" i="1"/>
  <c r="M133" i="1"/>
  <c r="C133" i="1"/>
  <c r="N132" i="1"/>
  <c r="M132" i="1"/>
  <c r="C132" i="1"/>
  <c r="N131" i="1"/>
  <c r="M131" i="1"/>
  <c r="C131" i="1"/>
  <c r="N130" i="1"/>
  <c r="M130" i="1"/>
  <c r="C130" i="1"/>
  <c r="N129" i="1"/>
  <c r="M129" i="1"/>
  <c r="C129" i="1"/>
  <c r="N128" i="1"/>
  <c r="M128" i="1"/>
  <c r="C128" i="1"/>
  <c r="N127" i="1"/>
  <c r="M127" i="1"/>
  <c r="C127" i="1"/>
  <c r="N126" i="1"/>
  <c r="M126" i="1"/>
  <c r="C126" i="1"/>
  <c r="N125" i="1"/>
  <c r="M125" i="1"/>
  <c r="C125" i="1"/>
  <c r="N124" i="1"/>
  <c r="M124" i="1"/>
  <c r="C124" i="1"/>
  <c r="N123" i="1"/>
  <c r="M123" i="1"/>
  <c r="C123" i="1"/>
  <c r="N122" i="1"/>
  <c r="M122" i="1"/>
  <c r="C122" i="1"/>
  <c r="N121" i="1"/>
  <c r="M121" i="1"/>
  <c r="C121" i="1"/>
  <c r="N120" i="1"/>
  <c r="M120" i="1"/>
  <c r="C120" i="1"/>
  <c r="N119" i="1"/>
  <c r="M119" i="1"/>
  <c r="C119" i="1"/>
  <c r="N118" i="1"/>
  <c r="M118" i="1"/>
  <c r="C118" i="1"/>
  <c r="N117" i="1"/>
  <c r="M117" i="1"/>
  <c r="C117" i="1"/>
  <c r="N116" i="1"/>
  <c r="M116" i="1"/>
  <c r="C116" i="1"/>
  <c r="N115" i="1"/>
  <c r="M115" i="1"/>
  <c r="C115" i="1"/>
  <c r="N114" i="1"/>
  <c r="M114" i="1"/>
  <c r="C114" i="1"/>
  <c r="N113" i="1"/>
  <c r="M113" i="1"/>
  <c r="C113" i="1"/>
  <c r="N112" i="1"/>
  <c r="M112" i="1"/>
  <c r="C112" i="1"/>
  <c r="N111" i="1"/>
  <c r="M111" i="1"/>
  <c r="C111" i="1"/>
  <c r="N110" i="1"/>
  <c r="M110" i="1"/>
  <c r="C110" i="1"/>
  <c r="N109" i="1"/>
  <c r="M109" i="1"/>
  <c r="C109" i="1"/>
  <c r="N108" i="1"/>
  <c r="M108" i="1"/>
  <c r="C108" i="1"/>
  <c r="N107" i="1"/>
  <c r="M107" i="1"/>
  <c r="C107" i="1"/>
  <c r="N106" i="1"/>
  <c r="M106" i="1"/>
  <c r="C106" i="1"/>
  <c r="N105" i="1"/>
  <c r="M105" i="1"/>
  <c r="C105" i="1"/>
  <c r="N104" i="1"/>
  <c r="M104" i="1"/>
  <c r="C104" i="1"/>
  <c r="N103" i="1"/>
  <c r="M103" i="1"/>
  <c r="C103" i="1"/>
  <c r="N102" i="1"/>
  <c r="M102" i="1"/>
  <c r="C102" i="1"/>
  <c r="N101" i="1"/>
  <c r="M101" i="1"/>
  <c r="C101" i="1"/>
  <c r="N100" i="1"/>
  <c r="M100" i="1"/>
  <c r="C100" i="1"/>
  <c r="N99" i="1"/>
  <c r="M99" i="1"/>
  <c r="C99" i="1"/>
  <c r="N98" i="1"/>
  <c r="M98" i="1"/>
  <c r="C98" i="1"/>
  <c r="N97" i="1"/>
  <c r="M97" i="1"/>
  <c r="C97" i="1"/>
  <c r="N96" i="1"/>
  <c r="M96" i="1"/>
  <c r="C96" i="1"/>
  <c r="N95" i="1"/>
  <c r="M95" i="1"/>
  <c r="C95" i="1"/>
  <c r="N94" i="1"/>
  <c r="M94" i="1"/>
  <c r="C94" i="1"/>
  <c r="N93" i="1"/>
  <c r="M93" i="1"/>
  <c r="C93" i="1"/>
  <c r="N92" i="1"/>
  <c r="M92" i="1"/>
  <c r="C92" i="1"/>
  <c r="N91" i="1"/>
  <c r="M91" i="1"/>
  <c r="C91" i="1"/>
  <c r="N90" i="1"/>
  <c r="M90" i="1"/>
  <c r="C90" i="1"/>
  <c r="N89" i="1"/>
  <c r="M89" i="1"/>
  <c r="C89" i="1"/>
  <c r="N88" i="1"/>
  <c r="M88" i="1"/>
  <c r="C88" i="1"/>
  <c r="N87" i="1"/>
  <c r="M87" i="1"/>
  <c r="C87" i="1"/>
  <c r="N86" i="1"/>
  <c r="M86" i="1"/>
  <c r="C86" i="1"/>
  <c r="N85" i="1"/>
  <c r="M85" i="1"/>
  <c r="C85" i="1"/>
  <c r="N84" i="1"/>
  <c r="M84" i="1"/>
  <c r="C84" i="1"/>
  <c r="N83" i="1"/>
  <c r="M83" i="1"/>
  <c r="C83" i="1"/>
  <c r="N82" i="1"/>
  <c r="M82" i="1"/>
  <c r="C82" i="1"/>
  <c r="N81" i="1"/>
  <c r="M81" i="1"/>
  <c r="C81" i="1"/>
  <c r="N80" i="1"/>
  <c r="M80" i="1"/>
  <c r="C80" i="1"/>
  <c r="N79" i="1"/>
  <c r="M79" i="1"/>
  <c r="C79" i="1"/>
  <c r="N78" i="1"/>
  <c r="M78" i="1"/>
  <c r="C78" i="1"/>
  <c r="N77" i="1"/>
  <c r="M77" i="1"/>
  <c r="C77" i="1"/>
  <c r="N76" i="1"/>
  <c r="M76" i="1"/>
  <c r="C76" i="1"/>
  <c r="N75" i="1"/>
  <c r="M75" i="1"/>
  <c r="C75" i="1"/>
  <c r="N74" i="1"/>
  <c r="M74" i="1"/>
  <c r="C74" i="1"/>
  <c r="N73" i="1"/>
  <c r="M73" i="1"/>
  <c r="C73" i="1"/>
  <c r="N72" i="1"/>
  <c r="M72" i="1"/>
  <c r="C72" i="1"/>
  <c r="N71" i="1"/>
  <c r="M71" i="1"/>
  <c r="C71" i="1"/>
  <c r="N70" i="1"/>
  <c r="M70" i="1"/>
  <c r="C70" i="1"/>
  <c r="N69" i="1"/>
  <c r="M69" i="1"/>
  <c r="C69" i="1"/>
  <c r="N68" i="1"/>
  <c r="M68" i="1"/>
  <c r="C68" i="1"/>
  <c r="N67" i="1"/>
  <c r="M67" i="1"/>
  <c r="C67" i="1"/>
  <c r="N66" i="1"/>
  <c r="M66" i="1"/>
  <c r="C66" i="1"/>
  <c r="N65" i="1"/>
  <c r="M65" i="1"/>
  <c r="C65" i="1"/>
  <c r="N64" i="1"/>
  <c r="M64" i="1"/>
  <c r="C64" i="1"/>
  <c r="N63" i="1"/>
  <c r="M63" i="1"/>
  <c r="C63" i="1"/>
  <c r="N62" i="1"/>
  <c r="M62" i="1"/>
  <c r="C62" i="1"/>
  <c r="N61" i="1"/>
  <c r="M61" i="1"/>
  <c r="C61" i="1"/>
  <c r="N60" i="1"/>
  <c r="M60" i="1"/>
  <c r="C60" i="1"/>
  <c r="N59" i="1"/>
  <c r="M59" i="1"/>
  <c r="C59" i="1"/>
  <c r="N58" i="1"/>
  <c r="M58" i="1"/>
  <c r="C58" i="1"/>
  <c r="N57" i="1"/>
  <c r="M57" i="1"/>
  <c r="C57" i="1"/>
  <c r="N56" i="1"/>
  <c r="M56" i="1"/>
  <c r="C56" i="1"/>
  <c r="N55" i="1"/>
  <c r="M55" i="1"/>
  <c r="C55" i="1"/>
  <c r="N54" i="1"/>
  <c r="M54" i="1"/>
  <c r="C54" i="1"/>
  <c r="N53" i="1"/>
  <c r="M53" i="1"/>
  <c r="C53" i="1"/>
  <c r="N52" i="1"/>
  <c r="M52" i="1"/>
  <c r="C52" i="1"/>
  <c r="N51" i="1"/>
  <c r="M51" i="1"/>
  <c r="C51" i="1"/>
  <c r="N50" i="1"/>
  <c r="M50" i="1"/>
  <c r="C50" i="1"/>
  <c r="N49" i="1"/>
  <c r="M49" i="1"/>
  <c r="C49" i="1"/>
  <c r="N48" i="1"/>
  <c r="M48" i="1"/>
  <c r="C48" i="1"/>
  <c r="N47" i="1"/>
  <c r="M47" i="1"/>
  <c r="C47" i="1"/>
  <c r="N46" i="1"/>
  <c r="M46" i="1"/>
  <c r="C46" i="1"/>
  <c r="N45" i="1"/>
  <c r="M45" i="1"/>
  <c r="C45" i="1"/>
  <c r="N44" i="1"/>
  <c r="M44" i="1"/>
  <c r="C44" i="1"/>
  <c r="N43" i="1"/>
  <c r="M43" i="1"/>
  <c r="C43" i="1"/>
  <c r="N42" i="1"/>
  <c r="M42" i="1"/>
  <c r="C42" i="1"/>
  <c r="N41" i="1"/>
  <c r="M41" i="1"/>
  <c r="C41" i="1"/>
  <c r="N40" i="1"/>
  <c r="M40" i="1"/>
  <c r="C40" i="1"/>
  <c r="N39" i="1"/>
  <c r="M39" i="1"/>
  <c r="C39" i="1"/>
  <c r="N38" i="1"/>
  <c r="M38" i="1"/>
  <c r="C38" i="1"/>
  <c r="N37" i="1"/>
  <c r="M37" i="1"/>
  <c r="C37" i="1"/>
  <c r="N36" i="1"/>
  <c r="M36" i="1"/>
  <c r="C36" i="1"/>
  <c r="N35" i="1"/>
  <c r="M35" i="1"/>
  <c r="C35" i="1"/>
  <c r="N34" i="1"/>
  <c r="M34" i="1"/>
  <c r="C34" i="1"/>
  <c r="N33" i="1"/>
  <c r="M33" i="1"/>
  <c r="C33" i="1"/>
  <c r="N32" i="1"/>
  <c r="M32" i="1"/>
  <c r="C32" i="1"/>
  <c r="N31" i="1"/>
  <c r="M31" i="1"/>
  <c r="C31" i="1"/>
  <c r="N30" i="1"/>
  <c r="M30" i="1"/>
  <c r="C30" i="1"/>
  <c r="N29" i="1"/>
  <c r="M29" i="1"/>
  <c r="C29" i="1"/>
  <c r="N28" i="1"/>
  <c r="M28" i="1"/>
  <c r="C28" i="1"/>
  <c r="N27" i="1"/>
  <c r="M27" i="1"/>
  <c r="C27" i="1"/>
  <c r="N26" i="1"/>
  <c r="M26" i="1"/>
  <c r="C26" i="1"/>
  <c r="N25" i="1"/>
  <c r="M25" i="1"/>
  <c r="C25" i="1"/>
  <c r="N24" i="1"/>
  <c r="M24" i="1"/>
  <c r="C24" i="1"/>
  <c r="N23" i="1"/>
  <c r="M23" i="1"/>
  <c r="C23" i="1"/>
  <c r="N22" i="1"/>
  <c r="M22" i="1"/>
  <c r="C22" i="1"/>
  <c r="N21" i="1"/>
  <c r="M21" i="1"/>
  <c r="C21" i="1"/>
  <c r="N20" i="1"/>
  <c r="M20" i="1"/>
  <c r="C20" i="1"/>
  <c r="N19" i="1"/>
  <c r="M19" i="1"/>
  <c r="C19" i="1"/>
  <c r="N18" i="1"/>
  <c r="M18" i="1"/>
  <c r="C18" i="1"/>
  <c r="N17" i="1"/>
  <c r="M17" i="1"/>
  <c r="C17" i="1"/>
  <c r="N16" i="1"/>
  <c r="M16" i="1"/>
  <c r="C16" i="1"/>
  <c r="N15" i="1"/>
  <c r="M15" i="1"/>
  <c r="C15" i="1"/>
  <c r="N14" i="1"/>
  <c r="M14" i="1"/>
  <c r="C14" i="1"/>
  <c r="N13" i="1"/>
  <c r="M13" i="1"/>
  <c r="C13" i="1"/>
  <c r="N12" i="1"/>
  <c r="M12" i="1"/>
  <c r="C12" i="1"/>
  <c r="N11" i="1"/>
  <c r="M11" i="1"/>
  <c r="C11" i="1"/>
  <c r="N10" i="1"/>
  <c r="M10" i="1"/>
  <c r="C10" i="1"/>
  <c r="N9" i="1"/>
  <c r="M9" i="1"/>
  <c r="C9" i="1"/>
  <c r="N8" i="1"/>
  <c r="M8" i="1"/>
  <c r="C8" i="1"/>
  <c r="N7" i="1"/>
  <c r="M7" i="1"/>
  <c r="C7" i="1"/>
  <c r="N6" i="1"/>
  <c r="M6" i="1"/>
  <c r="C6" i="1"/>
  <c r="N5" i="1"/>
  <c r="M5" i="1"/>
  <c r="C5" i="1"/>
  <c r="N4" i="1"/>
  <c r="M4" i="1"/>
  <c r="C4" i="1"/>
  <c r="N3" i="1"/>
  <c r="M3" i="1"/>
  <c r="C3" i="1"/>
  <c r="N2" i="1"/>
  <c r="M2" i="1"/>
  <c r="C2" i="1"/>
  <c r="U26" i="3"/>
  <c r="U14" i="3"/>
  <c r="U20" i="3"/>
  <c r="U7" i="3"/>
</calcChain>
</file>

<file path=xl/sharedStrings.xml><?xml version="1.0" encoding="utf-8"?>
<sst xmlns="http://schemas.openxmlformats.org/spreadsheetml/2006/main" count="2349" uniqueCount="628">
  <si>
    <t>Order ID</t>
  </si>
  <si>
    <t>Order Date</t>
  </si>
  <si>
    <t>Customer Name</t>
  </si>
  <si>
    <t>Region</t>
  </si>
  <si>
    <t>Product Category</t>
  </si>
  <si>
    <t>Product</t>
  </si>
  <si>
    <t>Quantity Sold</t>
  </si>
  <si>
    <t>Unit Price</t>
  </si>
  <si>
    <t>Discount %</t>
  </si>
  <si>
    <t>Sales</t>
  </si>
  <si>
    <t>Profit</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</si>
  <si>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</si>
  <si>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</si>
  <si>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</si>
  <si>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</si>
  <si>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</si>
  <si>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</si>
  <si>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</si>
  <si>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</si>
  <si>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</si>
  <si>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</si>
  <si>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</si>
  <si>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</si>
  <si>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</si>
  <si>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</si>
  <si>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</si>
  <si>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</si>
  <si>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</si>
  <si>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</si>
  <si>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</si>
  <si>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</si>
  <si>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</si>
  <si>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</si>
  <si>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</si>
  <si>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</si>
  <si>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</si>
  <si>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</si>
  <si>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</si>
  <si>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</si>
  <si>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</si>
  <si>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</si>
  <si>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</si>
  <si>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</si>
  <si>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</si>
  <si>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</si>
  <si>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</si>
  <si>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</si>
  <si>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</si>
  <si>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</si>
  <si>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</si>
  <si>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</si>
  <si>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</si>
  <si>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</si>
  <si>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</si>
  <si>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</si>
  <si>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</si>
  <si>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</si>
  <si>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</si>
  <si>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</si>
  <si>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</si>
  <si>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</si>
  <si>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</si>
  <si>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</si>
  <si>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</si>
  <si>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</si>
  <si>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</si>
  <si>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</si>
  <si>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</si>
  <si>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</si>
  <si>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</si>
  <si>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</si>
  <si>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</si>
  <si>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</si>
  <si>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</si>
  <si>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</si>
  <si>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</si>
  <si>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</si>
  <si>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</si>
  <si>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</si>
  <si>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</si>
  <si>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</si>
  <si>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</si>
  <si>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</si>
  <si>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</si>
  <si>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</si>
  <si>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</si>
  <si>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</si>
  <si>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</si>
  <si>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</si>
  <si>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</si>
  <si>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</si>
  <si>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</si>
  <si>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</si>
  <si>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</si>
  <si>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</si>
  <si>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</si>
  <si>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</si>
  <si>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</si>
  <si>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</si>
  <si>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</si>
  <si>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</si>
  <si>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</si>
  <si>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</si>
  <si>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</si>
  <si>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</si>
  <si>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</si>
  <si>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</si>
  <si>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</si>
  <si>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</si>
  <si>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</si>
  <si>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</si>
  <si>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</si>
  <si>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</si>
  <si>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</si>
  <si>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</si>
  <si>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</si>
  <si>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</si>
  <si>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</si>
  <si>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</si>
  <si>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</si>
  <si>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</si>
  <si>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</si>
  <si>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</si>
  <si>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</si>
  <si>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</si>
  <si>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</si>
  <si>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</si>
  <si>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</si>
  <si>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</si>
  <si>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</si>
  <si>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</si>
  <si>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</si>
  <si>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</si>
  <si>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</si>
  <si>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</si>
  <si>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</si>
  <si>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</si>
  <si>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</si>
  <si>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</si>
  <si>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</si>
  <si>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</si>
  <si>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</si>
  <si>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</si>
  <si>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</si>
  <si>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</si>
  <si>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</si>
  <si>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</si>
  <si>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</si>
  <si>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</si>
  <si>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</si>
  <si>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</si>
  <si>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</si>
  <si>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</si>
  <si>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</si>
  <si>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</si>
  <si>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</si>
  <si>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</si>
  <si>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</si>
  <si>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</si>
  <si>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</si>
  <si>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</si>
  <si>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</si>
  <si>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</si>
  <si>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</si>
  <si>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</si>
  <si>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</si>
  <si>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</si>
  <si>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</si>
  <si>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</si>
  <si>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</si>
  <si>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</si>
  <si>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</si>
  <si>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</si>
  <si>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</si>
  <si>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</si>
  <si>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</si>
  <si>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</si>
  <si>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</si>
  <si>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</si>
  <si>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</si>
  <si>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</si>
  <si>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</si>
  <si>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</si>
  <si>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</si>
  <si>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</si>
  <si>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</si>
  <si>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</si>
  <si>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</si>
  <si>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</si>
  <si>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</si>
  <si>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</si>
  <si>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</si>
  <si>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</si>
  <si>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</si>
  <si>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</si>
  <si>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</si>
  <si>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</si>
  <si>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</si>
  <si>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</si>
  <si>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</si>
  <si>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</si>
  <si>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</si>
  <si>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</si>
  <si>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</si>
  <si>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</si>
  <si>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</si>
  <si>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</si>
  <si>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</si>
  <si>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</si>
  <si>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</si>
  <si>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</si>
  <si>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</si>
  <si>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</si>
  <si>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</si>
  <si>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</si>
  <si>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</si>
  <si>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</si>
  <si>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</si>
  <si>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</si>
  <si>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</si>
  <si>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</si>
  <si>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</si>
  <si>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</si>
  <si>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</si>
  <si>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</si>
  <si>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</si>
  <si>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</si>
  <si>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</si>
  <si>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</si>
  <si>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</si>
  <si>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</si>
  <si>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</si>
  <si>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</si>
  <si>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</si>
  <si>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</si>
  <si>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</si>
  <si>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</si>
  <si>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</si>
  <si>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</si>
  <si>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</si>
  <si>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</si>
  <si>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</si>
  <si>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</si>
  <si>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</si>
  <si>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</si>
  <si>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</si>
  <si>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</si>
  <si>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</si>
  <si>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</si>
  <si>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</si>
  <si>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</si>
  <si>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</si>
  <si>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</si>
  <si>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</si>
  <si>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</si>
  <si>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</si>
  <si>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</si>
  <si>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</si>
  <si>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</si>
  <si>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</si>
  <si>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</si>
  <si>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</si>
  <si>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</si>
  <si>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</si>
  <si>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</si>
  <si>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</si>
  <si>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</si>
  <si>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</si>
  <si>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</si>
  <si>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</si>
  <si>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</si>
  <si>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</si>
  <si>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</si>
  <si>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</si>
  <si>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</si>
  <si>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</si>
  <si>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</si>
  <si>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</si>
  <si>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</si>
  <si>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</si>
  <si>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</si>
  <si>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</si>
  <si>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</si>
  <si>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</si>
  <si>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</si>
  <si>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</si>
  <si>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</si>
  <si>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</si>
  <si>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</si>
  <si>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</si>
  <si>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</si>
  <si>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</si>
  <si>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</si>
  <si>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</si>
  <si>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</si>
  <si>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</si>
  <si>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</si>
  <si>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</si>
  <si>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</si>
  <si>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</si>
  <si>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</si>
  <si>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</si>
  <si>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</si>
  <si>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</si>
  <si>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</si>
  <si>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</si>
  <si>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</si>
  <si>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</si>
  <si>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</si>
  <si>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</si>
  <si>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</si>
  <si>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</si>
  <si>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</si>
  <si>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</si>
  <si>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</si>
  <si>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</si>
  <si>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</si>
  <si>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</si>
  <si>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</si>
  <si>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</si>
  <si>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</si>
  <si>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</si>
  <si>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</si>
  <si>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</si>
  <si>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</si>
  <si>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</si>
  <si>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</si>
  <si>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</si>
  <si>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</si>
  <si>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</si>
  <si>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</si>
  <si>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</si>
  <si>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</si>
  <si>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</si>
  <si>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</si>
  <si>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</si>
  <si>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</si>
  <si>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</si>
  <si>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</si>
  <si>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</si>
  <si>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</si>
  <si>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</si>
  <si>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</si>
  <si>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</si>
  <si>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</si>
  <si>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</si>
  <si>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</si>
  <si>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</si>
  <si>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</si>
  <si>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</si>
  <si>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</si>
  <si>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</si>
  <si>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</si>
  <si>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</si>
  <si>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</si>
  <si>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</si>
  <si>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</si>
  <si>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</si>
  <si>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</si>
  <si>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</si>
  <si>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</si>
  <si>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</si>
  <si>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</si>
  <si>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</si>
  <si>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</si>
  <si>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</si>
  <si>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</si>
  <si>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</si>
  <si>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</si>
  <si>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</si>
  <si>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</si>
  <si>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</si>
  <si>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</si>
  <si>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</si>
  <si>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</si>
  <si>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</si>
  <si>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</si>
  <si>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</si>
  <si>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</si>
  <si>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</si>
  <si>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</si>
  <si>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</si>
  <si>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</si>
  <si>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</si>
  <si>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</si>
  <si>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</si>
  <si>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</si>
  <si>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</si>
  <si>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</si>
  <si>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</si>
  <si>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</si>
  <si>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</si>
  <si>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</si>
  <si>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</si>
  <si>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</si>
  <si>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</si>
  <si>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</si>
  <si>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</si>
  <si>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</si>
  <si>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</si>
  <si>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</si>
  <si>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</si>
  <si>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</si>
  <si>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</si>
  <si>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</si>
  <si>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</si>
  <si>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</si>
  <si>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</si>
  <si>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</si>
  <si>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</si>
  <si>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</si>
  <si>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</si>
  <si>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</si>
  <si>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</si>
  <si>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</si>
  <si>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</si>
  <si>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</si>
  <si>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</si>
  <si>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</si>
  <si>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</si>
  <si>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</si>
  <si>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</si>
  <si>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</si>
  <si>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</si>
  <si>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</si>
  <si>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</si>
  <si>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</si>
  <si>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</si>
  <si>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</si>
  <si>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</si>
  <si>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</si>
  <si>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</si>
  <si>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</si>
  <si>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</si>
  <si>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</si>
  <si>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</si>
  <si>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</si>
  <si>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</si>
  <si>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</si>
  <si>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</si>
  <si>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</si>
  <si>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</si>
  <si>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</si>
  <si>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</si>
  <si>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</si>
  <si>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</si>
  <si>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</si>
  <si>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</si>
  <si>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</si>
  <si>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</si>
  <si>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</si>
  <si>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</si>
  <si>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</si>
  <si>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</si>
  <si>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</si>
  <si>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</si>
  <si>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</si>
  <si>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</si>
  <si>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</si>
  <si>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</si>
  <si>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</si>
  <si>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Customer_19</t>
  </si>
  <si>
    <t>Customer_18</t>
  </si>
  <si>
    <t>Customer_38</t>
  </si>
  <si>
    <t>Customer_83</t>
  </si>
  <si>
    <t>Customer_96</t>
  </si>
  <si>
    <t>Customer_2</t>
  </si>
  <si>
    <t>Customer_52</t>
  </si>
  <si>
    <t>Customer_7</t>
  </si>
  <si>
    <t>Customer_33</t>
  </si>
  <si>
    <t>Customer_51</t>
  </si>
  <si>
    <t>Customer_9</t>
  </si>
  <si>
    <t>Customer_72</t>
  </si>
  <si>
    <t>Customer_15</t>
  </si>
  <si>
    <t>Customer_71</t>
  </si>
  <si>
    <t>Customer_119</t>
  </si>
  <si>
    <t>Customer_109</t>
  </si>
  <si>
    <t>Customer_84</t>
  </si>
  <si>
    <t>Customer_93</t>
  </si>
  <si>
    <t>Customer_73</t>
  </si>
  <si>
    <t>Customer_21</t>
  </si>
  <si>
    <t>Customer_74</t>
  </si>
  <si>
    <t>Customer_108</t>
  </si>
  <si>
    <t>Customer_112</t>
  </si>
  <si>
    <t>Customer_76</t>
  </si>
  <si>
    <t>Customer_67</t>
  </si>
  <si>
    <t>Customer_49</t>
  </si>
  <si>
    <t>Customer_66</t>
  </si>
  <si>
    <t>Customer_63</t>
  </si>
  <si>
    <t>Customer_42</t>
  </si>
  <si>
    <t>Customer_44</t>
  </si>
  <si>
    <t>Customer_16</t>
  </si>
  <si>
    <t>Customer_97</t>
  </si>
  <si>
    <t>Customer_65</t>
  </si>
  <si>
    <t>Customer_35</t>
  </si>
  <si>
    <t>Customer_5</t>
  </si>
  <si>
    <t>Customer_82</t>
  </si>
  <si>
    <t>Customer_50</t>
  </si>
  <si>
    <t>Customer_55</t>
  </si>
  <si>
    <t>Customer_28</t>
  </si>
  <si>
    <t>Customer_13</t>
  </si>
  <si>
    <t>Customer_118</t>
  </si>
  <si>
    <t>Customer_54</t>
  </si>
  <si>
    <t>Customer_37</t>
  </si>
  <si>
    <t>Customer_43</t>
  </si>
  <si>
    <t>Customer_116</t>
  </si>
  <si>
    <t>Customer_80</t>
  </si>
  <si>
    <t>Customer_115</t>
  </si>
  <si>
    <t>Customer_39</t>
  </si>
  <si>
    <t>Customer_57</t>
  </si>
  <si>
    <t>Customer_81</t>
  </si>
  <si>
    <t>Customer_58</t>
  </si>
  <si>
    <t>Customer_98</t>
  </si>
  <si>
    <t>Customer_61</t>
  </si>
  <si>
    <t>Customer_103</t>
  </si>
  <si>
    <t>Customer_114</t>
  </si>
  <si>
    <t>Customer_40</t>
  </si>
  <si>
    <t>Customer_94</t>
  </si>
  <si>
    <t>Customer_79</t>
  </si>
  <si>
    <t>Customer_70</t>
  </si>
  <si>
    <t>Customer_86</t>
  </si>
  <si>
    <t>Customer_78</t>
  </si>
  <si>
    <t>Customer_68</t>
  </si>
  <si>
    <t>Customer_107</t>
  </si>
  <si>
    <t>Customer_46</t>
  </si>
  <si>
    <t>Customer_41</t>
  </si>
  <si>
    <t>Customer_62</t>
  </si>
  <si>
    <t>Customer_48</t>
  </si>
  <si>
    <t>Customer_64</t>
  </si>
  <si>
    <t>Customer_27</t>
  </si>
  <si>
    <t>Customer_89</t>
  </si>
  <si>
    <t>Customer_90</t>
  </si>
  <si>
    <t>Customer_113</t>
  </si>
  <si>
    <t>Customer_92</t>
  </si>
  <si>
    <t>Customer_87</t>
  </si>
  <si>
    <t>Customer_101</t>
  </si>
  <si>
    <t>Customer_8</t>
  </si>
  <si>
    <t>Customer_47</t>
  </si>
  <si>
    <t>Customer_30</t>
  </si>
  <si>
    <t>Customer_111</t>
  </si>
  <si>
    <t>Customer_85</t>
  </si>
  <si>
    <t>Customer_91</t>
  </si>
  <si>
    <t>Customer_3</t>
  </si>
  <si>
    <t>Customer_120</t>
  </si>
  <si>
    <t>Customer_36</t>
  </si>
  <si>
    <t>Customer_53</t>
  </si>
  <si>
    <t>Customer_32</t>
  </si>
  <si>
    <t>Customer_23</t>
  </si>
  <si>
    <t>Customer_25</t>
  </si>
  <si>
    <t>Customer_17</t>
  </si>
  <si>
    <t>Customer_11</t>
  </si>
  <si>
    <t>Customer_69</t>
  </si>
  <si>
    <t>Customer_106</t>
  </si>
  <si>
    <t>Customer_22</t>
  </si>
  <si>
    <t>Customer_14</t>
  </si>
  <si>
    <t>Customer_110</t>
  </si>
  <si>
    <t>Customer_4</t>
  </si>
  <si>
    <t>Customer_88</t>
  </si>
  <si>
    <t>Customer_29</t>
  </si>
  <si>
    <t>Customer_95</t>
  </si>
  <si>
    <t>Customer_56</t>
  </si>
  <si>
    <t>Customer_105</t>
  </si>
  <si>
    <t>Customer_45</t>
  </si>
  <si>
    <t>Customer_10</t>
  </si>
  <si>
    <t>Customer_1</t>
  </si>
  <si>
    <t>Customer_77</t>
  </si>
  <si>
    <t>Customer_6</t>
  </si>
  <si>
    <t>Customer_100</t>
  </si>
  <si>
    <t>Customer_104</t>
  </si>
  <si>
    <t>Customer_59</t>
  </si>
  <si>
    <t>Customer_60</t>
  </si>
  <si>
    <t>Customer_26</t>
  </si>
  <si>
    <t>Customer_12</t>
  </si>
  <si>
    <t>Customer_20</t>
  </si>
  <si>
    <t>Customer_31</t>
  </si>
  <si>
    <t>Customer_34</t>
  </si>
  <si>
    <t>Customer_99</t>
  </si>
  <si>
    <t>West</t>
  </si>
  <si>
    <t>North</t>
  </si>
  <si>
    <t>East</t>
  </si>
  <si>
    <t>South</t>
  </si>
  <si>
    <t>Furniture</t>
  </si>
  <si>
    <t>Stationery</t>
  </si>
  <si>
    <t>Clothing</t>
  </si>
  <si>
    <t>Electronics</t>
  </si>
  <si>
    <t>Bookshelf</t>
  </si>
  <si>
    <t>Bed Frame</t>
  </si>
  <si>
    <t>Marker</t>
  </si>
  <si>
    <t>Shoes</t>
  </si>
  <si>
    <t>T-Shirt</t>
  </si>
  <si>
    <t>Stapler</t>
  </si>
  <si>
    <t>Jeans</t>
  </si>
  <si>
    <t>Smartwatch</t>
  </si>
  <si>
    <t>Laptop</t>
  </si>
  <si>
    <t>Notebook</t>
  </si>
  <si>
    <t>Pen Set</t>
  </si>
  <si>
    <t>Dress</t>
  </si>
  <si>
    <t>Desk</t>
  </si>
  <si>
    <t>Sofa</t>
  </si>
  <si>
    <t>Camera</t>
  </si>
  <si>
    <t>Diary</t>
  </si>
  <si>
    <t>Jacket</t>
  </si>
  <si>
    <t>Headphones</t>
  </si>
  <si>
    <t>Smartphone</t>
  </si>
  <si>
    <t>Office Chair</t>
  </si>
  <si>
    <t>discounted sales</t>
  </si>
  <si>
    <t>profit margin</t>
  </si>
  <si>
    <t>Sum of Sales</t>
  </si>
  <si>
    <t>Sum of Profit</t>
  </si>
  <si>
    <t>month</t>
  </si>
  <si>
    <t>Row Labels</t>
  </si>
  <si>
    <t>Jan</t>
  </si>
  <si>
    <t>Feb</t>
  </si>
  <si>
    <t>Mar</t>
  </si>
  <si>
    <t>Apr</t>
  </si>
  <si>
    <t>May</t>
  </si>
  <si>
    <t>Jun</t>
  </si>
  <si>
    <t>Jul</t>
  </si>
  <si>
    <t>Aug</t>
  </si>
  <si>
    <t>Sep</t>
  </si>
  <si>
    <t>Oct</t>
  </si>
  <si>
    <t>Nov</t>
  </si>
  <si>
    <t>Dec</t>
  </si>
  <si>
    <t>Sum of profit margin</t>
  </si>
  <si>
    <t>Count of Quantity Sold</t>
  </si>
  <si>
    <t>Sum of ProfitMargin</t>
  </si>
  <si>
    <t>Sum of profit Margin R</t>
  </si>
  <si>
    <t xml:space="preserve">Urban Mart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</si>
</sst>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5" x14ac:knownFonts="1">
    <font>
      <sz val="11"/>
      <color theme="1"/>
      <name val="Calibri"/>
      <family val="2"/>
      <scheme val="minor"/>
    </font>
    <font>
      <b/>
      <sz val="11"/>
      <color theme="1"/>
      <name val="Calibri"/>
      <family val="2"/>
      <scheme val="minor"/>
    </font>
    <font>
      <sz val="16"/>
      <color theme="1"/>
      <name val="Calibri"/>
      <family val="2"/>
      <scheme val="minor"/>
    </font>
    <font>
      <b/>
      <sz val="26"/>
      <color theme="1"/>
      <name val="Cambria"/>
      <family val="1"/>
      <scheme val="major"/>
    </font>
    <font>
      <b/>
      <sz val="2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
    <border>
      <left/>
      <right/>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2" borderId="0" xfId="0" applyFill="1"/>
    <xf numFmtId="164" fontId="0" fillId="2" borderId="0" xfId="0" applyNumberFormat="1" applyFill="1"/>
    <xf numFmtId="0" fontId="2" fillId="2" borderId="0" xfId="0" applyFont="1" applyFill="1"/>
    <xf numFmtId="164" fontId="2" fillId="2" borderId="0" xfId="0" applyNumberFormat="1" applyFont="1" applyFill="1"/>
    <xf numFmtId="0" fontId="0" fillId="0" borderId="0" xfId="0" pivotButton="1"/>
    <xf numFmtId="0" fontId="0" fillId="0" borderId="0" xfId="0" applyAlignment="1">
      <alignment horizontal="left"/>
    </xf>
    <xf numFmtId="10" fontId="0" fillId="0" borderId="0" xfId="0" applyNumberFormat="1"/>
    <xf numFmtId="10" fontId="1" fillId="0" borderId="1" xfId="0" applyNumberFormat="1" applyFont="1" applyBorder="1" applyAlignment="1">
      <alignment horizontal="center" vertical="top"/>
    </xf>
    <xf numFmtId="0" fontId="0" fillId="3" borderId="2" xfId="0" applyFill="1" applyBorder="1"/>
    <xf numFmtId="0" fontId="0" fillId="3" borderId="3" xfId="0" applyFill="1" applyBorder="1"/>
    <xf numFmtId="0" fontId="0" fillId="3" borderId="3" xfId="0" applyFill="1" applyBorder="1" applyAlignment="1">
      <alignment horizontal="center"/>
    </xf>
    <xf numFmtId="44" fontId="4" fillId="2" borderId="0" xfId="0" applyNumberFormat="1" applyFont="1" applyFill="1" applyAlignment="1">
      <alignment horizontal="center"/>
    </xf>
    <xf numFmtId="10" fontId="4" fillId="2" borderId="0" xfId="0" applyNumberFormat="1" applyFont="1" applyFill="1" applyAlignment="1">
      <alignment horizontal="center"/>
    </xf>
    <xf numFmtId="44" fontId="4" fillId="4" borderId="0" xfId="0" applyNumberFormat="1" applyFont="1" applyFill="1" applyAlignment="1">
      <alignment horizontal="center"/>
    </xf>
    <xf numFmtId="0" fontId="4" fillId="4" borderId="0" xfId="0" applyFont="1" applyFill="1" applyAlignment="1">
      <alignment horizontal="center"/>
    </xf>
    <xf numFmtId="10" fontId="4" fillId="4" borderId="0" xfId="0" applyNumberFormat="1" applyFont="1" applyFill="1" applyAlignment="1">
      <alignment horizontal="center"/>
    </xf>
    <xf numFmtId="0" fontId="3" fillId="3" borderId="3" xfId="0" applyFont="1" applyFill="1" applyBorder="1" applyAlignment="1">
      <alignment horizontal="center"/>
    </xf>
    <xf numFmtId="0" fontId="0" fillId="0" borderId="0" xfId="0" applyNumberFormat="1" applyFont="1"/>
  </cellXfs>
  <cellStyles count="1">
    <cellStyle name="Normal" xfId="0" builtinId="0"/>
  </cellStyles>
  <dxfs count="19">
    <dxf>
      <fill>
        <patternFill>
          <bgColor rgb="FFFF0000"/>
        </patternFill>
      </fill>
    </dxf>
    <dxf>
      <fill>
        <patternFill>
          <bgColor rgb="FFFFFF00"/>
        </patternFill>
      </fill>
    </dxf>
    <dxf>
      <fill>
        <patternFill>
          <bgColor theme="6" tint="-0.24994659260841701"/>
        </patternFill>
      </fill>
    </dxf>
    <dxf>
      <numFmt numFmtId="14" formatCode="0.00%"/>
    </dxf>
    <dxf>
      <numFmt numFmtId="164" formatCode="&quot;₹&quot;\ #,##0.00"/>
    </dxf>
    <dxf>
      <numFmt numFmtId="164" formatCode="&quot;₹&quot;\ #,##0.00"/>
    </dxf>
    <dxf>
      <numFmt numFmtId="164" formatCode="&quot;₹&quot;\ #,##0.00"/>
    </dxf>
    <dxf>
      <numFmt numFmtId="14" formatCode="0.00%"/>
    </dxf>
    <dxf>
      <numFmt numFmtId="164" formatCode="&quot;₹&quot;\ #,##0.00"/>
    </dxf>
    <dxf>
      <numFmt numFmtId="19" formatCode="dd/mm/yyyy"/>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numFmt numFmtId="14" formatCode="0.00%"/>
    </dxf>
    <dxf>
      <numFmt numFmtId="14" formatCode="0.00%"/>
    </dxf>
    <dxf>
      <font>
        <b val="0"/>
      </font>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(Recovered).xlsx]sales vs time!salestime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30233761096613"/>
          <c:y val="0.11897250583151694"/>
          <c:w val="0.63905174217353267"/>
          <c:h val="0.70103223263100023"/>
        </c:manualLayout>
      </c:layout>
      <c:barChart>
        <c:barDir val="col"/>
        <c:grouping val="clustered"/>
        <c:varyColors val="0"/>
        <c:ser>
          <c:idx val="0"/>
          <c:order val="0"/>
          <c:tx>
            <c:strRef>
              <c:f>'sales vs time'!$B$3</c:f>
              <c:strCache>
                <c:ptCount val="1"/>
                <c:pt idx="0">
                  <c:v>Sum of Sales</c:v>
                </c:pt>
              </c:strCache>
            </c:strRef>
          </c:tx>
          <c:spPr>
            <a:solidFill>
              <a:srgbClr val="92D050"/>
            </a:solidFill>
            <a:ln>
              <a:noFill/>
            </a:ln>
            <a:effectLst/>
          </c:spPr>
          <c:invertIfNegative val="0"/>
          <c:trendline>
            <c:spPr>
              <a:ln w="19050" cap="rnd">
                <a:solidFill>
                  <a:schemeClr val="accent1"/>
                </a:solidFill>
                <a:prstDash val="sysDot"/>
              </a:ln>
              <a:effectLst/>
            </c:spPr>
            <c:trendlineType val="linear"/>
            <c:dispRSqr val="0"/>
            <c:dispEq val="0"/>
          </c:trendline>
          <c:cat>
            <c:strRef>
              <c:f>'sales vs time'!$A$4:$A$15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time'!$B$4:$B$15</c:f>
              <c:numCache>
                <c:formatCode>"₹"\ #,##0.00</c:formatCode>
                <c:ptCount val="12"/>
                <c:pt idx="0">
                  <c:v>393368.58999999991</c:v>
                </c:pt>
                <c:pt idx="1">
                  <c:v>554498.94999999995</c:v>
                </c:pt>
                <c:pt idx="2">
                  <c:v>590723.82000000007</c:v>
                </c:pt>
                <c:pt idx="3">
                  <c:v>391489.38999999996</c:v>
                </c:pt>
                <c:pt idx="4">
                  <c:v>483026.86999999994</c:v>
                </c:pt>
                <c:pt idx="5">
                  <c:v>391609.30999999994</c:v>
                </c:pt>
                <c:pt idx="6">
                  <c:v>409326.01</c:v>
                </c:pt>
                <c:pt idx="7">
                  <c:v>482580.33</c:v>
                </c:pt>
                <c:pt idx="8">
                  <c:v>612462.17999999982</c:v>
                </c:pt>
                <c:pt idx="9">
                  <c:v>417449.42999999993</c:v>
                </c:pt>
                <c:pt idx="10">
                  <c:v>369690.47999999992</c:v>
                </c:pt>
                <c:pt idx="11">
                  <c:v>450410.28000000009</c:v>
                </c:pt>
              </c:numCache>
            </c:numRef>
          </c:val>
          <c:extLst>
            <c:ext xmlns:c16="http://schemas.microsoft.com/office/drawing/2014/chart" uri="{C3380CC4-5D6E-409C-BE32-E72D297353CC}">
              <c16:uniqueId val="{00000000-EB21-4F89-95D6-72673468C1AC}"/>
            </c:ext>
          </c:extLst>
        </c:ser>
        <c:ser>
          <c:idx val="1"/>
          <c:order val="1"/>
          <c:tx>
            <c:strRef>
              <c:f>'sales vs time'!$C$3</c:f>
              <c:strCache>
                <c:ptCount val="1"/>
                <c:pt idx="0">
                  <c:v>Sum of Profit</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'sales vs time'!$A$4:$A$15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time'!$C$4:$C$15</c:f>
              <c:numCache>
                <c:formatCode>"₹"\ #,##0.00</c:formatCode>
                <c:ptCount val="12"/>
                <c:pt idx="0">
                  <c:v>61479.45</c:v>
                </c:pt>
                <c:pt idx="1">
                  <c:v>80544.73000000001</c:v>
                </c:pt>
                <c:pt idx="2">
                  <c:v>72849.140000000029</c:v>
                </c:pt>
                <c:pt idx="3">
                  <c:v>54839.360000000001</c:v>
                </c:pt>
                <c:pt idx="4">
                  <c:v>71149.02</c:v>
                </c:pt>
                <c:pt idx="5">
                  <c:v>62353.469999999994</c:v>
                </c:pt>
                <c:pt idx="6">
                  <c:v>69190</c:v>
                </c:pt>
                <c:pt idx="7">
                  <c:v>65435.170000000006</c:v>
                </c:pt>
                <c:pt idx="8">
                  <c:v>83832.02</c:v>
                </c:pt>
                <c:pt idx="9">
                  <c:v>69265.2</c:v>
                </c:pt>
                <c:pt idx="10">
                  <c:v>43566.740000000005</c:v>
                </c:pt>
                <c:pt idx="11">
                  <c:v>76817.86</c:v>
                </c:pt>
              </c:numCache>
            </c:numRef>
          </c:val>
          <c:extLst>
            <c:ext xmlns:c16="http://schemas.microsoft.com/office/drawing/2014/chart" uri="{C3380CC4-5D6E-409C-BE32-E72D297353CC}">
              <c16:uniqueId val="{00000001-EB21-4F89-95D6-72673468C1AC}"/>
            </c:ext>
          </c:extLst>
        </c:ser>
        <c:dLbls>
          <c:showLegendKey val="0"/>
          <c:showVal val="0"/>
          <c:showCatName val="0"/>
          <c:showSerName val="0"/>
          <c:showPercent val="0"/>
          <c:showBubbleSize val="0"/>
        </c:dLbls>
        <c:gapWidth val="219"/>
        <c:overlap val="-27"/>
        <c:axId val="1035712159"/>
        <c:axId val="1035711199"/>
      </c:barChart>
      <c:catAx>
        <c:axId val="103571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11199"/>
        <c:crosses val="autoZero"/>
        <c:auto val="1"/>
        <c:lblAlgn val="ctr"/>
        <c:lblOffset val="100"/>
        <c:noMultiLvlLbl val="0"/>
      </c:catAx>
      <c:valAx>
        <c:axId val="103571119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12159"/>
        <c:crosses val="autoZero"/>
        <c:crossBetween val="between"/>
      </c:valAx>
      <c:spPr>
        <a:noFill/>
        <a:ln>
          <a:noFill/>
        </a:ln>
        <a:effectLst/>
      </c:spPr>
    </c:plotArea>
    <c:legend>
      <c:legendPos val="r"/>
      <c:layout>
        <c:manualLayout>
          <c:xMode val="edge"/>
          <c:yMode val="edge"/>
          <c:x val="0.78604501882916811"/>
          <c:y val="7.2923863766041097E-2"/>
          <c:w val="0.19281971547034882"/>
          <c:h val="0.222333571939871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(Recovered).xlsx]sp vs pro!sppro</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&amp; profit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 vs pro'!$B$3</c:f>
              <c:strCache>
                <c:ptCount val="1"/>
                <c:pt idx="0">
                  <c:v>Sum of Sales</c:v>
                </c:pt>
              </c:strCache>
            </c:strRef>
          </c:tx>
          <c:spPr>
            <a:solidFill>
              <a:schemeClr val="accent1"/>
            </a:solidFill>
            <a:ln>
              <a:noFill/>
            </a:ln>
            <a:effectLst/>
          </c:spPr>
          <c:invertIfNegative val="0"/>
          <c:cat>
            <c:strRef>
              <c:f>'sp vs pro'!$A$4:$A$23</c:f>
              <c:strCache>
                <c:ptCount val="20"/>
                <c:pt idx="0">
                  <c:v>Jacket</c:v>
                </c:pt>
                <c:pt idx="1">
                  <c:v>Dress</c:v>
                </c:pt>
                <c:pt idx="2">
                  <c:v>Bed Frame</c:v>
                </c:pt>
                <c:pt idx="3">
                  <c:v>T-Shirt</c:v>
                </c:pt>
                <c:pt idx="4">
                  <c:v>Notebook</c:v>
                </c:pt>
                <c:pt idx="5">
                  <c:v>Desk</c:v>
                </c:pt>
                <c:pt idx="6">
                  <c:v>Shoes</c:v>
                </c:pt>
                <c:pt idx="7">
                  <c:v>Marker</c:v>
                </c:pt>
                <c:pt idx="8">
                  <c:v>Bookshelf</c:v>
                </c:pt>
                <c:pt idx="9">
                  <c:v>Headphones</c:v>
                </c:pt>
                <c:pt idx="10">
                  <c:v>Stapler</c:v>
                </c:pt>
                <c:pt idx="11">
                  <c:v>Smartwatch</c:v>
                </c:pt>
                <c:pt idx="12">
                  <c:v>Camera</c:v>
                </c:pt>
                <c:pt idx="13">
                  <c:v>Sofa</c:v>
                </c:pt>
                <c:pt idx="14">
                  <c:v>Smartphone</c:v>
                </c:pt>
                <c:pt idx="15">
                  <c:v>Laptop</c:v>
                </c:pt>
                <c:pt idx="16">
                  <c:v>Office Chair</c:v>
                </c:pt>
                <c:pt idx="17">
                  <c:v>Jeans</c:v>
                </c:pt>
                <c:pt idx="18">
                  <c:v>Pen Set</c:v>
                </c:pt>
                <c:pt idx="19">
                  <c:v>Diary</c:v>
                </c:pt>
              </c:strCache>
            </c:strRef>
          </c:cat>
          <c:val>
            <c:numRef>
              <c:f>'sp vs pro'!$B$4:$B$23</c:f>
              <c:numCache>
                <c:formatCode>"₹"\ #,##0.00</c:formatCode>
                <c:ptCount val="20"/>
                <c:pt idx="0">
                  <c:v>387873.82</c:v>
                </c:pt>
                <c:pt idx="1">
                  <c:v>379663.37</c:v>
                </c:pt>
                <c:pt idx="2">
                  <c:v>376753.85</c:v>
                </c:pt>
                <c:pt idx="3">
                  <c:v>374841.07000000007</c:v>
                </c:pt>
                <c:pt idx="4">
                  <c:v>322912.33999999997</c:v>
                </c:pt>
                <c:pt idx="5">
                  <c:v>299478.40000000002</c:v>
                </c:pt>
                <c:pt idx="6">
                  <c:v>298783.33000000007</c:v>
                </c:pt>
                <c:pt idx="7">
                  <c:v>284875.30999999994</c:v>
                </c:pt>
                <c:pt idx="8">
                  <c:v>280589.23</c:v>
                </c:pt>
                <c:pt idx="9">
                  <c:v>258892.43000000002</c:v>
                </c:pt>
                <c:pt idx="10">
                  <c:v>254505.53</c:v>
                </c:pt>
                <c:pt idx="11">
                  <c:v>245667.64</c:v>
                </c:pt>
                <c:pt idx="12">
                  <c:v>237229.82000000004</c:v>
                </c:pt>
                <c:pt idx="13">
                  <c:v>233403.20999999996</c:v>
                </c:pt>
                <c:pt idx="14">
                  <c:v>232736.43999999997</c:v>
                </c:pt>
                <c:pt idx="15">
                  <c:v>231675.46000000002</c:v>
                </c:pt>
                <c:pt idx="16">
                  <c:v>227411.43</c:v>
                </c:pt>
                <c:pt idx="17">
                  <c:v>224733.80000000002</c:v>
                </c:pt>
                <c:pt idx="18">
                  <c:v>203572.93999999997</c:v>
                </c:pt>
                <c:pt idx="19">
                  <c:v>191036.22</c:v>
                </c:pt>
              </c:numCache>
            </c:numRef>
          </c:val>
          <c:extLst>
            <c:ext xmlns:c16="http://schemas.microsoft.com/office/drawing/2014/chart" uri="{C3380CC4-5D6E-409C-BE32-E72D297353CC}">
              <c16:uniqueId val="{00000000-8D78-436A-BFA8-16F1C4735DDE}"/>
            </c:ext>
          </c:extLst>
        </c:ser>
        <c:dLbls>
          <c:showLegendKey val="0"/>
          <c:showVal val="0"/>
          <c:showCatName val="0"/>
          <c:showSerName val="0"/>
          <c:showPercent val="0"/>
          <c:showBubbleSize val="0"/>
        </c:dLbls>
        <c:gapWidth val="219"/>
        <c:overlap val="-27"/>
        <c:axId val="1092265151"/>
        <c:axId val="1092264191"/>
      </c:barChart>
      <c:lineChart>
        <c:grouping val="standard"/>
        <c:varyColors val="0"/>
        <c:ser>
          <c:idx val="1"/>
          <c:order val="1"/>
          <c:tx>
            <c:strRef>
              <c:f>'sp vs pro'!$C$3</c:f>
              <c:strCache>
                <c:ptCount val="1"/>
                <c:pt idx="0">
                  <c:v>Sum of profit margin</c:v>
                </c:pt>
              </c:strCache>
            </c:strRef>
          </c:tx>
          <c:spPr>
            <a:ln w="28575" cap="rnd">
              <a:solidFill>
                <a:schemeClr val="accent2"/>
              </a:solidFill>
              <a:round/>
            </a:ln>
            <a:effectLst/>
          </c:spPr>
          <c:marker>
            <c:symbol val="none"/>
          </c:marker>
          <c:cat>
            <c:strRef>
              <c:f>'sp vs pro'!$A$4:$A$23</c:f>
              <c:strCache>
                <c:ptCount val="20"/>
                <c:pt idx="0">
                  <c:v>Jacket</c:v>
                </c:pt>
                <c:pt idx="1">
                  <c:v>Dress</c:v>
                </c:pt>
                <c:pt idx="2">
                  <c:v>Bed Frame</c:v>
                </c:pt>
                <c:pt idx="3">
                  <c:v>T-Shirt</c:v>
                </c:pt>
                <c:pt idx="4">
                  <c:v>Notebook</c:v>
                </c:pt>
                <c:pt idx="5">
                  <c:v>Desk</c:v>
                </c:pt>
                <c:pt idx="6">
                  <c:v>Shoes</c:v>
                </c:pt>
                <c:pt idx="7">
                  <c:v>Marker</c:v>
                </c:pt>
                <c:pt idx="8">
                  <c:v>Bookshelf</c:v>
                </c:pt>
                <c:pt idx="9">
                  <c:v>Headphones</c:v>
                </c:pt>
                <c:pt idx="10">
                  <c:v>Stapler</c:v>
                </c:pt>
                <c:pt idx="11">
                  <c:v>Smartwatch</c:v>
                </c:pt>
                <c:pt idx="12">
                  <c:v>Camera</c:v>
                </c:pt>
                <c:pt idx="13">
                  <c:v>Sofa</c:v>
                </c:pt>
                <c:pt idx="14">
                  <c:v>Smartphone</c:v>
                </c:pt>
                <c:pt idx="15">
                  <c:v>Laptop</c:v>
                </c:pt>
                <c:pt idx="16">
                  <c:v>Office Chair</c:v>
                </c:pt>
                <c:pt idx="17">
                  <c:v>Jeans</c:v>
                </c:pt>
                <c:pt idx="18">
                  <c:v>Pen Set</c:v>
                </c:pt>
                <c:pt idx="19">
                  <c:v>Diary</c:v>
                </c:pt>
              </c:strCache>
            </c:strRef>
          </c:cat>
          <c:val>
            <c:numRef>
              <c:f>'sp vs pro'!$C$4:$C$23</c:f>
              <c:numCache>
                <c:formatCode>0.00%</c:formatCode>
                <c:ptCount val="20"/>
                <c:pt idx="0">
                  <c:v>3.6755707888609561</c:v>
                </c:pt>
                <c:pt idx="1">
                  <c:v>3.6199965388838242</c:v>
                </c:pt>
                <c:pt idx="2">
                  <c:v>4.248461413389756</c:v>
                </c:pt>
                <c:pt idx="3">
                  <c:v>3.4983537289397901</c:v>
                </c:pt>
                <c:pt idx="4">
                  <c:v>3.1775402270786586</c:v>
                </c:pt>
                <c:pt idx="5">
                  <c:v>4.2515598322419565</c:v>
                </c:pt>
                <c:pt idx="6">
                  <c:v>2.6524106205871392</c:v>
                </c:pt>
                <c:pt idx="7">
                  <c:v>4.2248740615933089</c:v>
                </c:pt>
                <c:pt idx="8">
                  <c:v>3.9750417527789015</c:v>
                </c:pt>
                <c:pt idx="9">
                  <c:v>2.3812460259482577</c:v>
                </c:pt>
                <c:pt idx="10">
                  <c:v>2.8191827961851166</c:v>
                </c:pt>
                <c:pt idx="11">
                  <c:v>3.6398585787276616</c:v>
                </c:pt>
                <c:pt idx="12">
                  <c:v>2.8672976776430938</c:v>
                </c:pt>
                <c:pt idx="13">
                  <c:v>3.0720876094480771</c:v>
                </c:pt>
                <c:pt idx="14">
                  <c:v>2.4814161390905829</c:v>
                </c:pt>
                <c:pt idx="15">
                  <c:v>3.3824082705153899</c:v>
                </c:pt>
                <c:pt idx="16">
                  <c:v>2.7263279995986363</c:v>
                </c:pt>
                <c:pt idx="17">
                  <c:v>3.1180309767457186</c:v>
                </c:pt>
                <c:pt idx="18">
                  <c:v>2.5616733362335649</c:v>
                </c:pt>
                <c:pt idx="19">
                  <c:v>3.3382535455723019</c:v>
                </c:pt>
              </c:numCache>
            </c:numRef>
          </c:val>
          <c:smooth val="0"/>
          <c:extLst>
            <c:ext xmlns:c16="http://schemas.microsoft.com/office/drawing/2014/chart" uri="{C3380CC4-5D6E-409C-BE32-E72D297353CC}">
              <c16:uniqueId val="{00000001-8D78-436A-BFA8-16F1C4735DDE}"/>
            </c:ext>
          </c:extLst>
        </c:ser>
        <c:dLbls>
          <c:showLegendKey val="0"/>
          <c:showVal val="0"/>
          <c:showCatName val="0"/>
          <c:showSerName val="0"/>
          <c:showPercent val="0"/>
          <c:showBubbleSize val="0"/>
        </c:dLbls>
        <c:marker val="1"/>
        <c:smooth val="0"/>
        <c:axId val="1092268511"/>
        <c:axId val="1092276191"/>
      </c:lineChart>
      <c:catAx>
        <c:axId val="109226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64191"/>
        <c:crosses val="autoZero"/>
        <c:auto val="1"/>
        <c:lblAlgn val="ctr"/>
        <c:lblOffset val="100"/>
        <c:noMultiLvlLbl val="0"/>
      </c:catAx>
      <c:valAx>
        <c:axId val="109226419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65151"/>
        <c:crosses val="autoZero"/>
        <c:crossBetween val="between"/>
      </c:valAx>
      <c:valAx>
        <c:axId val="109227619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68511"/>
        <c:crosses val="max"/>
        <c:crossBetween val="between"/>
      </c:valAx>
      <c:catAx>
        <c:axId val="1092268511"/>
        <c:scaling>
          <c:orientation val="minMax"/>
        </c:scaling>
        <c:delete val="1"/>
        <c:axPos val="b"/>
        <c:numFmt formatCode="General" sourceLinked="1"/>
        <c:majorTickMark val="out"/>
        <c:minorTickMark val="none"/>
        <c:tickLblPos val="nextTo"/>
        <c:crossAx val="10922761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(Recovered).xlsx]highest mon total!PivotTable10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a:t>
            </a:r>
            <a:r>
              <a:rPr lang="en-IN" baseline="0"/>
              <a:t> month with total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mon total'!$B$3</c:f>
              <c:strCache>
                <c:ptCount val="1"/>
                <c:pt idx="0">
                  <c:v>Total</c:v>
                </c:pt>
              </c:strCache>
            </c:strRef>
          </c:tx>
          <c:spPr>
            <a:solidFill>
              <a:schemeClr val="accent1"/>
            </a:solidFill>
            <a:ln>
              <a:noFill/>
            </a:ln>
            <a:effectLst/>
          </c:spPr>
          <c:invertIfNegative val="0"/>
          <c:cat>
            <c:strRef>
              <c:f>'highest mon total'!$A$4:$A$15</c:f>
              <c:strCache>
                <c:ptCount val="12"/>
                <c:pt idx="0">
                  <c:v>Sep</c:v>
                </c:pt>
                <c:pt idx="1">
                  <c:v>Feb</c:v>
                </c:pt>
                <c:pt idx="2">
                  <c:v>Dec</c:v>
                </c:pt>
                <c:pt idx="3">
                  <c:v>Mar</c:v>
                </c:pt>
                <c:pt idx="4">
                  <c:v>May</c:v>
                </c:pt>
                <c:pt idx="5">
                  <c:v>Oct</c:v>
                </c:pt>
                <c:pt idx="6">
                  <c:v>Jul</c:v>
                </c:pt>
                <c:pt idx="7">
                  <c:v>Aug</c:v>
                </c:pt>
                <c:pt idx="8">
                  <c:v>Jun</c:v>
                </c:pt>
                <c:pt idx="9">
                  <c:v>Jan</c:v>
                </c:pt>
                <c:pt idx="10">
                  <c:v>Apr</c:v>
                </c:pt>
                <c:pt idx="11">
                  <c:v>Nov</c:v>
                </c:pt>
              </c:strCache>
            </c:strRef>
          </c:cat>
          <c:val>
            <c:numRef>
              <c:f>'highest mon total'!$B$4:$B$15</c:f>
              <c:numCache>
                <c:formatCode>"₹"\ #,##0.00</c:formatCode>
                <c:ptCount val="12"/>
                <c:pt idx="0">
                  <c:v>83832.02</c:v>
                </c:pt>
                <c:pt idx="1">
                  <c:v>80544.73000000001</c:v>
                </c:pt>
                <c:pt idx="2">
                  <c:v>76817.86</c:v>
                </c:pt>
                <c:pt idx="3">
                  <c:v>72849.140000000029</c:v>
                </c:pt>
                <c:pt idx="4">
                  <c:v>71149.02</c:v>
                </c:pt>
                <c:pt idx="5">
                  <c:v>69265.2</c:v>
                </c:pt>
                <c:pt idx="6">
                  <c:v>69190</c:v>
                </c:pt>
                <c:pt idx="7">
                  <c:v>65435.170000000006</c:v>
                </c:pt>
                <c:pt idx="8">
                  <c:v>62353.469999999994</c:v>
                </c:pt>
                <c:pt idx="9">
                  <c:v>61479.45</c:v>
                </c:pt>
                <c:pt idx="10">
                  <c:v>54839.360000000001</c:v>
                </c:pt>
                <c:pt idx="11">
                  <c:v>43566.740000000005</c:v>
                </c:pt>
              </c:numCache>
            </c:numRef>
          </c:val>
          <c:extLst>
            <c:ext xmlns:c16="http://schemas.microsoft.com/office/drawing/2014/chart" uri="{C3380CC4-5D6E-409C-BE32-E72D297353CC}">
              <c16:uniqueId val="{00000000-5068-4003-B4F0-F94DFC8152F8}"/>
            </c:ext>
          </c:extLst>
        </c:ser>
        <c:dLbls>
          <c:showLegendKey val="0"/>
          <c:showVal val="0"/>
          <c:showCatName val="0"/>
          <c:showSerName val="0"/>
          <c:showPercent val="0"/>
          <c:showBubbleSize val="0"/>
        </c:dLbls>
        <c:gapWidth val="219"/>
        <c:overlap val="-27"/>
        <c:axId val="1092318911"/>
        <c:axId val="1092319391"/>
      </c:barChart>
      <c:catAx>
        <c:axId val="109231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19391"/>
        <c:crosses val="autoZero"/>
        <c:auto val="1"/>
        <c:lblAlgn val="ctr"/>
        <c:lblOffset val="100"/>
        <c:noMultiLvlLbl val="0"/>
      </c:catAx>
      <c:valAx>
        <c:axId val="109231939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1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(Recovered).xlsx]PM vs region!PivotTable4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Margin vs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'PM vs region'!$B$3</c:f>
              <c:strCache>
                <c:ptCount val="1"/>
                <c:pt idx="0">
                  <c:v>Sum of Sales</c:v>
                </c:pt>
              </c:strCache>
            </c:strRef>
          </c:tx>
          <c:spPr>
            <a:solidFill>
              <a:schemeClr val="accent1"/>
            </a:solidFill>
            <a:ln>
              <a:noFill/>
            </a:ln>
            <a:effectLst/>
          </c:spPr>
          <c:invertIfNegative val="0"/>
          <c:cat>
            <c:strRef>
              <c:f>'PM vs region'!$A$4:$A$7</c:f>
              <c:strCache>
                <c:ptCount val="4"/>
                <c:pt idx="0">
                  <c:v>East</c:v>
                </c:pt>
                <c:pt idx="1">
                  <c:v>North</c:v>
                </c:pt>
                <c:pt idx="2">
                  <c:v>South</c:v>
                </c:pt>
                <c:pt idx="3">
                  <c:v>West</c:v>
                </c:pt>
              </c:strCache>
            </c:strRef>
          </c:cat>
          <c:val>
            <c:numRef>
              <c:f>'PM vs region'!$B$4:$B$7</c:f>
              <c:numCache>
                <c:formatCode>"₹"\ #,##0.00</c:formatCode>
                <c:ptCount val="4"/>
                <c:pt idx="0">
                  <c:v>1606351.0899999996</c:v>
                </c:pt>
                <c:pt idx="1">
                  <c:v>1207078.5200000007</c:v>
                </c:pt>
                <c:pt idx="2">
                  <c:v>1354130.3800000006</c:v>
                </c:pt>
                <c:pt idx="3">
                  <c:v>1379075.6499999994</c:v>
                </c:pt>
              </c:numCache>
            </c:numRef>
          </c:val>
          <c:extLst>
            <c:ext xmlns:c16="http://schemas.microsoft.com/office/drawing/2014/chart" uri="{C3380CC4-5D6E-409C-BE32-E72D297353CC}">
              <c16:uniqueId val="{00000000-284B-4DB4-95A7-55156E0032C0}"/>
            </c:ext>
          </c:extLst>
        </c:ser>
        <c:ser>
          <c:idx val="1"/>
          <c:order val="1"/>
          <c:tx>
            <c:strRef>
              <c:f>'PM vs region'!$C$3</c:f>
              <c:strCache>
                <c:ptCount val="1"/>
                <c:pt idx="0">
                  <c:v>Sum of Profit</c:v>
                </c:pt>
              </c:strCache>
            </c:strRef>
          </c:tx>
          <c:spPr>
            <a:solidFill>
              <a:schemeClr val="accent2"/>
            </a:solidFill>
            <a:ln>
              <a:noFill/>
            </a:ln>
            <a:effectLst/>
          </c:spPr>
          <c:invertIfNegative val="0"/>
          <c:cat>
            <c:strRef>
              <c:f>'PM vs region'!$A$4:$A$7</c:f>
              <c:strCache>
                <c:ptCount val="4"/>
                <c:pt idx="0">
                  <c:v>East</c:v>
                </c:pt>
                <c:pt idx="1">
                  <c:v>North</c:v>
                </c:pt>
                <c:pt idx="2">
                  <c:v>South</c:v>
                </c:pt>
                <c:pt idx="3">
                  <c:v>West</c:v>
                </c:pt>
              </c:strCache>
            </c:strRef>
          </c:cat>
          <c:val>
            <c:numRef>
              <c:f>'PM vs region'!$C$4:$C$7</c:f>
              <c:numCache>
                <c:formatCode>"₹"\ #,##0.00</c:formatCode>
                <c:ptCount val="4"/>
                <c:pt idx="0">
                  <c:v>242753.81</c:v>
                </c:pt>
                <c:pt idx="1">
                  <c:v>171142.67999999993</c:v>
                </c:pt>
                <c:pt idx="2">
                  <c:v>196386.18000000008</c:v>
                </c:pt>
                <c:pt idx="3">
                  <c:v>201039.49000000002</c:v>
                </c:pt>
              </c:numCache>
            </c:numRef>
          </c:val>
          <c:extLst>
            <c:ext xmlns:c16="http://schemas.microsoft.com/office/drawing/2014/chart" uri="{C3380CC4-5D6E-409C-BE32-E72D297353CC}">
              <c16:uniqueId val="{00000001-284B-4DB4-95A7-55156E0032C0}"/>
            </c:ext>
          </c:extLst>
        </c:ser>
        <c:dLbls>
          <c:showLegendKey val="0"/>
          <c:showVal val="0"/>
          <c:showCatName val="0"/>
          <c:showSerName val="0"/>
          <c:showPercent val="0"/>
          <c:showBubbleSize val="0"/>
        </c:dLbls>
        <c:gapWidth val="219"/>
        <c:overlap val="-27"/>
        <c:axId val="879015328"/>
        <c:axId val="879016768"/>
      </c:barChart>
      <c:lineChart>
        <c:grouping val="standard"/>
        <c:varyColors val="0"/>
        <c:ser>
          <c:idx val="2"/>
          <c:order val="2"/>
          <c:tx>
            <c:strRef>
              <c:f>'PM vs region'!$D$3</c:f>
              <c:strCache>
                <c:ptCount val="1"/>
                <c:pt idx="0">
                  <c:v>Sum of profit Margin R</c:v>
                </c:pt>
              </c:strCache>
            </c:strRef>
          </c:tx>
          <c:spPr>
            <a:ln w="28575" cap="rnd">
              <a:solidFill>
                <a:schemeClr val="accent3"/>
              </a:solidFill>
              <a:round/>
            </a:ln>
            <a:effectLst/>
          </c:spPr>
          <c:marker>
            <c:symbol val="none"/>
          </c:marker>
          <c:cat>
            <c:strRef>
              <c:f>'PM vs region'!$A$4:$A$7</c:f>
              <c:strCache>
                <c:ptCount val="4"/>
                <c:pt idx="0">
                  <c:v>East</c:v>
                </c:pt>
                <c:pt idx="1">
                  <c:v>North</c:v>
                </c:pt>
                <c:pt idx="2">
                  <c:v>South</c:v>
                </c:pt>
                <c:pt idx="3">
                  <c:v>West</c:v>
                </c:pt>
              </c:strCache>
            </c:strRef>
          </c:cat>
          <c:val>
            <c:numRef>
              <c:f>'PM vs region'!$D$4:$D$7</c:f>
              <c:numCache>
                <c:formatCode>0.00%</c:formatCode>
                <c:ptCount val="4"/>
                <c:pt idx="0">
                  <c:v>0.15112126577509283</c:v>
                </c:pt>
                <c:pt idx="1">
                  <c:v>0.14178255777428617</c:v>
                </c:pt>
                <c:pt idx="2">
                  <c:v>0.14502752681761708</c:v>
                </c:pt>
                <c:pt idx="3">
                  <c:v>0.14577843499738402</c:v>
                </c:pt>
              </c:numCache>
            </c:numRef>
          </c:val>
          <c:smooth val="0"/>
          <c:extLst>
            <c:ext xmlns:c16="http://schemas.microsoft.com/office/drawing/2014/chart" uri="{C3380CC4-5D6E-409C-BE32-E72D297353CC}">
              <c16:uniqueId val="{00000002-284B-4DB4-95A7-55156E0032C0}"/>
            </c:ext>
          </c:extLst>
        </c:ser>
        <c:dLbls>
          <c:showLegendKey val="0"/>
          <c:showVal val="0"/>
          <c:showCatName val="0"/>
          <c:showSerName val="0"/>
          <c:showPercent val="0"/>
          <c:showBubbleSize val="0"/>
        </c:dLbls>
        <c:marker val="1"/>
        <c:smooth val="0"/>
        <c:axId val="1487166416"/>
        <c:axId val="1487164976"/>
      </c:lineChart>
      <c:catAx>
        <c:axId val="87901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16768"/>
        <c:crosses val="autoZero"/>
        <c:auto val="1"/>
        <c:lblAlgn val="ctr"/>
        <c:lblOffset val="100"/>
        <c:noMultiLvlLbl val="0"/>
      </c:catAx>
      <c:valAx>
        <c:axId val="879016768"/>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15328"/>
        <c:crosses val="autoZero"/>
        <c:crossBetween val="between"/>
      </c:valAx>
      <c:valAx>
        <c:axId val="14871649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66416"/>
        <c:crosses val="max"/>
        <c:crossBetween val="between"/>
      </c:valAx>
      <c:catAx>
        <c:axId val="1487166416"/>
        <c:scaling>
          <c:orientation val="minMax"/>
        </c:scaling>
        <c:delete val="1"/>
        <c:axPos val="b"/>
        <c:numFmt formatCode="General" sourceLinked="1"/>
        <c:majorTickMark val="out"/>
        <c:minorTickMark val="none"/>
        <c:tickLblPos val="nextTo"/>
        <c:crossAx val="14871649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&amp; Profit vs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Sales</c:v>
                </c:pt>
              </c:strCache>
            </c:strRef>
          </c:tx>
          <c:spPr>
            <a:solidFill>
              <a:schemeClr val="accent1"/>
            </a:solidFill>
            <a:ln>
              <a:noFill/>
            </a:ln>
            <a:effectLst/>
          </c:spPr>
          <c:invertIfNegative val="0"/>
          <c:cat>
            <c:strRef>
              <c:f>Sheet7!$A$4:$A$7</c:f>
              <c:strCache>
                <c:ptCount val="4"/>
                <c:pt idx="0">
                  <c:v>East</c:v>
                </c:pt>
                <c:pt idx="1">
                  <c:v>North</c:v>
                </c:pt>
                <c:pt idx="2">
                  <c:v>South</c:v>
                </c:pt>
                <c:pt idx="3">
                  <c:v>West</c:v>
                </c:pt>
              </c:strCache>
            </c:strRef>
          </c:cat>
          <c:val>
            <c:numRef>
              <c:f>Sheet7!$B$4:$B$7</c:f>
              <c:numCache>
                <c:formatCode>"₹"\ #,##0.00</c:formatCode>
                <c:ptCount val="4"/>
                <c:pt idx="0">
                  <c:v>1606351.0899999996</c:v>
                </c:pt>
                <c:pt idx="1">
                  <c:v>1207078.5200000007</c:v>
                </c:pt>
                <c:pt idx="2">
                  <c:v>1354130.3800000006</c:v>
                </c:pt>
                <c:pt idx="3">
                  <c:v>1379075.6499999994</c:v>
                </c:pt>
              </c:numCache>
            </c:numRef>
          </c:val>
          <c:extLst>
            <c:ext xmlns:c16="http://schemas.microsoft.com/office/drawing/2014/chart" uri="{C3380CC4-5D6E-409C-BE32-E72D297353CC}">
              <c16:uniqueId val="{00000000-F31C-4EFC-A66D-DE25D26AED30}"/>
            </c:ext>
          </c:extLst>
        </c:ser>
        <c:ser>
          <c:idx val="1"/>
          <c:order val="1"/>
          <c:tx>
            <c:strRef>
              <c:f>Sheet7!$C$3</c:f>
              <c:strCache>
                <c:ptCount val="1"/>
                <c:pt idx="0">
                  <c:v>Sum of Profit</c:v>
                </c:pt>
              </c:strCache>
            </c:strRef>
          </c:tx>
          <c:spPr>
            <a:solidFill>
              <a:schemeClr val="accent2"/>
            </a:solidFill>
            <a:ln>
              <a:noFill/>
            </a:ln>
            <a:effectLst/>
          </c:spPr>
          <c:invertIfNegative val="0"/>
          <c:cat>
            <c:strRef>
              <c:f>Sheet7!$A$4:$A$7</c:f>
              <c:strCache>
                <c:ptCount val="4"/>
                <c:pt idx="0">
                  <c:v>East</c:v>
                </c:pt>
                <c:pt idx="1">
                  <c:v>North</c:v>
                </c:pt>
                <c:pt idx="2">
                  <c:v>South</c:v>
                </c:pt>
                <c:pt idx="3">
                  <c:v>West</c:v>
                </c:pt>
              </c:strCache>
            </c:strRef>
          </c:cat>
          <c:val>
            <c:numRef>
              <c:f>Sheet7!$C$4:$C$7</c:f>
              <c:numCache>
                <c:formatCode>"₹"\ #,##0.00</c:formatCode>
                <c:ptCount val="4"/>
                <c:pt idx="0">
                  <c:v>242753.81</c:v>
                </c:pt>
                <c:pt idx="1">
                  <c:v>171142.67999999993</c:v>
                </c:pt>
                <c:pt idx="2">
                  <c:v>196386.18000000008</c:v>
                </c:pt>
                <c:pt idx="3">
                  <c:v>201039.49000000002</c:v>
                </c:pt>
              </c:numCache>
            </c:numRef>
          </c:val>
          <c:extLst>
            <c:ext xmlns:c16="http://schemas.microsoft.com/office/drawing/2014/chart" uri="{C3380CC4-5D6E-409C-BE32-E72D297353CC}">
              <c16:uniqueId val="{00000001-F31C-4EFC-A66D-DE25D26AED30}"/>
            </c:ext>
          </c:extLst>
        </c:ser>
        <c:dLbls>
          <c:showLegendKey val="0"/>
          <c:showVal val="0"/>
          <c:showCatName val="0"/>
          <c:showSerName val="0"/>
          <c:showPercent val="0"/>
          <c:showBubbleSize val="0"/>
        </c:dLbls>
        <c:gapWidth val="219"/>
        <c:overlap val="-27"/>
        <c:axId val="1894541312"/>
        <c:axId val="1894548992"/>
      </c:barChart>
      <c:catAx>
        <c:axId val="18945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48992"/>
        <c:crosses val="autoZero"/>
        <c:auto val="1"/>
        <c:lblAlgn val="ctr"/>
        <c:lblOffset val="100"/>
        <c:noMultiLvlLbl val="0"/>
      </c:catAx>
      <c:valAx>
        <c:axId val="189454899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4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(Recovered).xlsx]top 5!top5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Total</c:v>
                </c:pt>
              </c:strCache>
            </c:strRef>
          </c:tx>
          <c:spPr>
            <a:solidFill>
              <a:srgbClr val="92D050"/>
            </a:solidFill>
            <a:ln>
              <a:noFill/>
            </a:ln>
            <a:effectLst/>
          </c:spPr>
          <c:invertIfNegative val="0"/>
          <c:cat>
            <c:strRef>
              <c:f>'top 5'!$A$4:$A$8</c:f>
              <c:strCache>
                <c:ptCount val="5"/>
                <c:pt idx="0">
                  <c:v>Customer_94</c:v>
                </c:pt>
                <c:pt idx="1">
                  <c:v>Customer_9</c:v>
                </c:pt>
                <c:pt idx="2">
                  <c:v>Customer_43</c:v>
                </c:pt>
                <c:pt idx="3">
                  <c:v>Customer_82</c:v>
                </c:pt>
                <c:pt idx="4">
                  <c:v>Customer_42</c:v>
                </c:pt>
              </c:strCache>
            </c:strRef>
          </c:cat>
          <c:val>
            <c:numRef>
              <c:f>'top 5'!$B$4:$B$8</c:f>
              <c:numCache>
                <c:formatCode>"₹"\ #,##0.00</c:formatCode>
                <c:ptCount val="5"/>
                <c:pt idx="0">
                  <c:v>168252</c:v>
                </c:pt>
                <c:pt idx="1">
                  <c:v>138472.04999999999</c:v>
                </c:pt>
                <c:pt idx="2">
                  <c:v>132416.46</c:v>
                </c:pt>
                <c:pt idx="3">
                  <c:v>123918.05</c:v>
                </c:pt>
                <c:pt idx="4">
                  <c:v>123291.11</c:v>
                </c:pt>
              </c:numCache>
            </c:numRef>
          </c:val>
          <c:extLst>
            <c:ext xmlns:c16="http://schemas.microsoft.com/office/drawing/2014/chart" uri="{C3380CC4-5D6E-409C-BE32-E72D297353CC}">
              <c16:uniqueId val="{00000000-37E5-4462-A4A6-D6D19C3224F7}"/>
            </c:ext>
          </c:extLst>
        </c:ser>
        <c:dLbls>
          <c:showLegendKey val="0"/>
          <c:showVal val="0"/>
          <c:showCatName val="0"/>
          <c:showSerName val="0"/>
          <c:showPercent val="0"/>
          <c:showBubbleSize val="0"/>
        </c:dLbls>
        <c:gapWidth val="219"/>
        <c:overlap val="-27"/>
        <c:axId val="1092292511"/>
        <c:axId val="1092302111"/>
      </c:barChart>
      <c:catAx>
        <c:axId val="109229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2111"/>
        <c:crosses val="autoZero"/>
        <c:auto val="1"/>
        <c:lblAlgn val="ctr"/>
        <c:lblOffset val="100"/>
        <c:noMultiLvlLbl val="0"/>
      </c:catAx>
      <c:valAx>
        <c:axId val="109230211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(Recovered).xlsx]profit vs cat!profitcat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vs cat'!$B$3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vs cat'!$A$4:$A$7</c:f>
              <c:strCache>
                <c:ptCount val="4"/>
                <c:pt idx="0">
                  <c:v>Clothing</c:v>
                </c:pt>
                <c:pt idx="1">
                  <c:v>Furniture</c:v>
                </c:pt>
                <c:pt idx="2">
                  <c:v>Stationery</c:v>
                </c:pt>
                <c:pt idx="3">
                  <c:v>Electronics</c:v>
                </c:pt>
              </c:strCache>
            </c:strRef>
          </c:cat>
          <c:val>
            <c:numRef>
              <c:f>'profit vs cat'!$B$4:$B$7</c:f>
              <c:numCache>
                <c:formatCode>"₹"\ #,##0.00</c:formatCode>
                <c:ptCount val="4"/>
                <c:pt idx="0">
                  <c:v>232740.20000000007</c:v>
                </c:pt>
                <c:pt idx="1">
                  <c:v>216640.48000000004</c:v>
                </c:pt>
                <c:pt idx="2">
                  <c:v>193173.42</c:v>
                </c:pt>
                <c:pt idx="3">
                  <c:v>168768.06</c:v>
                </c:pt>
              </c:numCache>
            </c:numRef>
          </c:val>
          <c:extLst>
            <c:ext xmlns:c16="http://schemas.microsoft.com/office/drawing/2014/chart" uri="{C3380CC4-5D6E-409C-BE32-E72D297353CC}">
              <c16:uniqueId val="{00000000-E9FF-4518-B311-BB8FBE10B303}"/>
            </c:ext>
          </c:extLst>
        </c:ser>
        <c:dLbls>
          <c:dLblPos val="outEnd"/>
          <c:showLegendKey val="0"/>
          <c:showVal val="1"/>
          <c:showCatName val="0"/>
          <c:showSerName val="0"/>
          <c:showPercent val="0"/>
          <c:showBubbleSize val="0"/>
        </c:dLbls>
        <c:gapWidth val="182"/>
        <c:axId val="1092307871"/>
        <c:axId val="1092291551"/>
      </c:barChart>
      <c:catAx>
        <c:axId val="109230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1551"/>
        <c:crosses val="autoZero"/>
        <c:auto val="1"/>
        <c:lblAlgn val="ctr"/>
        <c:lblOffset val="100"/>
        <c:noMultiLvlLbl val="0"/>
      </c:catAx>
      <c:valAx>
        <c:axId val="1092291551"/>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7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(Recovered).xlsx]sp vs pro!sppro</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&amp; Profit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8698113304055"/>
          <c:y val="0.19880499980585573"/>
          <c:w val="0.55150547168288189"/>
          <c:h val="0.4719883580965758"/>
        </c:manualLayout>
      </c:layout>
      <c:barChart>
        <c:barDir val="col"/>
        <c:grouping val="clustered"/>
        <c:varyColors val="0"/>
        <c:ser>
          <c:idx val="0"/>
          <c:order val="0"/>
          <c:tx>
            <c:strRef>
              <c:f>'sp vs pro'!$B$3</c:f>
              <c:strCache>
                <c:ptCount val="1"/>
                <c:pt idx="0">
                  <c:v>Sum of Sales</c:v>
                </c:pt>
              </c:strCache>
            </c:strRef>
          </c:tx>
          <c:spPr>
            <a:solidFill>
              <a:srgbClr val="92D050"/>
            </a:solidFill>
            <a:ln>
              <a:noFill/>
            </a:ln>
            <a:effectLst/>
          </c:spPr>
          <c:invertIfNegative val="0"/>
          <c:cat>
            <c:strRef>
              <c:f>'sp vs pro'!$A$4:$A$23</c:f>
              <c:strCache>
                <c:ptCount val="20"/>
                <c:pt idx="0">
                  <c:v>Jacket</c:v>
                </c:pt>
                <c:pt idx="1">
                  <c:v>Dress</c:v>
                </c:pt>
                <c:pt idx="2">
                  <c:v>Bed Frame</c:v>
                </c:pt>
                <c:pt idx="3">
                  <c:v>T-Shirt</c:v>
                </c:pt>
                <c:pt idx="4">
                  <c:v>Notebook</c:v>
                </c:pt>
                <c:pt idx="5">
                  <c:v>Desk</c:v>
                </c:pt>
                <c:pt idx="6">
                  <c:v>Shoes</c:v>
                </c:pt>
                <c:pt idx="7">
                  <c:v>Marker</c:v>
                </c:pt>
                <c:pt idx="8">
                  <c:v>Bookshelf</c:v>
                </c:pt>
                <c:pt idx="9">
                  <c:v>Headphones</c:v>
                </c:pt>
                <c:pt idx="10">
                  <c:v>Stapler</c:v>
                </c:pt>
                <c:pt idx="11">
                  <c:v>Smartwatch</c:v>
                </c:pt>
                <c:pt idx="12">
                  <c:v>Camera</c:v>
                </c:pt>
                <c:pt idx="13">
                  <c:v>Sofa</c:v>
                </c:pt>
                <c:pt idx="14">
                  <c:v>Smartphone</c:v>
                </c:pt>
                <c:pt idx="15">
                  <c:v>Laptop</c:v>
                </c:pt>
                <c:pt idx="16">
                  <c:v>Office Chair</c:v>
                </c:pt>
                <c:pt idx="17">
                  <c:v>Jeans</c:v>
                </c:pt>
                <c:pt idx="18">
                  <c:v>Pen Set</c:v>
                </c:pt>
                <c:pt idx="19">
                  <c:v>Diary</c:v>
                </c:pt>
              </c:strCache>
            </c:strRef>
          </c:cat>
          <c:val>
            <c:numRef>
              <c:f>'sp vs pro'!$B$4:$B$23</c:f>
              <c:numCache>
                <c:formatCode>"₹"\ #,##0.00</c:formatCode>
                <c:ptCount val="20"/>
                <c:pt idx="0">
                  <c:v>387873.82</c:v>
                </c:pt>
                <c:pt idx="1">
                  <c:v>379663.37</c:v>
                </c:pt>
                <c:pt idx="2">
                  <c:v>376753.85</c:v>
                </c:pt>
                <c:pt idx="3">
                  <c:v>374841.07000000007</c:v>
                </c:pt>
                <c:pt idx="4">
                  <c:v>322912.33999999997</c:v>
                </c:pt>
                <c:pt idx="5">
                  <c:v>299478.40000000002</c:v>
                </c:pt>
                <c:pt idx="6">
                  <c:v>298783.33000000007</c:v>
                </c:pt>
                <c:pt idx="7">
                  <c:v>284875.30999999994</c:v>
                </c:pt>
                <c:pt idx="8">
                  <c:v>280589.23</c:v>
                </c:pt>
                <c:pt idx="9">
                  <c:v>258892.43000000002</c:v>
                </c:pt>
                <c:pt idx="10">
                  <c:v>254505.53</c:v>
                </c:pt>
                <c:pt idx="11">
                  <c:v>245667.64</c:v>
                </c:pt>
                <c:pt idx="12">
                  <c:v>237229.82000000004</c:v>
                </c:pt>
                <c:pt idx="13">
                  <c:v>233403.20999999996</c:v>
                </c:pt>
                <c:pt idx="14">
                  <c:v>232736.43999999997</c:v>
                </c:pt>
                <c:pt idx="15">
                  <c:v>231675.46000000002</c:v>
                </c:pt>
                <c:pt idx="16">
                  <c:v>227411.43</c:v>
                </c:pt>
                <c:pt idx="17">
                  <c:v>224733.80000000002</c:v>
                </c:pt>
                <c:pt idx="18">
                  <c:v>203572.93999999997</c:v>
                </c:pt>
                <c:pt idx="19">
                  <c:v>191036.22</c:v>
                </c:pt>
              </c:numCache>
            </c:numRef>
          </c:val>
          <c:extLst>
            <c:ext xmlns:c16="http://schemas.microsoft.com/office/drawing/2014/chart" uri="{C3380CC4-5D6E-409C-BE32-E72D297353CC}">
              <c16:uniqueId val="{00000000-AB83-4825-9D0A-083CFEA6D783}"/>
            </c:ext>
          </c:extLst>
        </c:ser>
        <c:dLbls>
          <c:showLegendKey val="0"/>
          <c:showVal val="0"/>
          <c:showCatName val="0"/>
          <c:showSerName val="0"/>
          <c:showPercent val="0"/>
          <c:showBubbleSize val="0"/>
        </c:dLbls>
        <c:gapWidth val="219"/>
        <c:overlap val="-27"/>
        <c:axId val="1092265151"/>
        <c:axId val="1092264191"/>
      </c:barChart>
      <c:lineChart>
        <c:grouping val="standard"/>
        <c:varyColors val="0"/>
        <c:ser>
          <c:idx val="1"/>
          <c:order val="1"/>
          <c:tx>
            <c:strRef>
              <c:f>'sp vs pro'!$C$3</c:f>
              <c:strCache>
                <c:ptCount val="1"/>
                <c:pt idx="0">
                  <c:v>Sum of profit margin</c:v>
                </c:pt>
              </c:strCache>
            </c:strRef>
          </c:tx>
          <c:spPr>
            <a:ln w="28575" cap="rnd">
              <a:solidFill>
                <a:schemeClr val="accent2"/>
              </a:solidFill>
              <a:round/>
            </a:ln>
            <a:effectLst/>
          </c:spPr>
          <c:marker>
            <c:symbol val="none"/>
          </c:marker>
          <c:cat>
            <c:strRef>
              <c:f>'sp vs pro'!$A$4:$A$23</c:f>
              <c:strCache>
                <c:ptCount val="20"/>
                <c:pt idx="0">
                  <c:v>Jacket</c:v>
                </c:pt>
                <c:pt idx="1">
                  <c:v>Dress</c:v>
                </c:pt>
                <c:pt idx="2">
                  <c:v>Bed Frame</c:v>
                </c:pt>
                <c:pt idx="3">
                  <c:v>T-Shirt</c:v>
                </c:pt>
                <c:pt idx="4">
                  <c:v>Notebook</c:v>
                </c:pt>
                <c:pt idx="5">
                  <c:v>Desk</c:v>
                </c:pt>
                <c:pt idx="6">
                  <c:v>Shoes</c:v>
                </c:pt>
                <c:pt idx="7">
                  <c:v>Marker</c:v>
                </c:pt>
                <c:pt idx="8">
                  <c:v>Bookshelf</c:v>
                </c:pt>
                <c:pt idx="9">
                  <c:v>Headphones</c:v>
                </c:pt>
                <c:pt idx="10">
                  <c:v>Stapler</c:v>
                </c:pt>
                <c:pt idx="11">
                  <c:v>Smartwatch</c:v>
                </c:pt>
                <c:pt idx="12">
                  <c:v>Camera</c:v>
                </c:pt>
                <c:pt idx="13">
                  <c:v>Sofa</c:v>
                </c:pt>
                <c:pt idx="14">
                  <c:v>Smartphone</c:v>
                </c:pt>
                <c:pt idx="15">
                  <c:v>Laptop</c:v>
                </c:pt>
                <c:pt idx="16">
                  <c:v>Office Chair</c:v>
                </c:pt>
                <c:pt idx="17">
                  <c:v>Jeans</c:v>
                </c:pt>
                <c:pt idx="18">
                  <c:v>Pen Set</c:v>
                </c:pt>
                <c:pt idx="19">
                  <c:v>Diary</c:v>
                </c:pt>
              </c:strCache>
            </c:strRef>
          </c:cat>
          <c:val>
            <c:numRef>
              <c:f>'sp vs pro'!$C$4:$C$23</c:f>
              <c:numCache>
                <c:formatCode>0.00%</c:formatCode>
                <c:ptCount val="20"/>
                <c:pt idx="0">
                  <c:v>3.6755707888609561</c:v>
                </c:pt>
                <c:pt idx="1">
                  <c:v>3.6199965388838242</c:v>
                </c:pt>
                <c:pt idx="2">
                  <c:v>4.248461413389756</c:v>
                </c:pt>
                <c:pt idx="3">
                  <c:v>3.4983537289397901</c:v>
                </c:pt>
                <c:pt idx="4">
                  <c:v>3.1775402270786586</c:v>
                </c:pt>
                <c:pt idx="5">
                  <c:v>4.2515598322419565</c:v>
                </c:pt>
                <c:pt idx="6">
                  <c:v>2.6524106205871392</c:v>
                </c:pt>
                <c:pt idx="7">
                  <c:v>4.2248740615933089</c:v>
                </c:pt>
                <c:pt idx="8">
                  <c:v>3.9750417527789015</c:v>
                </c:pt>
                <c:pt idx="9">
                  <c:v>2.3812460259482577</c:v>
                </c:pt>
                <c:pt idx="10">
                  <c:v>2.8191827961851166</c:v>
                </c:pt>
                <c:pt idx="11">
                  <c:v>3.6398585787276616</c:v>
                </c:pt>
                <c:pt idx="12">
                  <c:v>2.8672976776430938</c:v>
                </c:pt>
                <c:pt idx="13">
                  <c:v>3.0720876094480771</c:v>
                </c:pt>
                <c:pt idx="14">
                  <c:v>2.4814161390905829</c:v>
                </c:pt>
                <c:pt idx="15">
                  <c:v>3.3824082705153899</c:v>
                </c:pt>
                <c:pt idx="16">
                  <c:v>2.7263279995986363</c:v>
                </c:pt>
                <c:pt idx="17">
                  <c:v>3.1180309767457186</c:v>
                </c:pt>
                <c:pt idx="18">
                  <c:v>2.5616733362335649</c:v>
                </c:pt>
                <c:pt idx="19">
                  <c:v>3.3382535455723019</c:v>
                </c:pt>
              </c:numCache>
            </c:numRef>
          </c:val>
          <c:smooth val="0"/>
          <c:extLst>
            <c:ext xmlns:c16="http://schemas.microsoft.com/office/drawing/2014/chart" uri="{C3380CC4-5D6E-409C-BE32-E72D297353CC}">
              <c16:uniqueId val="{00000001-AB83-4825-9D0A-083CFEA6D783}"/>
            </c:ext>
          </c:extLst>
        </c:ser>
        <c:dLbls>
          <c:showLegendKey val="0"/>
          <c:showVal val="0"/>
          <c:showCatName val="0"/>
          <c:showSerName val="0"/>
          <c:showPercent val="0"/>
          <c:showBubbleSize val="0"/>
        </c:dLbls>
        <c:marker val="1"/>
        <c:smooth val="0"/>
        <c:axId val="1092268511"/>
        <c:axId val="1092276191"/>
      </c:lineChart>
      <c:catAx>
        <c:axId val="109226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64191"/>
        <c:crosses val="autoZero"/>
        <c:auto val="1"/>
        <c:lblAlgn val="ctr"/>
        <c:lblOffset val="100"/>
        <c:noMultiLvlLbl val="0"/>
      </c:catAx>
      <c:valAx>
        <c:axId val="109226419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65151"/>
        <c:crosses val="autoZero"/>
        <c:crossBetween val="between"/>
      </c:valAx>
      <c:valAx>
        <c:axId val="109227619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68511"/>
        <c:crosses val="max"/>
        <c:crossBetween val="between"/>
      </c:valAx>
      <c:catAx>
        <c:axId val="1092268511"/>
        <c:scaling>
          <c:orientation val="minMax"/>
        </c:scaling>
        <c:delete val="1"/>
        <c:axPos val="b"/>
        <c:numFmt formatCode="General" sourceLinked="1"/>
        <c:majorTickMark val="out"/>
        <c:minorTickMark val="none"/>
        <c:tickLblPos val="nextTo"/>
        <c:crossAx val="1092276191"/>
        <c:crosses val="autoZero"/>
        <c:auto val="1"/>
        <c:lblAlgn val="ctr"/>
        <c:lblOffset val="100"/>
        <c:noMultiLvlLbl val="0"/>
      </c:catAx>
      <c:spPr>
        <a:noFill/>
        <a:ln>
          <a:noFill/>
        </a:ln>
        <a:effectLst/>
      </c:spPr>
    </c:plotArea>
    <c:legend>
      <c:legendPos val="r"/>
      <c:layout>
        <c:manualLayout>
          <c:xMode val="edge"/>
          <c:yMode val="edge"/>
          <c:x val="0.68435542799525961"/>
          <c:y val="0.76891387253668908"/>
          <c:w val="0.29869880047510428"/>
          <c:h val="0.18090363184843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(Recovered).xlsx]PM vs region!PivotTable4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Margin vs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'PM vs region'!$B$3</c:f>
              <c:strCache>
                <c:ptCount val="1"/>
                <c:pt idx="0">
                  <c:v>Sum of Sales</c:v>
                </c:pt>
              </c:strCache>
            </c:strRef>
          </c:tx>
          <c:spPr>
            <a:solidFill>
              <a:schemeClr val="accent1"/>
            </a:solidFill>
            <a:ln>
              <a:noFill/>
            </a:ln>
            <a:effectLst/>
          </c:spPr>
          <c:invertIfNegative val="0"/>
          <c:cat>
            <c:strRef>
              <c:f>'PM vs region'!$A$4:$A$7</c:f>
              <c:strCache>
                <c:ptCount val="4"/>
                <c:pt idx="0">
                  <c:v>East</c:v>
                </c:pt>
                <c:pt idx="1">
                  <c:v>North</c:v>
                </c:pt>
                <c:pt idx="2">
                  <c:v>South</c:v>
                </c:pt>
                <c:pt idx="3">
                  <c:v>West</c:v>
                </c:pt>
              </c:strCache>
            </c:strRef>
          </c:cat>
          <c:val>
            <c:numRef>
              <c:f>'PM vs region'!$B$4:$B$7</c:f>
              <c:numCache>
                <c:formatCode>"₹"\ #,##0.00</c:formatCode>
                <c:ptCount val="4"/>
                <c:pt idx="0">
                  <c:v>1606351.0899999996</c:v>
                </c:pt>
                <c:pt idx="1">
                  <c:v>1207078.5200000007</c:v>
                </c:pt>
                <c:pt idx="2">
                  <c:v>1354130.3800000006</c:v>
                </c:pt>
                <c:pt idx="3">
                  <c:v>1379075.6499999994</c:v>
                </c:pt>
              </c:numCache>
            </c:numRef>
          </c:val>
          <c:extLst>
            <c:ext xmlns:c16="http://schemas.microsoft.com/office/drawing/2014/chart" uri="{C3380CC4-5D6E-409C-BE32-E72D297353CC}">
              <c16:uniqueId val="{00000000-88DB-4E9D-AA84-733B3C08104F}"/>
            </c:ext>
          </c:extLst>
        </c:ser>
        <c:ser>
          <c:idx val="1"/>
          <c:order val="1"/>
          <c:tx>
            <c:strRef>
              <c:f>'PM vs region'!$C$3</c:f>
              <c:strCache>
                <c:ptCount val="1"/>
                <c:pt idx="0">
                  <c:v>Sum of Profit</c:v>
                </c:pt>
              </c:strCache>
            </c:strRef>
          </c:tx>
          <c:spPr>
            <a:solidFill>
              <a:schemeClr val="accent2"/>
            </a:solidFill>
            <a:ln>
              <a:noFill/>
            </a:ln>
            <a:effectLst/>
          </c:spPr>
          <c:invertIfNegative val="0"/>
          <c:cat>
            <c:strRef>
              <c:f>'PM vs region'!$A$4:$A$7</c:f>
              <c:strCache>
                <c:ptCount val="4"/>
                <c:pt idx="0">
                  <c:v>East</c:v>
                </c:pt>
                <c:pt idx="1">
                  <c:v>North</c:v>
                </c:pt>
                <c:pt idx="2">
                  <c:v>South</c:v>
                </c:pt>
                <c:pt idx="3">
                  <c:v>West</c:v>
                </c:pt>
              </c:strCache>
            </c:strRef>
          </c:cat>
          <c:val>
            <c:numRef>
              <c:f>'PM vs region'!$C$4:$C$7</c:f>
              <c:numCache>
                <c:formatCode>"₹"\ #,##0.00</c:formatCode>
                <c:ptCount val="4"/>
                <c:pt idx="0">
                  <c:v>242753.81</c:v>
                </c:pt>
                <c:pt idx="1">
                  <c:v>171142.67999999993</c:v>
                </c:pt>
                <c:pt idx="2">
                  <c:v>196386.18000000008</c:v>
                </c:pt>
                <c:pt idx="3">
                  <c:v>201039.49000000002</c:v>
                </c:pt>
              </c:numCache>
            </c:numRef>
          </c:val>
          <c:extLst>
            <c:ext xmlns:c16="http://schemas.microsoft.com/office/drawing/2014/chart" uri="{C3380CC4-5D6E-409C-BE32-E72D297353CC}">
              <c16:uniqueId val="{00000001-88DB-4E9D-AA84-733B3C08104F}"/>
            </c:ext>
          </c:extLst>
        </c:ser>
        <c:dLbls>
          <c:showLegendKey val="0"/>
          <c:showVal val="0"/>
          <c:showCatName val="0"/>
          <c:showSerName val="0"/>
          <c:showPercent val="0"/>
          <c:showBubbleSize val="0"/>
        </c:dLbls>
        <c:gapWidth val="219"/>
        <c:overlap val="-27"/>
        <c:axId val="879015328"/>
        <c:axId val="879016768"/>
      </c:barChart>
      <c:lineChart>
        <c:grouping val="standard"/>
        <c:varyColors val="0"/>
        <c:ser>
          <c:idx val="2"/>
          <c:order val="2"/>
          <c:tx>
            <c:strRef>
              <c:f>'PM vs region'!$D$3</c:f>
              <c:strCache>
                <c:ptCount val="1"/>
                <c:pt idx="0">
                  <c:v>Sum of profit Margin R</c:v>
                </c:pt>
              </c:strCache>
            </c:strRef>
          </c:tx>
          <c:spPr>
            <a:ln w="28575" cap="rnd">
              <a:solidFill>
                <a:schemeClr val="accent3"/>
              </a:solidFill>
              <a:round/>
            </a:ln>
            <a:effectLst/>
          </c:spPr>
          <c:marker>
            <c:symbol val="none"/>
          </c:marker>
          <c:cat>
            <c:strRef>
              <c:f>'PM vs region'!$A$4:$A$7</c:f>
              <c:strCache>
                <c:ptCount val="4"/>
                <c:pt idx="0">
                  <c:v>East</c:v>
                </c:pt>
                <c:pt idx="1">
                  <c:v>North</c:v>
                </c:pt>
                <c:pt idx="2">
                  <c:v>South</c:v>
                </c:pt>
                <c:pt idx="3">
                  <c:v>West</c:v>
                </c:pt>
              </c:strCache>
            </c:strRef>
          </c:cat>
          <c:val>
            <c:numRef>
              <c:f>'PM vs region'!$D$4:$D$7</c:f>
              <c:numCache>
                <c:formatCode>0.00%</c:formatCode>
                <c:ptCount val="4"/>
                <c:pt idx="0">
                  <c:v>0.15112126577509283</c:v>
                </c:pt>
                <c:pt idx="1">
                  <c:v>0.14178255777428617</c:v>
                </c:pt>
                <c:pt idx="2">
                  <c:v>0.14502752681761708</c:v>
                </c:pt>
                <c:pt idx="3">
                  <c:v>0.14577843499738402</c:v>
                </c:pt>
              </c:numCache>
            </c:numRef>
          </c:val>
          <c:smooth val="0"/>
          <c:extLst>
            <c:ext xmlns:c16="http://schemas.microsoft.com/office/drawing/2014/chart" uri="{C3380CC4-5D6E-409C-BE32-E72D297353CC}">
              <c16:uniqueId val="{00000002-88DB-4E9D-AA84-733B3C08104F}"/>
            </c:ext>
          </c:extLst>
        </c:ser>
        <c:dLbls>
          <c:showLegendKey val="0"/>
          <c:showVal val="0"/>
          <c:showCatName val="0"/>
          <c:showSerName val="0"/>
          <c:showPercent val="0"/>
          <c:showBubbleSize val="0"/>
        </c:dLbls>
        <c:marker val="1"/>
        <c:smooth val="0"/>
        <c:axId val="1487166416"/>
        <c:axId val="1487164976"/>
      </c:lineChart>
      <c:catAx>
        <c:axId val="87901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16768"/>
        <c:crosses val="autoZero"/>
        <c:auto val="1"/>
        <c:lblAlgn val="ctr"/>
        <c:lblOffset val="100"/>
        <c:noMultiLvlLbl val="0"/>
      </c:catAx>
      <c:valAx>
        <c:axId val="879016768"/>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15328"/>
        <c:crosses val="autoZero"/>
        <c:crossBetween val="between"/>
      </c:valAx>
      <c:valAx>
        <c:axId val="14871649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66416"/>
        <c:crosses val="max"/>
        <c:crossBetween val="between"/>
      </c:valAx>
      <c:catAx>
        <c:axId val="1487166416"/>
        <c:scaling>
          <c:orientation val="minMax"/>
        </c:scaling>
        <c:delete val="1"/>
        <c:axPos val="b"/>
        <c:numFmt formatCode="General" sourceLinked="1"/>
        <c:majorTickMark val="out"/>
        <c:minorTickMark val="none"/>
        <c:tickLblPos val="nextTo"/>
        <c:crossAx val="14871649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(Recovered).xlsx]Sheet7!PivotTable5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&amp; Profit vs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Sales</c:v>
                </c:pt>
              </c:strCache>
            </c:strRef>
          </c:tx>
          <c:spPr>
            <a:solidFill>
              <a:srgbClr val="92D050"/>
            </a:solidFill>
            <a:ln>
              <a:noFill/>
            </a:ln>
            <a:effectLst/>
          </c:spPr>
          <c:invertIfNegative val="0"/>
          <c:cat>
            <c:strRef>
              <c:f>Sheet7!$A$4:$A$7</c:f>
              <c:strCache>
                <c:ptCount val="4"/>
                <c:pt idx="0">
                  <c:v>East</c:v>
                </c:pt>
                <c:pt idx="1">
                  <c:v>North</c:v>
                </c:pt>
                <c:pt idx="2">
                  <c:v>South</c:v>
                </c:pt>
                <c:pt idx="3">
                  <c:v>West</c:v>
                </c:pt>
              </c:strCache>
            </c:strRef>
          </c:cat>
          <c:val>
            <c:numRef>
              <c:f>Sheet7!$B$4:$B$7</c:f>
              <c:numCache>
                <c:formatCode>"₹"\ #,##0.00</c:formatCode>
                <c:ptCount val="4"/>
                <c:pt idx="0">
                  <c:v>1606351.0899999996</c:v>
                </c:pt>
                <c:pt idx="1">
                  <c:v>1207078.5200000007</c:v>
                </c:pt>
                <c:pt idx="2">
                  <c:v>1354130.3800000006</c:v>
                </c:pt>
                <c:pt idx="3">
                  <c:v>1379075.6499999994</c:v>
                </c:pt>
              </c:numCache>
            </c:numRef>
          </c:val>
          <c:extLst>
            <c:ext xmlns:c16="http://schemas.microsoft.com/office/drawing/2014/chart" uri="{C3380CC4-5D6E-409C-BE32-E72D297353CC}">
              <c16:uniqueId val="{00000000-5A20-4364-8E1B-26309A100F8C}"/>
            </c:ext>
          </c:extLst>
        </c:ser>
        <c:ser>
          <c:idx val="1"/>
          <c:order val="1"/>
          <c:tx>
            <c:strRef>
              <c:f>Sheet7!$C$3</c:f>
              <c:strCache>
                <c:ptCount val="1"/>
                <c:pt idx="0">
                  <c:v>Sum of Profit</c:v>
                </c:pt>
              </c:strCache>
            </c:strRef>
          </c:tx>
          <c:spPr>
            <a:solidFill>
              <a:schemeClr val="accent2"/>
            </a:solidFill>
            <a:ln>
              <a:noFill/>
            </a:ln>
            <a:effectLst/>
          </c:spPr>
          <c:invertIfNegative val="0"/>
          <c:cat>
            <c:strRef>
              <c:f>Sheet7!$A$4:$A$7</c:f>
              <c:strCache>
                <c:ptCount val="4"/>
                <c:pt idx="0">
                  <c:v>East</c:v>
                </c:pt>
                <c:pt idx="1">
                  <c:v>North</c:v>
                </c:pt>
                <c:pt idx="2">
                  <c:v>South</c:v>
                </c:pt>
                <c:pt idx="3">
                  <c:v>West</c:v>
                </c:pt>
              </c:strCache>
            </c:strRef>
          </c:cat>
          <c:val>
            <c:numRef>
              <c:f>Sheet7!$C$4:$C$7</c:f>
              <c:numCache>
                <c:formatCode>"₹"\ #,##0.00</c:formatCode>
                <c:ptCount val="4"/>
                <c:pt idx="0">
                  <c:v>242753.81</c:v>
                </c:pt>
                <c:pt idx="1">
                  <c:v>171142.67999999993</c:v>
                </c:pt>
                <c:pt idx="2">
                  <c:v>196386.18000000008</c:v>
                </c:pt>
                <c:pt idx="3">
                  <c:v>201039.49000000002</c:v>
                </c:pt>
              </c:numCache>
            </c:numRef>
          </c:val>
          <c:extLst>
            <c:ext xmlns:c16="http://schemas.microsoft.com/office/drawing/2014/chart" uri="{C3380CC4-5D6E-409C-BE32-E72D297353CC}">
              <c16:uniqueId val="{00000001-5A20-4364-8E1B-26309A100F8C}"/>
            </c:ext>
          </c:extLst>
        </c:ser>
        <c:dLbls>
          <c:showLegendKey val="0"/>
          <c:showVal val="0"/>
          <c:showCatName val="0"/>
          <c:showSerName val="0"/>
          <c:showPercent val="0"/>
          <c:showBubbleSize val="0"/>
        </c:dLbls>
        <c:gapWidth val="219"/>
        <c:overlap val="-27"/>
        <c:axId val="1894541312"/>
        <c:axId val="1894548992"/>
      </c:barChart>
      <c:catAx>
        <c:axId val="18945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48992"/>
        <c:crosses val="autoZero"/>
        <c:auto val="1"/>
        <c:lblAlgn val="ctr"/>
        <c:lblOffset val="100"/>
        <c:noMultiLvlLbl val="0"/>
      </c:catAx>
      <c:valAx>
        <c:axId val="189454899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4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(Recovered).xlsx]sales vs time!salestime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time'!$B$3</c:f>
              <c:strCache>
                <c:ptCount val="1"/>
                <c:pt idx="0">
                  <c:v>Sum of Sales</c:v>
                </c:pt>
              </c:strCache>
            </c:strRef>
          </c:tx>
          <c:spPr>
            <a:solidFill>
              <a:schemeClr val="accent1"/>
            </a:solidFill>
            <a:ln>
              <a:noFill/>
            </a:ln>
            <a:effectLst/>
          </c:spPr>
          <c:invertIfNegative val="0"/>
          <c:cat>
            <c:strRef>
              <c:f>'sales vs time'!$A$4:$A$15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time'!$B$4:$B$15</c:f>
              <c:numCache>
                <c:formatCode>"₹"\ #,##0.00</c:formatCode>
                <c:ptCount val="12"/>
                <c:pt idx="0">
                  <c:v>393368.58999999991</c:v>
                </c:pt>
                <c:pt idx="1">
                  <c:v>554498.94999999995</c:v>
                </c:pt>
                <c:pt idx="2">
                  <c:v>590723.82000000007</c:v>
                </c:pt>
                <c:pt idx="3">
                  <c:v>391489.38999999996</c:v>
                </c:pt>
                <c:pt idx="4">
                  <c:v>483026.86999999994</c:v>
                </c:pt>
                <c:pt idx="5">
                  <c:v>391609.30999999994</c:v>
                </c:pt>
                <c:pt idx="6">
                  <c:v>409326.01</c:v>
                </c:pt>
                <c:pt idx="7">
                  <c:v>482580.33</c:v>
                </c:pt>
                <c:pt idx="8">
                  <c:v>612462.17999999982</c:v>
                </c:pt>
                <c:pt idx="9">
                  <c:v>417449.42999999993</c:v>
                </c:pt>
                <c:pt idx="10">
                  <c:v>369690.47999999992</c:v>
                </c:pt>
                <c:pt idx="11">
                  <c:v>450410.28000000009</c:v>
                </c:pt>
              </c:numCache>
            </c:numRef>
          </c:val>
          <c:extLst>
            <c:ext xmlns:c16="http://schemas.microsoft.com/office/drawing/2014/chart" uri="{C3380CC4-5D6E-409C-BE32-E72D297353CC}">
              <c16:uniqueId val="{00000000-B87D-4686-A7C3-479008808BBE}"/>
            </c:ext>
          </c:extLst>
        </c:ser>
        <c:ser>
          <c:idx val="1"/>
          <c:order val="1"/>
          <c:tx>
            <c:strRef>
              <c:f>'sales vs time'!$C$3</c:f>
              <c:strCache>
                <c:ptCount val="1"/>
                <c:pt idx="0">
                  <c:v>Sum of Profit</c:v>
                </c:pt>
              </c:strCache>
            </c:strRef>
          </c:tx>
          <c:spPr>
            <a:solidFill>
              <a:schemeClr val="accent2"/>
            </a:solidFill>
            <a:ln>
              <a:noFill/>
            </a:ln>
            <a:effectLst/>
          </c:spPr>
          <c:invertIfNegative val="0"/>
          <c:cat>
            <c:strRef>
              <c:f>'sales vs time'!$A$4:$A$15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time'!$C$4:$C$15</c:f>
              <c:numCache>
                <c:formatCode>"₹"\ #,##0.00</c:formatCode>
                <c:ptCount val="12"/>
                <c:pt idx="0">
                  <c:v>61479.45</c:v>
                </c:pt>
                <c:pt idx="1">
                  <c:v>80544.73000000001</c:v>
                </c:pt>
                <c:pt idx="2">
                  <c:v>72849.140000000029</c:v>
                </c:pt>
                <c:pt idx="3">
                  <c:v>54839.360000000001</c:v>
                </c:pt>
                <c:pt idx="4">
                  <c:v>71149.02</c:v>
                </c:pt>
                <c:pt idx="5">
                  <c:v>62353.469999999994</c:v>
                </c:pt>
                <c:pt idx="6">
                  <c:v>69190</c:v>
                </c:pt>
                <c:pt idx="7">
                  <c:v>65435.170000000006</c:v>
                </c:pt>
                <c:pt idx="8">
                  <c:v>83832.02</c:v>
                </c:pt>
                <c:pt idx="9">
                  <c:v>69265.2</c:v>
                </c:pt>
                <c:pt idx="10">
                  <c:v>43566.740000000005</c:v>
                </c:pt>
                <c:pt idx="11">
                  <c:v>76817.86</c:v>
                </c:pt>
              </c:numCache>
            </c:numRef>
          </c:val>
          <c:extLst>
            <c:ext xmlns:c16="http://schemas.microsoft.com/office/drawing/2014/chart" uri="{C3380CC4-5D6E-409C-BE32-E72D297353CC}">
              <c16:uniqueId val="{00000001-B87D-4686-A7C3-479008808BBE}"/>
            </c:ext>
          </c:extLst>
        </c:ser>
        <c:dLbls>
          <c:showLegendKey val="0"/>
          <c:showVal val="0"/>
          <c:showCatName val="0"/>
          <c:showSerName val="0"/>
          <c:showPercent val="0"/>
          <c:showBubbleSize val="0"/>
        </c:dLbls>
        <c:gapWidth val="219"/>
        <c:overlap val="-27"/>
        <c:axId val="1035712159"/>
        <c:axId val="1035711199"/>
      </c:barChart>
      <c:catAx>
        <c:axId val="103571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11199"/>
        <c:crosses val="autoZero"/>
        <c:auto val="1"/>
        <c:lblAlgn val="ctr"/>
        <c:lblOffset val="100"/>
        <c:noMultiLvlLbl val="0"/>
      </c:catAx>
      <c:valAx>
        <c:axId val="103571119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1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(Recovered).xlsx]top 5!top5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Total</c:v>
                </c:pt>
              </c:strCache>
            </c:strRef>
          </c:tx>
          <c:spPr>
            <a:solidFill>
              <a:schemeClr val="accent1"/>
            </a:solidFill>
            <a:ln>
              <a:noFill/>
            </a:ln>
            <a:effectLst/>
          </c:spPr>
          <c:invertIfNegative val="0"/>
          <c:cat>
            <c:strRef>
              <c:f>'top 5'!$A$4:$A$8</c:f>
              <c:strCache>
                <c:ptCount val="5"/>
                <c:pt idx="0">
                  <c:v>Customer_94</c:v>
                </c:pt>
                <c:pt idx="1">
                  <c:v>Customer_9</c:v>
                </c:pt>
                <c:pt idx="2">
                  <c:v>Customer_43</c:v>
                </c:pt>
                <c:pt idx="3">
                  <c:v>Customer_82</c:v>
                </c:pt>
                <c:pt idx="4">
                  <c:v>Customer_42</c:v>
                </c:pt>
              </c:strCache>
            </c:strRef>
          </c:cat>
          <c:val>
            <c:numRef>
              <c:f>'top 5'!$B$4:$B$8</c:f>
              <c:numCache>
                <c:formatCode>"₹"\ #,##0.00</c:formatCode>
                <c:ptCount val="5"/>
                <c:pt idx="0">
                  <c:v>168252</c:v>
                </c:pt>
                <c:pt idx="1">
                  <c:v>138472.04999999999</c:v>
                </c:pt>
                <c:pt idx="2">
                  <c:v>132416.46</c:v>
                </c:pt>
                <c:pt idx="3">
                  <c:v>123918.05</c:v>
                </c:pt>
                <c:pt idx="4">
                  <c:v>123291.11</c:v>
                </c:pt>
              </c:numCache>
            </c:numRef>
          </c:val>
          <c:extLst>
            <c:ext xmlns:c16="http://schemas.microsoft.com/office/drawing/2014/chart" uri="{C3380CC4-5D6E-409C-BE32-E72D297353CC}">
              <c16:uniqueId val="{00000000-3B4E-4E45-B390-C6F497FBF8A5}"/>
            </c:ext>
          </c:extLst>
        </c:ser>
        <c:dLbls>
          <c:showLegendKey val="0"/>
          <c:showVal val="0"/>
          <c:showCatName val="0"/>
          <c:showSerName val="0"/>
          <c:showPercent val="0"/>
          <c:showBubbleSize val="0"/>
        </c:dLbls>
        <c:gapWidth val="219"/>
        <c:overlap val="-27"/>
        <c:axId val="1092292511"/>
        <c:axId val="1092302111"/>
      </c:barChart>
      <c:catAx>
        <c:axId val="109229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2111"/>
        <c:crosses val="autoZero"/>
        <c:auto val="1"/>
        <c:lblAlgn val="ctr"/>
        <c:lblOffset val="100"/>
        <c:noMultiLvlLbl val="0"/>
      </c:catAx>
      <c:valAx>
        <c:axId val="109230211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[UrbanMart_Sales_Data (Recovered).xlsx]profit vs cat!profitcat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vs cat'!$B$3</c:f>
              <c:strCache>
                <c:ptCount val="1"/>
                <c:pt idx="0">
                  <c:v>Total</c:v>
                </c:pt>
              </c:strCache>
            </c:strRef>
          </c:tx>
          <c:spPr>
            <a:solidFill>
              <a:schemeClr val="accent1"/>
            </a:solidFill>
            <a:ln>
              <a:noFill/>
            </a:ln>
            <a:effectLst/>
          </c:spPr>
          <c:invertIfNegative val="0"/>
          <c:cat>
            <c:strRef>
              <c:f>'profit vs cat'!$A$4:$A$7</c:f>
              <c:strCache>
                <c:ptCount val="4"/>
                <c:pt idx="0">
                  <c:v>Clothing</c:v>
                </c:pt>
                <c:pt idx="1">
                  <c:v>Furniture</c:v>
                </c:pt>
                <c:pt idx="2">
                  <c:v>Stationery</c:v>
                </c:pt>
                <c:pt idx="3">
                  <c:v>Electronics</c:v>
                </c:pt>
              </c:strCache>
            </c:strRef>
          </c:cat>
          <c:val>
            <c:numRef>
              <c:f>'profit vs cat'!$B$4:$B$7</c:f>
              <c:numCache>
                <c:formatCode>"₹"\ #,##0.00</c:formatCode>
                <c:ptCount val="4"/>
                <c:pt idx="0">
                  <c:v>232740.20000000007</c:v>
                </c:pt>
                <c:pt idx="1">
                  <c:v>216640.48000000004</c:v>
                </c:pt>
                <c:pt idx="2">
                  <c:v>193173.42</c:v>
                </c:pt>
                <c:pt idx="3">
                  <c:v>168768.06</c:v>
                </c:pt>
              </c:numCache>
            </c:numRef>
          </c:val>
          <c:extLst>
            <c:ext xmlns:c16="http://schemas.microsoft.com/office/drawing/2014/chart" uri="{C3380CC4-5D6E-409C-BE32-E72D297353CC}">
              <c16:uniqueId val="{00000000-1A46-4FD5-9B30-934ABD51D424}"/>
            </c:ext>
          </c:extLst>
        </c:ser>
        <c:dLbls>
          <c:showLegendKey val="0"/>
          <c:showVal val="0"/>
          <c:showCatName val="0"/>
          <c:showSerName val="0"/>
          <c:showPercent val="0"/>
          <c:showBubbleSize val="0"/>
        </c:dLbls>
        <c:gapWidth val="182"/>
        <c:axId val="1092307871"/>
        <c:axId val="1092291551"/>
      </c:barChart>
      <c:catAx>
        <c:axId val="109230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1551"/>
        <c:crosses val="autoZero"/>
        <c:auto val="1"/>
        <c:lblAlgn val="ctr"/>
        <c:lblOffset val="100"/>
        <c:noMultiLvlLbl val="0"/>
      </c:catAx>
      <c:valAx>
        <c:axId val="1092291551"/>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7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144780</xdr:colOff>
      <xdr:row>2</xdr:row>
      <xdr:rowOff>154192</xdr:rowOff>
    </xdr:from>
    <xdr:to>
      <xdr:col>5</xdr:col>
      <xdr:colOff>335280</xdr:colOff>
      <xdr:row>14</xdr:row>
      <xdr:rowOff>35858</xdr:rowOff>
    </xdr:to>
    <xdr:graphicFrame macro="">
      <xdr:nvGraphicFramePr>
        <xdr:cNvPr id="21" name="Chart 20">
          <a:extLst>
            <a:ext uri="{FF2B5EF4-FFF2-40B4-BE49-F238E27FC236}">
              <a16:creationId xmlns:a16="http://schemas.microsoft.com/office/drawing/2014/main" id="{20D6F424-6555-43B5-8FBB-7F3F0C3FE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452975</xdr:colOff>
      <xdr:row>14</xdr:row>
      <xdr:rowOff>267351</xdr:rowOff>
    </xdr:from>
    <xdr:to>
      <xdr:col>12</xdr:col>
      <xdr:colOff>478077</xdr:colOff>
      <xdr:row>27</xdr:row>
      <xdr:rowOff>118138</xdr:rowOff>
    </xdr:to>
    <xdr:graphicFrame macro="">
      <xdr:nvGraphicFramePr>
        <xdr:cNvPr id="22" name="Chart 21">
          <a:extLst>
            <a:ext uri="{FF2B5EF4-FFF2-40B4-BE49-F238E27FC236}">
              <a16:creationId xmlns:a16="http://schemas.microsoft.com/office/drawing/2014/main" id="{FEC94AE3-FD15-465A-8251-B253344F1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152530</xdr:colOff>
      <xdr:row>14</xdr:row>
      <xdr:rowOff>268825</xdr:rowOff>
    </xdr:from>
    <xdr:to>
      <xdr:col>5</xdr:col>
      <xdr:colOff>335410</xdr:colOff>
      <xdr:row>27</xdr:row>
      <xdr:rowOff>128576</xdr:rowOff>
    </xdr:to>
    <xdr:graphicFrame macro="">
      <xdr:nvGraphicFramePr>
        <xdr:cNvPr id="23" name="Chart 22">
          <a:extLst>
            <a:ext uri="{FF2B5EF4-FFF2-40B4-BE49-F238E27FC236}">
              <a16:creationId xmlns:a16="http://schemas.microsoft.com/office/drawing/2014/main" id="{F12FA494-328F-47C5-AB23-A640FA0E6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579784</xdr:colOff>
      <xdr:row>14</xdr:row>
      <xdr:rowOff>257040</xdr:rowOff>
    </xdr:from>
    <xdr:to>
      <xdr:col>19</xdr:col>
      <xdr:colOff>396904</xdr:colOff>
      <xdr:row>27</xdr:row>
      <xdr:rowOff>118137</xdr:rowOff>
    </xdr:to>
    <xdr:graphicFrame macro="">
      <xdr:nvGraphicFramePr>
        <xdr:cNvPr id="24" name="Chart 23">
          <a:extLst>
            <a:ext uri="{FF2B5EF4-FFF2-40B4-BE49-F238E27FC236}">
              <a16:creationId xmlns:a16="http://schemas.microsoft.com/office/drawing/2014/main" id="{CCC7AFEC-9FE2-405C-84A0-13F42FC4F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465450</xdr:colOff>
      <xdr:row>9</xdr:row>
      <xdr:rowOff>135984</xdr:rowOff>
    </xdr:from>
    <xdr:to>
      <xdr:col>24</xdr:col>
      <xdr:colOff>456484</xdr:colOff>
      <xdr:row>17</xdr:row>
      <xdr:rowOff>60960</xdr:rowOff>
    </xdr:to>
    <mc:AlternateContent xmlns:mc="http://schemas.openxmlformats.org/markup-compatibility/2006" xmlns:a14="http://schemas.microsoft.com/office/drawing/2010/main">
      <mc:Choice Requires="a14">
        <xdr:graphicFrame macro="">
          <xdr:nvGraphicFramePr>
            <xdr:cNvPr id="28" name="Product Category">
              <a:extLst>
                <a:ext uri="{FF2B5EF4-FFF2-40B4-BE49-F238E27FC236}">
                  <a16:creationId xmlns:a16="http://schemas.microsoft.com/office/drawing/2014/main" id="{DBDA5AEE-5822-4933-95B9-C1530F9662E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5572100" y="2441034"/>
              <a:ext cx="1819834" cy="1408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477192</xdr:colOff>
      <xdr:row>2</xdr:row>
      <xdr:rowOff>77595</xdr:rowOff>
    </xdr:from>
    <xdr:to>
      <xdr:col>24</xdr:col>
      <xdr:colOff>467498</xdr:colOff>
      <xdr:row>8</xdr:row>
      <xdr:rowOff>141718</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9C50D091-1F45-4327-9E53-8701C2D076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583842" y="763395"/>
              <a:ext cx="1819106" cy="1510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461099</xdr:colOff>
      <xdr:row>18</xdr:row>
      <xdr:rowOff>130770</xdr:rowOff>
    </xdr:from>
    <xdr:to>
      <xdr:col>24</xdr:col>
      <xdr:colOff>452133</xdr:colOff>
      <xdr:row>26</xdr:row>
      <xdr:rowOff>81280</xdr:rowOff>
    </xdr:to>
    <mc:AlternateContent xmlns:mc="http://schemas.openxmlformats.org/markup-compatibility/2006" xmlns:a14="http://schemas.microsoft.com/office/drawing/2010/main">
      <mc:Choice Requires="a14">
        <xdr:graphicFrame macro="">
          <xdr:nvGraphicFramePr>
            <xdr:cNvPr id="30" name="month">
              <a:extLst>
                <a:ext uri="{FF2B5EF4-FFF2-40B4-BE49-F238E27FC236}">
                  <a16:creationId xmlns:a16="http://schemas.microsoft.com/office/drawing/2014/main" id="{A3D30C2B-3993-4A5D-967F-CDB80BB643E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495945" y="4478078"/>
              <a:ext cx="1808111" cy="1962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421342</xdr:colOff>
      <xdr:row>2</xdr:row>
      <xdr:rowOff>161364</xdr:rowOff>
    </xdr:from>
    <xdr:to>
      <xdr:col>12</xdr:col>
      <xdr:colOff>439272</xdr:colOff>
      <xdr:row>14</xdr:row>
      <xdr:rowOff>26894</xdr:rowOff>
    </xdr:to>
    <xdr:graphicFrame macro="">
      <xdr:nvGraphicFramePr>
        <xdr:cNvPr id="12" name="Chart 11">
          <a:extLst>
            <a:ext uri="{FF2B5EF4-FFF2-40B4-BE49-F238E27FC236}">
              <a16:creationId xmlns:a16="http://schemas.microsoft.com/office/drawing/2014/main" id="{69CA1C94-0242-458E-99A3-9B26C606A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537883</xdr:colOff>
      <xdr:row>2</xdr:row>
      <xdr:rowOff>152400</xdr:rowOff>
    </xdr:from>
    <xdr:to>
      <xdr:col>19</xdr:col>
      <xdr:colOff>358588</xdr:colOff>
      <xdr:row>14</xdr:row>
      <xdr:rowOff>26894</xdr:rowOff>
    </xdr:to>
    <xdr:graphicFrame macro="">
      <xdr:nvGraphicFramePr>
        <xdr:cNvPr id="13" name="Chart 12">
          <a:extLst>
            <a:ext uri="{FF2B5EF4-FFF2-40B4-BE49-F238E27FC236}">
              <a16:creationId xmlns:a16="http://schemas.microsoft.com/office/drawing/2014/main" id="{033028EC-9664-4FE9-A50B-3BAB74412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40640</xdr:colOff>
      <xdr:row>2</xdr:row>
      <xdr:rowOff>142240</xdr:rowOff>
    </xdr:from>
    <xdr:to>
      <xdr:col>21</xdr:col>
      <xdr:colOff>0</xdr:colOff>
      <xdr:row>5</xdr:row>
      <xdr:rowOff>111760</xdr:rowOff>
    </xdr:to>
    <xdr:sp macro="" textlink="">
      <xdr:nvSpPr>
        <xdr:cNvPr id="4" name="Rectangle: Rounded Corners 3">
          <a:extLst>
            <a:ext uri="{FF2B5EF4-FFF2-40B4-BE49-F238E27FC236}">
              <a16:creationId xmlns:a16="http://schemas.microsoft.com/office/drawing/2014/main" id="{D7DFC9D6-5D82-317F-7D9A-DB26469F302B}"/>
            </a:ext>
          </a:extLst>
        </xdr:cNvPr>
        <xdr:cNvSpPr/>
      </xdr:nvSpPr>
      <xdr:spPr>
        <a:xfrm>
          <a:off x="13126720" y="833120"/>
          <a:ext cx="1981200" cy="6807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tx1"/>
              </a:solidFill>
            </a:rPr>
            <a:t>Total</a:t>
          </a:r>
          <a:r>
            <a:rPr lang="en-IN" sz="2800" b="1" baseline="0">
              <a:solidFill>
                <a:schemeClr val="tx1"/>
              </a:solidFill>
            </a:rPr>
            <a:t> sales</a:t>
          </a:r>
          <a:endParaRPr lang="en-IN" sz="2800" b="1">
            <a:solidFill>
              <a:schemeClr val="tx1"/>
            </a:solidFill>
          </a:endParaRPr>
        </a:p>
      </xdr:txBody>
    </xdr:sp>
    <xdr:clientData/>
  </xdr:twoCellAnchor>
  <xdr:twoCellAnchor>
    <xdr:from>
      <xdr:col>20</xdr:col>
      <xdr:colOff>71120</xdr:colOff>
      <xdr:row>8</xdr:row>
      <xdr:rowOff>60960</xdr:rowOff>
    </xdr:from>
    <xdr:to>
      <xdr:col>21</xdr:col>
      <xdr:colOff>30480</xdr:colOff>
      <xdr:row>12</xdr:row>
      <xdr:rowOff>10160</xdr:rowOff>
    </xdr:to>
    <xdr:sp macro="" textlink="">
      <xdr:nvSpPr>
        <xdr:cNvPr id="5" name="Rectangle: Rounded Corners 4">
          <a:extLst>
            <a:ext uri="{FF2B5EF4-FFF2-40B4-BE49-F238E27FC236}">
              <a16:creationId xmlns:a16="http://schemas.microsoft.com/office/drawing/2014/main" id="{CF4C1143-3175-494E-8992-E509C8B05199}"/>
            </a:ext>
          </a:extLst>
        </xdr:cNvPr>
        <xdr:cNvSpPr/>
      </xdr:nvSpPr>
      <xdr:spPr>
        <a:xfrm>
          <a:off x="13157200" y="2194560"/>
          <a:ext cx="1981200" cy="6807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tx1"/>
              </a:solidFill>
            </a:rPr>
            <a:t>Total</a:t>
          </a:r>
          <a:r>
            <a:rPr lang="en-IN" sz="2800" b="1" baseline="0">
              <a:solidFill>
                <a:schemeClr val="tx1"/>
              </a:solidFill>
            </a:rPr>
            <a:t> Profit</a:t>
          </a:r>
          <a:endParaRPr lang="en-IN" sz="2800" b="1">
            <a:solidFill>
              <a:schemeClr val="tx1"/>
            </a:solidFill>
          </a:endParaRPr>
        </a:p>
      </xdr:txBody>
    </xdr:sp>
    <xdr:clientData/>
  </xdr:twoCellAnchor>
  <xdr:twoCellAnchor>
    <xdr:from>
      <xdr:col>20</xdr:col>
      <xdr:colOff>60960</xdr:colOff>
      <xdr:row>14</xdr:row>
      <xdr:rowOff>345440</xdr:rowOff>
    </xdr:from>
    <xdr:to>
      <xdr:col>21</xdr:col>
      <xdr:colOff>111760</xdr:colOff>
      <xdr:row>18</xdr:row>
      <xdr:rowOff>81280</xdr:rowOff>
    </xdr:to>
    <xdr:sp macro="" textlink="">
      <xdr:nvSpPr>
        <xdr:cNvPr id="6" name="Rectangle: Rounded Corners 5">
          <a:extLst>
            <a:ext uri="{FF2B5EF4-FFF2-40B4-BE49-F238E27FC236}">
              <a16:creationId xmlns:a16="http://schemas.microsoft.com/office/drawing/2014/main" id="{913FE9CD-5493-49CA-95E6-90B49DC6963C}"/>
            </a:ext>
          </a:extLst>
        </xdr:cNvPr>
        <xdr:cNvSpPr/>
      </xdr:nvSpPr>
      <xdr:spPr>
        <a:xfrm>
          <a:off x="13147040" y="3759200"/>
          <a:ext cx="2072640" cy="65024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rPr>
            <a:t>Total</a:t>
          </a:r>
          <a:r>
            <a:rPr lang="en-IN" sz="2400" b="1" baseline="0">
              <a:solidFill>
                <a:schemeClr val="tx1"/>
              </a:solidFill>
            </a:rPr>
            <a:t> Qty Sold</a:t>
          </a:r>
          <a:endParaRPr lang="en-IN" sz="2400" b="1">
            <a:solidFill>
              <a:schemeClr val="tx1"/>
            </a:solidFill>
          </a:endParaRPr>
        </a:p>
      </xdr:txBody>
    </xdr:sp>
    <xdr:clientData/>
  </xdr:twoCellAnchor>
  <xdr:twoCellAnchor>
    <xdr:from>
      <xdr:col>20</xdr:col>
      <xdr:colOff>10160</xdr:colOff>
      <xdr:row>21</xdr:row>
      <xdr:rowOff>111760</xdr:rowOff>
    </xdr:from>
    <xdr:to>
      <xdr:col>21</xdr:col>
      <xdr:colOff>60960</xdr:colOff>
      <xdr:row>24</xdr:row>
      <xdr:rowOff>30480</xdr:rowOff>
    </xdr:to>
    <xdr:sp macro="" textlink="">
      <xdr:nvSpPr>
        <xdr:cNvPr id="7" name="Rectangle: Rounded Corners 6">
          <a:extLst>
            <a:ext uri="{FF2B5EF4-FFF2-40B4-BE49-F238E27FC236}">
              <a16:creationId xmlns:a16="http://schemas.microsoft.com/office/drawing/2014/main" id="{15B0A440-45A9-49E1-A58B-0BC5F1920923}"/>
            </a:ext>
          </a:extLst>
        </xdr:cNvPr>
        <xdr:cNvSpPr/>
      </xdr:nvSpPr>
      <xdr:spPr>
        <a:xfrm>
          <a:off x="13096240" y="5171440"/>
          <a:ext cx="2072640" cy="65024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rPr>
            <a:t>Profit</a:t>
          </a:r>
          <a:r>
            <a:rPr lang="en-IN" sz="2400" b="1" baseline="0">
              <a:solidFill>
                <a:schemeClr val="tx1"/>
              </a:solidFill>
            </a:rPr>
            <a:t> Margin</a:t>
          </a:r>
          <a:endParaRPr lang="en-IN" sz="24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310930</xdr:colOff>
      <xdr:row>5</xdr:row>
      <xdr:rowOff>17517</xdr:rowOff>
    </xdr:from>
    <xdr:to>
      <xdr:col>17</xdr:col>
      <xdr:colOff>490482</xdr:colOff>
      <xdr:row>23</xdr:row>
      <xdr:rowOff>44669</xdr:rowOff>
    </xdr:to>
    <xdr:graphicFrame macro="">
      <xdr:nvGraphicFramePr>
        <xdr:cNvPr id="4" name="Chart 3">
          <a:extLst>
            <a:ext uri="{FF2B5EF4-FFF2-40B4-BE49-F238E27FC236}">
              <a16:creationId xmlns:a16="http://schemas.microsoft.com/office/drawing/2014/main" id="{1A42FA79-73C9-AE7B-78F8-FC6D2E931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91440</xdr:colOff>
      <xdr:row>3</xdr:row>
      <xdr:rowOff>121920</xdr:rowOff>
    </xdr:from>
    <xdr:to>
      <xdr:col>15</xdr:col>
      <xdr:colOff>396240</xdr:colOff>
      <xdr:row>18</xdr:row>
      <xdr:rowOff>121920</xdr:rowOff>
    </xdr:to>
    <xdr:graphicFrame macro="">
      <xdr:nvGraphicFramePr>
        <xdr:cNvPr id="5" name="Chart 4">
          <a:extLst>
            <a:ext uri="{FF2B5EF4-FFF2-40B4-BE49-F238E27FC236}">
              <a16:creationId xmlns:a16="http://schemas.microsoft.com/office/drawing/2014/main" id="{48F84959-DD40-4CF3-7DE8-AA96BD535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6</xdr:row>
      <xdr:rowOff>45720</xdr:rowOff>
    </xdr:from>
    <xdr:to>
      <xdr:col>14</xdr:col>
      <xdr:colOff>556260</xdr:colOff>
      <xdr:row>21</xdr:row>
      <xdr:rowOff>60960</xdr:rowOff>
    </xdr:to>
    <xdr:graphicFrame macro="">
      <xdr:nvGraphicFramePr>
        <xdr:cNvPr id="2" name="Chart 1">
          <a:extLst>
            <a:ext uri="{FF2B5EF4-FFF2-40B4-BE49-F238E27FC236}">
              <a16:creationId xmlns:a16="http://schemas.microsoft.com/office/drawing/2014/main" id="{C60E33C3-7031-7612-5954-4F15C18CB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518160</xdr:colOff>
      <xdr:row>3</xdr:row>
      <xdr:rowOff>22860</xdr:rowOff>
    </xdr:from>
    <xdr:to>
      <xdr:col>14</xdr:col>
      <xdr:colOff>137160</xdr:colOff>
      <xdr:row>17</xdr:row>
      <xdr:rowOff>160020</xdr:rowOff>
    </xdr:to>
    <xdr:graphicFrame macro="">
      <xdr:nvGraphicFramePr>
        <xdr:cNvPr id="3" name="Chart 2">
          <a:extLst>
            <a:ext uri="{FF2B5EF4-FFF2-40B4-BE49-F238E27FC236}">
              <a16:creationId xmlns:a16="http://schemas.microsoft.com/office/drawing/2014/main" id="{17DF1E80-2A12-BA47-C0A2-D14D77523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220980</xdr:colOff>
      <xdr:row>6</xdr:row>
      <xdr:rowOff>45720</xdr:rowOff>
    </xdr:from>
    <xdr:to>
      <xdr:col>11</xdr:col>
      <xdr:colOff>525780</xdr:colOff>
      <xdr:row>21</xdr:row>
      <xdr:rowOff>45720</xdr:rowOff>
    </xdr:to>
    <xdr:graphicFrame macro="">
      <xdr:nvGraphicFramePr>
        <xdr:cNvPr id="2" name="Chart 1">
          <a:extLst>
            <a:ext uri="{FF2B5EF4-FFF2-40B4-BE49-F238E27FC236}">
              <a16:creationId xmlns:a16="http://schemas.microsoft.com/office/drawing/2014/main" id="{EF7A4BC0-E9A9-DD62-38E9-1D0EB9A8B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220980</xdr:colOff>
      <xdr:row>6</xdr:row>
      <xdr:rowOff>45720</xdr:rowOff>
    </xdr:from>
    <xdr:to>
      <xdr:col>13</xdr:col>
      <xdr:colOff>7620</xdr:colOff>
      <xdr:row>21</xdr:row>
      <xdr:rowOff>45720</xdr:rowOff>
    </xdr:to>
    <xdr:graphicFrame macro="">
      <xdr:nvGraphicFramePr>
        <xdr:cNvPr id="4" name="Chart 3">
          <a:extLst>
            <a:ext uri="{FF2B5EF4-FFF2-40B4-BE49-F238E27FC236}">
              <a16:creationId xmlns:a16="http://schemas.microsoft.com/office/drawing/2014/main" id="{21648936-14C6-F1DC-762B-9EDCEA20C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556260</xdr:colOff>
      <xdr:row>6</xdr:row>
      <xdr:rowOff>45720</xdr:rowOff>
    </xdr:from>
    <xdr:to>
      <xdr:col>11</xdr:col>
      <xdr:colOff>251460</xdr:colOff>
      <xdr:row>21</xdr:row>
      <xdr:rowOff>45720</xdr:rowOff>
    </xdr:to>
    <xdr:graphicFrame macro="">
      <xdr:nvGraphicFramePr>
        <xdr:cNvPr id="2" name="Chart 1">
          <a:extLst>
            <a:ext uri="{FF2B5EF4-FFF2-40B4-BE49-F238E27FC236}">
              <a16:creationId xmlns:a16="http://schemas.microsoft.com/office/drawing/2014/main" id="{7BA738FD-F4C9-F90D-D7A3-D8EA61DF2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sham Lahari" refreshedDate="45947.725933680558" createdVersion="8" refreshedVersion="8" minRefreshableVersion="3" recordCount="450" xr:uid="{E3BD8427-949A-44D2-8AE6-44AE0DBB6296}">
  <cacheSource type="worksheet">
    <worksheetSource name="Table1"/>
  </cacheSource>
  <cacheFields count="16">
    <cacheField name="Order ID" numFmtId="0">
      <sharedItems/>
    </cacheField>
    <cacheField name="Order Date" numFmtId="14">
      <sharedItems containsSemiMixedTypes="0" containsNonDate="0" containsDate="1" containsString="0" minDate="2023-01-03T00:00:00" maxDate="2025-01-01T00:00:00"/>
    </cacheField>
    <cacheField name="month" numFmtId="14">
      <sharedItems count="12">
        <s v="Jan"/>
        <s v="May"/>
        <s v="Dec"/>
        <s v="Sep"/>
        <s v="Apr"/>
        <s v="Jun"/>
        <s v="Oct"/>
        <s v="Aug"/>
        <s v="Mar"/>
        <s v="Feb"/>
        <s v="Nov"/>
        <s v="Jul"/>
      </sharedItems>
    </cacheField>
    <cacheField name="Customer Name" numFmtId="0">
      <sharedItems count="116">
        <s v="Customer_19"/>
        <s v="Customer_18"/>
        <s v="Customer_38"/>
        <s v="Customer_83"/>
        <s v="Customer_96"/>
        <s v="Customer_2"/>
        <s v="Customer_52"/>
        <s v="Customer_7"/>
        <s v="Customer_33"/>
        <s v="Customer_51"/>
        <s v="Customer_9"/>
        <s v="Customer_72"/>
        <s v="Customer_15"/>
        <s v="Customer_71"/>
        <s v="Customer_119"/>
        <s v="Customer_109"/>
        <s v="Customer_84"/>
        <s v="Customer_93"/>
        <s v="Customer_73"/>
        <s v="Customer_21"/>
        <s v="Customer_74"/>
        <s v="Customer_108"/>
        <s v="Customer_112"/>
        <s v="Customer_76"/>
        <s v="Customer_67"/>
        <s v="Customer_49"/>
        <s v="Customer_66"/>
        <s v="Customer_63"/>
        <s v="Customer_42"/>
        <s v="Customer_44"/>
        <s v="Customer_16"/>
        <s v="Customer_97"/>
        <s v="Customer_65"/>
        <s v="Customer_35"/>
        <s v="Customer_5"/>
        <s v="Customer_82"/>
        <s v="Customer_50"/>
        <s v="Customer_55"/>
        <s v="Customer_28"/>
        <s v="Customer_13"/>
        <s v="Customer_118"/>
        <s v="Customer_54"/>
        <s v="Customer_37"/>
        <s v="Customer_43"/>
        <s v="Customer_116"/>
        <s v="Customer_80"/>
        <s v="Customer_115"/>
        <s v="Customer_39"/>
        <s v="Customer_57"/>
        <s v="Customer_81"/>
        <s v="Customer_58"/>
        <s v="Customer_98"/>
        <s v="Customer_61"/>
        <s v="Customer_103"/>
        <s v="Customer_114"/>
        <s v="Customer_40"/>
        <s v="Customer_94"/>
        <s v="Customer_79"/>
        <s v="Customer_70"/>
        <s v="Customer_86"/>
        <s v="Customer_78"/>
        <s v="Customer_68"/>
        <s v="Customer_107"/>
        <s v="Customer_46"/>
        <s v="Customer_41"/>
        <s v="Customer_62"/>
        <s v="Customer_48"/>
        <s v="Customer_64"/>
        <s v="Customer_27"/>
        <s v="Customer_89"/>
        <s v="Customer_90"/>
        <s v="Customer_113"/>
        <s v="Customer_92"/>
        <s v="Customer_87"/>
        <s v="Customer_101"/>
        <s v="Customer_8"/>
        <s v="Customer_47"/>
        <s v="Customer_30"/>
        <s v="Customer_111"/>
        <s v="Customer_85"/>
        <s v="Customer_91"/>
        <s v="Customer_3"/>
        <s v="Customer_120"/>
        <s v="Customer_36"/>
        <s v="Customer_53"/>
        <s v="Customer_32"/>
        <s v="Customer_23"/>
        <s v="Customer_25"/>
        <s v="Customer_17"/>
        <s v="Customer_11"/>
        <s v="Customer_69"/>
        <s v="Customer_106"/>
        <s v="Customer_22"/>
        <s v="Customer_14"/>
        <s v="Customer_110"/>
        <s v="Customer_4"/>
        <s v="Customer_88"/>
        <s v="Customer_29"/>
        <s v="Customer_95"/>
        <s v="Customer_56"/>
        <s v="Customer_105"/>
        <s v="Customer_45"/>
        <s v="Customer_10"/>
        <s v="Customer_1"/>
        <s v="Customer_77"/>
        <s v="Customer_6"/>
        <s v="Customer_100"/>
        <s v="Customer_104"/>
        <s v="Customer_59"/>
        <s v="Customer_60"/>
        <s v="Customer_26"/>
        <s v="Customer_12"/>
        <s v="Customer_20"/>
        <s v="Customer_31"/>
        <s v="Customer_34"/>
        <s v="Customer_99"/>
      </sharedItems>
    </cacheField>
    <cacheField name="Region" numFmtId="0">
      <sharedItems count="4">
        <s v="West"/>
        <s v="North"/>
        <s v="East"/>
        <s v="South"/>
      </sharedItems>
    </cacheField>
    <cacheField name="Product Category" numFmtId="0">
      <sharedItems count="4">
        <s v="Furniture"/>
        <s v="Stationery"/>
        <s v="Clothing"/>
        <s v="Electronics"/>
      </sharedItems>
    </cacheField>
    <cacheField name="Product" numFmtId="0">
      <sharedItems count="20">
        <s v="Bookshelf"/>
        <s v="Bed Frame"/>
        <s v="Marker"/>
        <s v="Shoes"/>
        <s v="T-Shirt"/>
        <s v="Stapler"/>
        <s v="Jeans"/>
        <s v="Smartwatch"/>
        <s v="Laptop"/>
        <s v="Notebook"/>
        <s v="Pen Set"/>
        <s v="Dress"/>
        <s v="Desk"/>
        <s v="Sofa"/>
        <s v="Camera"/>
        <s v="Diary"/>
        <s v="Jacket"/>
        <s v="Headphones"/>
        <s v="Smartphone"/>
        <s v="Office Chair"/>
      </sharedItems>
    </cacheField>
    <cacheField name="Quantity Sold" numFmtId="0">
      <sharedItems containsSemiMixedTypes="0" containsString="0" containsNumber="1" containsInteger="1" minValue="1" maxValue="10"/>
    </cacheField>
    <cacheField name="Unit Price" numFmtId="164">
      <sharedItems containsSemiMixedTypes="0" containsString="0" containsNumber="1" minValue="100.68" maxValue="4998.21"/>
    </cacheField>
    <cacheField name="Discount %" numFmtId="10">
      <sharedItems containsSemiMixedTypes="0" containsString="0" containsNumber="1" minValue="0" maxValue="0.3"/>
    </cacheField>
    <cacheField name="Sales" numFmtId="164">
      <sharedItems containsSemiMixedTypes="0" containsString="0" containsNumber="1" minValue="100.23" maxValue="45986.77"/>
    </cacheField>
    <cacheField name="Profit" numFmtId="164">
      <sharedItems containsSemiMixedTypes="0" containsString="0" containsNumber="1" minValue="22.15" maxValue="10214.19"/>
    </cacheField>
    <cacheField name="discounted sales" numFmtId="164">
      <sharedItems containsSemiMixedTypes="0" containsString="0" containsNumber="1" minValue="100.2276" maxValue="45986.773999999998"/>
    </cacheField>
    <cacheField name="profit margin" numFmtId="10">
      <sharedItems containsSemiMixedTypes="0" containsString="0" containsNumber="1" minValue="5.0238560294836761E-2" maxValue="0.2488441222386176"/>
    </cacheField>
    <cacheField name="ProfitMargin" numFmtId="0" formula="Profit/Sales" databaseField="0"/>
    <cacheField name="profit Margin R" numFmtId="0" formula="Profit/Sales" databaseField="0"/>
  </cacheFields>
  <extLst>
    <ext xmlns:x14="http://schemas.microsoft.com/office/spreadsheetml/2009/9/main" uri="{725AE2AE-9491-48be-B2B4-4EB974FC3084}">
      <x14:pivotCacheDefinition pivotCacheId="506711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s v="ORD1000"/>
    <d v="2024-01-12T00:00:00"/>
    <x v="0"/>
    <x v="0"/>
    <x v="0"/>
    <x v="0"/>
    <x v="0"/>
    <n v="3"/>
    <n v="3459.93"/>
    <n v="0.27"/>
    <n v="7577.25"/>
    <n v="853.96"/>
    <n v="7577.2466999999988"/>
    <n v="0.11270051799795441"/>
  </r>
  <r>
    <s v="ORD1001"/>
    <d v="2023-05-27T00:00:00"/>
    <x v="1"/>
    <x v="1"/>
    <x v="1"/>
    <x v="0"/>
    <x v="1"/>
    <n v="10"/>
    <n v="2321.5"/>
    <n v="0.11"/>
    <n v="20661.349999999999"/>
    <n v="4690.43"/>
    <n v="20661.349999999999"/>
    <n v="0.22701469168277971"/>
  </r>
  <r>
    <s v="ORD1002"/>
    <d v="2024-05-30T00:00:00"/>
    <x v="1"/>
    <x v="2"/>
    <x v="2"/>
    <x v="0"/>
    <x v="1"/>
    <n v="8"/>
    <n v="576.36"/>
    <n v="0.1"/>
    <n v="4149.79"/>
    <n v="906.25"/>
    <n v="4149.7920000000004"/>
    <n v="0.21838454476009631"/>
  </r>
  <r>
    <s v="ORD1003"/>
    <d v="2024-12-31T00:00:00"/>
    <x v="2"/>
    <x v="3"/>
    <x v="0"/>
    <x v="1"/>
    <x v="2"/>
    <n v="3"/>
    <n v="4103.1899999999996"/>
    <n v="0.08"/>
    <n v="11324.8"/>
    <n v="1090.83"/>
    <n v="11324.804400000001"/>
    <n v="9.6322230856174057E-2"/>
  </r>
  <r>
    <s v="ORD1004"/>
    <d v="2023-09-22T00:00:00"/>
    <x v="3"/>
    <x v="4"/>
    <x v="2"/>
    <x v="2"/>
    <x v="3"/>
    <n v="7"/>
    <n v="3193.14"/>
    <n v="0.25"/>
    <n v="16763.990000000002"/>
    <n v="984.61"/>
    <n v="16763.985000000001"/>
    <n v="5.8733630836095695E-2"/>
  </r>
  <r>
    <s v="ORD1005"/>
    <d v="2024-04-05T00:00:00"/>
    <x v="4"/>
    <x v="5"/>
    <x v="1"/>
    <x v="2"/>
    <x v="4"/>
    <n v="3"/>
    <n v="3387.95"/>
    <n v="0.01"/>
    <n v="10062.209999999999"/>
    <n v="551.17999999999995"/>
    <n v="10062.211499999998"/>
    <n v="5.4777230846901427E-2"/>
  </r>
  <r>
    <s v="ORD1006"/>
    <d v="2023-06-18T00:00:00"/>
    <x v="5"/>
    <x v="6"/>
    <x v="2"/>
    <x v="1"/>
    <x v="5"/>
    <n v="5"/>
    <n v="2913.48"/>
    <n v="0.01"/>
    <n v="14421.73"/>
    <n v="2623.59"/>
    <n v="14421.725999999999"/>
    <n v="0.18191922883038306"/>
  </r>
  <r>
    <s v="ORD1007"/>
    <d v="2024-10-24T00:00:00"/>
    <x v="6"/>
    <x v="7"/>
    <x v="3"/>
    <x v="2"/>
    <x v="6"/>
    <n v="4"/>
    <n v="1472.36"/>
    <n v="0.24"/>
    <n v="4475.97"/>
    <n v="809.22"/>
    <n v="4475.9744000000001"/>
    <n v="0.18079209646177252"/>
  </r>
  <r>
    <s v="ORD1008"/>
    <d v="2024-05-08T00:00:00"/>
    <x v="1"/>
    <x v="8"/>
    <x v="2"/>
    <x v="3"/>
    <x v="7"/>
    <n v="4"/>
    <n v="508.82"/>
    <n v="0.28999999999999998"/>
    <n v="1445.05"/>
    <n v="346.82"/>
    <n v="1445.0487999999998"/>
    <n v="0.24000553614061798"/>
  </r>
  <r>
    <s v="ORD1009"/>
    <d v="2024-10-16T00:00:00"/>
    <x v="6"/>
    <x v="9"/>
    <x v="1"/>
    <x v="0"/>
    <x v="0"/>
    <n v="5"/>
    <n v="1559.89"/>
    <n v="0.18"/>
    <n v="6395.55"/>
    <n v="820.18"/>
    <n v="6395.5490000000009"/>
    <n v="0.12824229346967814"/>
  </r>
  <r>
    <s v="ORD1010"/>
    <d v="2023-08-24T00:00:00"/>
    <x v="7"/>
    <x v="10"/>
    <x v="3"/>
    <x v="3"/>
    <x v="8"/>
    <n v="9"/>
    <n v="4425.26"/>
    <n v="0.21"/>
    <n v="31463.599999999999"/>
    <n v="5451.9"/>
    <n v="31463.598600000005"/>
    <n v="0.17327642100713206"/>
  </r>
  <r>
    <s v="ORD1011"/>
    <d v="2023-03-12T00:00:00"/>
    <x v="8"/>
    <x v="11"/>
    <x v="1"/>
    <x v="1"/>
    <x v="9"/>
    <n v="3"/>
    <n v="137.88"/>
    <n v="0.06"/>
    <n v="388.82"/>
    <n v="65.92"/>
    <n v="388.82159999999999"/>
    <n v="0.16953860398127668"/>
  </r>
  <r>
    <s v="ORD1012"/>
    <d v="2024-10-05T00:00:00"/>
    <x v="6"/>
    <x v="12"/>
    <x v="0"/>
    <x v="2"/>
    <x v="4"/>
    <n v="3"/>
    <n v="1729.98"/>
    <n v="0.12"/>
    <n v="4567.1499999999996"/>
    <n v="948.74"/>
    <n v="4567.1472000000003"/>
    <n v="0.20773129851220129"/>
  </r>
  <r>
    <s v="ORD1013"/>
    <d v="2024-05-09T00:00:00"/>
    <x v="1"/>
    <x v="13"/>
    <x v="1"/>
    <x v="3"/>
    <x v="8"/>
    <n v="4"/>
    <n v="3216.31"/>
    <n v="0.12"/>
    <n v="11321.41"/>
    <n v="2417.5100000000002"/>
    <n v="11321.4112"/>
    <n v="0.21353435658632627"/>
  </r>
  <r>
    <s v="ORD1014"/>
    <d v="2024-06-18T00:00:00"/>
    <x v="5"/>
    <x v="14"/>
    <x v="0"/>
    <x v="3"/>
    <x v="7"/>
    <n v="1"/>
    <n v="3766.67"/>
    <n v="0.12"/>
    <n v="3314.67"/>
    <n v="369.22"/>
    <n v="3314.6696000000002"/>
    <n v="0.11138967076662232"/>
  </r>
  <r>
    <s v="ORD1015"/>
    <d v="2023-02-19T00:00:00"/>
    <x v="9"/>
    <x v="15"/>
    <x v="0"/>
    <x v="1"/>
    <x v="10"/>
    <n v="9"/>
    <n v="3695.6"/>
    <n v="0.05"/>
    <n v="31597.38"/>
    <n v="7159.52"/>
    <n v="31597.38"/>
    <n v="0.2265858751580036"/>
  </r>
  <r>
    <s v="ORD1016"/>
    <d v="2024-01-29T00:00:00"/>
    <x v="0"/>
    <x v="16"/>
    <x v="1"/>
    <x v="2"/>
    <x v="11"/>
    <n v="3"/>
    <n v="3561.53"/>
    <n v="0.27"/>
    <n v="7799.75"/>
    <n v="467.15"/>
    <n v="7799.7506999999996"/>
    <n v="5.9892945286707903E-2"/>
  </r>
  <r>
    <s v="ORD1017"/>
    <d v="2024-03-28T00:00:00"/>
    <x v="8"/>
    <x v="3"/>
    <x v="1"/>
    <x v="2"/>
    <x v="6"/>
    <n v="5"/>
    <n v="3910.17"/>
    <n v="0.3"/>
    <n v="13685.59"/>
    <n v="2334.92"/>
    <n v="13685.594999999998"/>
    <n v="0.17061157027208912"/>
  </r>
  <r>
    <s v="ORD1018"/>
    <d v="2024-05-28T00:00:00"/>
    <x v="1"/>
    <x v="17"/>
    <x v="2"/>
    <x v="0"/>
    <x v="1"/>
    <n v="9"/>
    <n v="4572.2299999999996"/>
    <n v="0.03"/>
    <n v="39915.57"/>
    <n v="7567.56"/>
    <n v="39915.567899999995"/>
    <n v="0.18958917535187397"/>
  </r>
  <r>
    <s v="ORD1019"/>
    <d v="2024-06-28T00:00:00"/>
    <x v="5"/>
    <x v="18"/>
    <x v="3"/>
    <x v="0"/>
    <x v="12"/>
    <n v="8"/>
    <n v="4197.49"/>
    <n v="0.06"/>
    <n v="31565.119999999999"/>
    <n v="6591.43"/>
    <n v="31565.124799999998"/>
    <n v="0.20882005200677206"/>
  </r>
  <r>
    <s v="ORD1020"/>
    <d v="2024-06-18T00:00:00"/>
    <x v="5"/>
    <x v="19"/>
    <x v="2"/>
    <x v="2"/>
    <x v="11"/>
    <n v="3"/>
    <n v="1181.8399999999999"/>
    <n v="0.14000000000000001"/>
    <n v="3049.15"/>
    <n v="562.64"/>
    <n v="3049.1471999999994"/>
    <n v="0.1845235557450437"/>
  </r>
  <r>
    <s v="ORD1021"/>
    <d v="2023-06-30T00:00:00"/>
    <x v="5"/>
    <x v="20"/>
    <x v="0"/>
    <x v="1"/>
    <x v="10"/>
    <n v="7"/>
    <n v="1092.79"/>
    <n v="0.27"/>
    <n v="5584.16"/>
    <n v="329.21"/>
    <n v="5584.1569"/>
    <n v="5.8954256325033663E-2"/>
  </r>
  <r>
    <s v="ORD1022"/>
    <d v="2024-06-20T00:00:00"/>
    <x v="5"/>
    <x v="21"/>
    <x v="3"/>
    <x v="0"/>
    <x v="13"/>
    <n v="8"/>
    <n v="275.26"/>
    <n v="0.19"/>
    <n v="1783.68"/>
    <n v="363.48"/>
    <n v="1783.6848"/>
    <n v="0.20378094725511303"/>
  </r>
  <r>
    <s v="ORD1023"/>
    <d v="2024-06-16T00:00:00"/>
    <x v="5"/>
    <x v="22"/>
    <x v="3"/>
    <x v="0"/>
    <x v="1"/>
    <n v="10"/>
    <n v="3460.41"/>
    <n v="0.16"/>
    <n v="29067.439999999999"/>
    <n v="3601.3"/>
    <n v="29067.444"/>
    <n v="0.12389463950041697"/>
  </r>
  <r>
    <s v="ORD1024"/>
    <d v="2023-01-27T00:00:00"/>
    <x v="0"/>
    <x v="0"/>
    <x v="2"/>
    <x v="3"/>
    <x v="14"/>
    <n v="4"/>
    <n v="3448.74"/>
    <n v="0.01"/>
    <n v="13657.01"/>
    <n v="2715.35"/>
    <n v="13657.010399999999"/>
    <n v="0.19882463291745411"/>
  </r>
  <r>
    <s v="ORD1025"/>
    <d v="2023-06-11T00:00:00"/>
    <x v="5"/>
    <x v="23"/>
    <x v="1"/>
    <x v="1"/>
    <x v="15"/>
    <n v="3"/>
    <n v="353.25"/>
    <n v="0.08"/>
    <n v="974.97"/>
    <n v="98.79"/>
    <n v="974.97"/>
    <n v="0.10132619465214315"/>
  </r>
  <r>
    <s v="ORD1026"/>
    <d v="2024-12-09T00:00:00"/>
    <x v="2"/>
    <x v="24"/>
    <x v="1"/>
    <x v="1"/>
    <x v="15"/>
    <n v="1"/>
    <n v="3372.63"/>
    <n v="0.28000000000000003"/>
    <n v="2428.29"/>
    <n v="462.38"/>
    <n v="2428.2936"/>
    <n v="0.19041383030857106"/>
  </r>
  <r>
    <s v="ORD1027"/>
    <d v="2023-11-16T00:00:00"/>
    <x v="10"/>
    <x v="10"/>
    <x v="2"/>
    <x v="0"/>
    <x v="1"/>
    <n v="7"/>
    <n v="4680.9799999999996"/>
    <n v="0.1"/>
    <n v="29490.17"/>
    <n v="2191.56"/>
    <n v="29490.173999999999"/>
    <n v="7.4314932738604081E-2"/>
  </r>
  <r>
    <s v="ORD1028"/>
    <d v="2024-11-30T00:00:00"/>
    <x v="10"/>
    <x v="25"/>
    <x v="1"/>
    <x v="2"/>
    <x v="16"/>
    <n v="4"/>
    <n v="388.16"/>
    <n v="0.15"/>
    <n v="1319.74"/>
    <n v="78.63"/>
    <n v="1319.7440000000001"/>
    <n v="5.9579917256429291E-2"/>
  </r>
  <r>
    <s v="ORD1029"/>
    <d v="2023-11-20T00:00:00"/>
    <x v="10"/>
    <x v="22"/>
    <x v="0"/>
    <x v="2"/>
    <x v="6"/>
    <n v="5"/>
    <n v="3983.01"/>
    <n v="0.15"/>
    <n v="16927.79"/>
    <n v="1547.97"/>
    <n v="16927.792500000003"/>
    <n v="9.1445486977331361E-2"/>
  </r>
  <r>
    <s v="ORD1030"/>
    <d v="2023-05-25T00:00:00"/>
    <x v="1"/>
    <x v="26"/>
    <x v="0"/>
    <x v="3"/>
    <x v="17"/>
    <n v="5"/>
    <n v="4849.5600000000004"/>
    <n v="0.14000000000000001"/>
    <n v="20853.11"/>
    <n v="1149.96"/>
    <n v="20853.108000000004"/>
    <n v="5.5145731260229293E-2"/>
  </r>
  <r>
    <s v="ORD1031"/>
    <d v="2024-09-29T00:00:00"/>
    <x v="3"/>
    <x v="27"/>
    <x v="2"/>
    <x v="2"/>
    <x v="16"/>
    <n v="6"/>
    <n v="1582.82"/>
    <n v="0.1"/>
    <n v="8547.23"/>
    <n v="1187.99"/>
    <n v="8547.228000000001"/>
    <n v="0.13899122873726344"/>
  </r>
  <r>
    <s v="ORD1032"/>
    <d v="2023-06-19T00:00:00"/>
    <x v="5"/>
    <x v="28"/>
    <x v="0"/>
    <x v="0"/>
    <x v="0"/>
    <n v="6"/>
    <n v="2973.29"/>
    <n v="0.18"/>
    <n v="14628.59"/>
    <n v="2201.52"/>
    <n v="14628.586799999999"/>
    <n v="0.15049434019273217"/>
  </r>
  <r>
    <s v="ORD1033"/>
    <d v="2024-12-20T00:00:00"/>
    <x v="2"/>
    <x v="29"/>
    <x v="3"/>
    <x v="1"/>
    <x v="5"/>
    <n v="5"/>
    <n v="907.22"/>
    <n v="0.05"/>
    <n v="4309.3"/>
    <n v="955.06"/>
    <n v="4309.2950000000001"/>
    <n v="0.22162764254055181"/>
  </r>
  <r>
    <s v="ORD1034"/>
    <d v="2023-03-18T00:00:00"/>
    <x v="8"/>
    <x v="18"/>
    <x v="3"/>
    <x v="3"/>
    <x v="8"/>
    <n v="10"/>
    <n v="3195.57"/>
    <n v="0.21"/>
    <n v="25245"/>
    <n v="4950.37"/>
    <n v="25245.003000000001"/>
    <n v="0.19609308774014655"/>
  </r>
  <r>
    <s v="ORD1035"/>
    <d v="2024-10-13T00:00:00"/>
    <x v="6"/>
    <x v="30"/>
    <x v="3"/>
    <x v="3"/>
    <x v="18"/>
    <n v="4"/>
    <n v="4410.18"/>
    <n v="0.06"/>
    <n v="16582.28"/>
    <n v="3973.4"/>
    <n v="16582.2768"/>
    <n v="0.23961722995872706"/>
  </r>
  <r>
    <s v="ORD1036"/>
    <d v="2024-11-20T00:00:00"/>
    <x v="10"/>
    <x v="31"/>
    <x v="0"/>
    <x v="1"/>
    <x v="2"/>
    <n v="4"/>
    <n v="851.36"/>
    <n v="0.04"/>
    <n v="3269.22"/>
    <n v="470.89"/>
    <n v="3269.2224000000001"/>
    <n v="0.14403741565266334"/>
  </r>
  <r>
    <s v="ORD1037"/>
    <d v="2024-12-21T00:00:00"/>
    <x v="2"/>
    <x v="32"/>
    <x v="3"/>
    <x v="0"/>
    <x v="0"/>
    <n v="5"/>
    <n v="2609.4"/>
    <n v="0.18"/>
    <n v="10698.54"/>
    <n v="1329.92"/>
    <n v="10698.54"/>
    <n v="0.12430855051249984"/>
  </r>
  <r>
    <s v="ORD1038"/>
    <d v="2024-11-28T00:00:00"/>
    <x v="10"/>
    <x v="33"/>
    <x v="1"/>
    <x v="0"/>
    <x v="1"/>
    <n v="1"/>
    <n v="4589.1000000000004"/>
    <n v="0.08"/>
    <n v="4221.97"/>
    <n v="1036.6099999999999"/>
    <n v="4221.9720000000007"/>
    <n v="0.2455275617780325"/>
  </r>
  <r>
    <s v="ORD1039"/>
    <d v="2024-01-06T00:00:00"/>
    <x v="0"/>
    <x v="34"/>
    <x v="2"/>
    <x v="3"/>
    <x v="17"/>
    <n v="9"/>
    <n v="1006.17"/>
    <n v="0.14000000000000001"/>
    <n v="7787.76"/>
    <n v="1331.3"/>
    <n v="7787.755799999999"/>
    <n v="0.17094774363873563"/>
  </r>
  <r>
    <s v="ORD1040"/>
    <d v="2024-02-02T00:00:00"/>
    <x v="9"/>
    <x v="35"/>
    <x v="1"/>
    <x v="3"/>
    <x v="7"/>
    <n v="7"/>
    <n v="2524.92"/>
    <n v="0.11"/>
    <n v="15730.25"/>
    <n v="797.11"/>
    <n v="15730.251600000001"/>
    <n v="5.067370194370719E-2"/>
  </r>
  <r>
    <s v="ORD1041"/>
    <d v="2023-08-19T00:00:00"/>
    <x v="7"/>
    <x v="36"/>
    <x v="1"/>
    <x v="1"/>
    <x v="5"/>
    <n v="8"/>
    <n v="2937.97"/>
    <n v="0.08"/>
    <n v="21623.46"/>
    <n v="2956.07"/>
    <n v="21623.459200000001"/>
    <n v="0.13670661402014295"/>
  </r>
  <r>
    <s v="ORD1042"/>
    <d v="2023-07-18T00:00:00"/>
    <x v="11"/>
    <x v="15"/>
    <x v="0"/>
    <x v="2"/>
    <x v="4"/>
    <n v="7"/>
    <n v="2081.9"/>
    <n v="0.27"/>
    <n v="10638.51"/>
    <n v="2150.6"/>
    <n v="10638.509"/>
    <n v="0.20215236908176049"/>
  </r>
  <r>
    <s v="ORD1043"/>
    <d v="2024-11-03T00:00:00"/>
    <x v="10"/>
    <x v="37"/>
    <x v="1"/>
    <x v="2"/>
    <x v="4"/>
    <n v="10"/>
    <n v="3836.73"/>
    <n v="0.2"/>
    <n v="30693.84"/>
    <n v="4433.7"/>
    <n v="30693.840000000004"/>
    <n v="0.1444491793793152"/>
  </r>
  <r>
    <s v="ORD1044"/>
    <d v="2023-08-16T00:00:00"/>
    <x v="7"/>
    <x v="38"/>
    <x v="3"/>
    <x v="2"/>
    <x v="4"/>
    <n v="1"/>
    <n v="1865.11"/>
    <n v="0.13"/>
    <n v="1622.65"/>
    <n v="118.59"/>
    <n v="1622.6456999999998"/>
    <n v="7.308415246664407E-2"/>
  </r>
  <r>
    <s v="ORD1045"/>
    <d v="2023-06-28T00:00:00"/>
    <x v="5"/>
    <x v="39"/>
    <x v="0"/>
    <x v="2"/>
    <x v="4"/>
    <n v="9"/>
    <n v="3634.39"/>
    <n v="0.16"/>
    <n v="27475.99"/>
    <n v="6426.37"/>
    <n v="27475.988399999998"/>
    <n v="0.23389038939088272"/>
  </r>
  <r>
    <s v="ORD1046"/>
    <d v="2023-05-01T00:00:00"/>
    <x v="1"/>
    <x v="40"/>
    <x v="2"/>
    <x v="2"/>
    <x v="3"/>
    <n v="6"/>
    <n v="3676.65"/>
    <n v="0.04"/>
    <n v="21177.5"/>
    <n v="4324.59"/>
    <n v="21177.504000000001"/>
    <n v="0.20420682327942391"/>
  </r>
  <r>
    <s v="ORD1047"/>
    <d v="2023-09-10T00:00:00"/>
    <x v="3"/>
    <x v="16"/>
    <x v="1"/>
    <x v="0"/>
    <x v="13"/>
    <n v="10"/>
    <n v="248.96"/>
    <n v="0.05"/>
    <n v="2365.12"/>
    <n v="118.91"/>
    <n v="2365.12"/>
    <n v="5.0276518739006903E-2"/>
  </r>
  <r>
    <s v="ORD1048"/>
    <d v="2023-03-16T00:00:00"/>
    <x v="8"/>
    <x v="41"/>
    <x v="0"/>
    <x v="2"/>
    <x v="6"/>
    <n v="8"/>
    <n v="3867.45"/>
    <n v="0.14000000000000001"/>
    <n v="26608.06"/>
    <n v="1561.66"/>
    <n v="26608.055999999997"/>
    <n v="5.8691238669786525E-2"/>
  </r>
  <r>
    <s v="ORD1049"/>
    <d v="2024-11-06T00:00:00"/>
    <x v="10"/>
    <x v="8"/>
    <x v="3"/>
    <x v="3"/>
    <x v="17"/>
    <n v="8"/>
    <n v="1722.36"/>
    <n v="0.2"/>
    <n v="11023.1"/>
    <n v="1121.4000000000001"/>
    <n v="11023.103999999999"/>
    <n v="0.10173181772822527"/>
  </r>
  <r>
    <s v="ORD1050"/>
    <d v="2023-03-29T00:00:00"/>
    <x v="8"/>
    <x v="17"/>
    <x v="2"/>
    <x v="3"/>
    <x v="7"/>
    <n v="6"/>
    <n v="2254.0700000000002"/>
    <n v="0.06"/>
    <n v="12712.95"/>
    <n v="1210.07"/>
    <n v="12712.954800000001"/>
    <n v="9.5184044615923127E-2"/>
  </r>
  <r>
    <s v="ORD1051"/>
    <d v="2024-11-16T00:00:00"/>
    <x v="10"/>
    <x v="42"/>
    <x v="3"/>
    <x v="1"/>
    <x v="9"/>
    <n v="8"/>
    <n v="3635.8"/>
    <n v="0.25"/>
    <n v="21814.799999999999"/>
    <n v="2144.29"/>
    <n v="21814.800000000003"/>
    <n v="9.829519408841704E-2"/>
  </r>
  <r>
    <s v="ORD1052"/>
    <d v="2023-05-11T00:00:00"/>
    <x v="1"/>
    <x v="43"/>
    <x v="0"/>
    <x v="3"/>
    <x v="7"/>
    <n v="6"/>
    <n v="2425.96"/>
    <n v="0"/>
    <n v="14555.76"/>
    <n v="774.49"/>
    <n v="14555.76"/>
    <n v="5.3208489285341339E-2"/>
  </r>
  <r>
    <s v="ORD1053"/>
    <d v="2024-03-22T00:00:00"/>
    <x v="8"/>
    <x v="32"/>
    <x v="3"/>
    <x v="1"/>
    <x v="5"/>
    <n v="7"/>
    <n v="4298.53"/>
    <n v="0.17"/>
    <n v="24974.46"/>
    <n v="1460.38"/>
    <n v="24974.459299999999"/>
    <n v="5.8474937996657393E-2"/>
  </r>
  <r>
    <s v="ORD1054"/>
    <d v="2023-08-23T00:00:00"/>
    <x v="7"/>
    <x v="44"/>
    <x v="1"/>
    <x v="1"/>
    <x v="5"/>
    <n v="7"/>
    <n v="1504.88"/>
    <n v="0.2"/>
    <n v="8427.33"/>
    <n v="750.51"/>
    <n v="8427.3279999999995"/>
    <n v="8.9056676313850294E-2"/>
  </r>
  <r>
    <s v="ORD1055"/>
    <d v="2024-09-30T00:00:00"/>
    <x v="3"/>
    <x v="45"/>
    <x v="1"/>
    <x v="2"/>
    <x v="16"/>
    <n v="8"/>
    <n v="1359.49"/>
    <n v="0.23"/>
    <n v="8374.4599999999991"/>
    <n v="952.74"/>
    <n v="8374.4583999999995"/>
    <n v="0.11376733544610639"/>
  </r>
  <r>
    <s v="ORD1056"/>
    <d v="2023-06-01T00:00:00"/>
    <x v="5"/>
    <x v="19"/>
    <x v="3"/>
    <x v="2"/>
    <x v="16"/>
    <n v="1"/>
    <n v="955.12"/>
    <n v="0.17"/>
    <n v="792.75"/>
    <n v="189.77"/>
    <n v="792.74959999999999"/>
    <n v="0.23938189845474614"/>
  </r>
  <r>
    <s v="ORD1057"/>
    <d v="2023-02-13T00:00:00"/>
    <x v="9"/>
    <x v="46"/>
    <x v="2"/>
    <x v="3"/>
    <x v="7"/>
    <n v="2"/>
    <n v="2578.6799999999998"/>
    <n v="0.21"/>
    <n v="4074.31"/>
    <n v="566.99"/>
    <n v="4074.3143999999998"/>
    <n v="0.13916221396997283"/>
  </r>
  <r>
    <s v="ORD1058"/>
    <d v="2024-06-19T00:00:00"/>
    <x v="5"/>
    <x v="47"/>
    <x v="0"/>
    <x v="0"/>
    <x v="12"/>
    <n v="4"/>
    <n v="3937.03"/>
    <n v="0.13"/>
    <n v="13700.86"/>
    <n v="3289.78"/>
    <n v="13700.8644"/>
    <n v="0.24011485410404895"/>
  </r>
  <r>
    <s v="ORD1059"/>
    <d v="2023-02-16T00:00:00"/>
    <x v="9"/>
    <x v="48"/>
    <x v="0"/>
    <x v="2"/>
    <x v="6"/>
    <n v="7"/>
    <n v="4418.79"/>
    <n v="0.11"/>
    <n v="27529.06"/>
    <n v="1757.79"/>
    <n v="27529.061699999998"/>
    <n v="6.3852162042583357E-2"/>
  </r>
  <r>
    <s v="ORD1060"/>
    <d v="2024-10-21T00:00:00"/>
    <x v="6"/>
    <x v="49"/>
    <x v="3"/>
    <x v="1"/>
    <x v="15"/>
    <n v="2"/>
    <n v="492.94"/>
    <n v="0.23"/>
    <n v="759.13"/>
    <n v="131.02000000000001"/>
    <n v="759.12760000000003"/>
    <n v="0.17259230961758856"/>
  </r>
  <r>
    <s v="ORD1061"/>
    <d v="2023-07-04T00:00:00"/>
    <x v="11"/>
    <x v="31"/>
    <x v="0"/>
    <x v="0"/>
    <x v="12"/>
    <n v="5"/>
    <n v="3905.13"/>
    <n v="0.11"/>
    <n v="17377.830000000002"/>
    <n v="1156.8599999999999"/>
    <n v="17377.828500000003"/>
    <n v="6.6571027567883898E-2"/>
  </r>
  <r>
    <s v="ORD1062"/>
    <d v="2023-08-11T00:00:00"/>
    <x v="7"/>
    <x v="50"/>
    <x v="1"/>
    <x v="3"/>
    <x v="14"/>
    <n v="1"/>
    <n v="2525.85"/>
    <n v="0.1"/>
    <n v="2273.2600000000002"/>
    <n v="444.47"/>
    <n v="2273.2649999999999"/>
    <n v="0.19552096988465903"/>
  </r>
  <r>
    <s v="ORD1063"/>
    <d v="2023-03-04T00:00:00"/>
    <x v="8"/>
    <x v="51"/>
    <x v="1"/>
    <x v="3"/>
    <x v="7"/>
    <n v="5"/>
    <n v="3679.39"/>
    <n v="0.23"/>
    <n v="14165.65"/>
    <n v="1601.03"/>
    <n v="14165.651500000002"/>
    <n v="0.11302199334305169"/>
  </r>
  <r>
    <s v="ORD1064"/>
    <d v="2023-08-28T00:00:00"/>
    <x v="7"/>
    <x v="52"/>
    <x v="2"/>
    <x v="1"/>
    <x v="10"/>
    <n v="2"/>
    <n v="3451.11"/>
    <n v="0.21"/>
    <n v="5452.75"/>
    <n v="1025.08"/>
    <n v="5452.7538000000004"/>
    <n v="0.1879932144330842"/>
  </r>
  <r>
    <s v="ORD1065"/>
    <d v="2024-02-05T00:00:00"/>
    <x v="9"/>
    <x v="53"/>
    <x v="3"/>
    <x v="1"/>
    <x v="2"/>
    <n v="8"/>
    <n v="2583.73"/>
    <n v="0.17"/>
    <n v="17155.97"/>
    <n v="3033.45"/>
    <n v="17155.967199999999"/>
    <n v="0.17681600049428856"/>
  </r>
  <r>
    <s v="ORD1066"/>
    <d v="2024-12-22T00:00:00"/>
    <x v="2"/>
    <x v="13"/>
    <x v="0"/>
    <x v="0"/>
    <x v="13"/>
    <n v="9"/>
    <n v="1775.64"/>
    <n v="0.24"/>
    <n v="12145.38"/>
    <n v="2370.91"/>
    <n v="12145.3776"/>
    <n v="0.19521085383907297"/>
  </r>
  <r>
    <s v="ORD1067"/>
    <d v="2024-12-16T00:00:00"/>
    <x v="2"/>
    <x v="28"/>
    <x v="2"/>
    <x v="2"/>
    <x v="11"/>
    <n v="7"/>
    <n v="4125.51"/>
    <n v="0.15"/>
    <n v="24546.78"/>
    <n v="2382.65"/>
    <n v="24546.784499999998"/>
    <n v="9.7065684378969466E-2"/>
  </r>
  <r>
    <s v="ORD1068"/>
    <d v="2024-03-17T00:00:00"/>
    <x v="8"/>
    <x v="24"/>
    <x v="1"/>
    <x v="3"/>
    <x v="17"/>
    <n v="10"/>
    <n v="4340.22"/>
    <n v="0.05"/>
    <n v="41232.089999999997"/>
    <n v="2670.3"/>
    <n v="41232.090000000004"/>
    <n v="6.4762664225849337E-2"/>
  </r>
  <r>
    <s v="ORD1069"/>
    <d v="2024-04-03T00:00:00"/>
    <x v="4"/>
    <x v="52"/>
    <x v="3"/>
    <x v="3"/>
    <x v="14"/>
    <n v="4"/>
    <n v="948.32"/>
    <n v="0.03"/>
    <n v="3679.48"/>
    <n v="409.77"/>
    <n v="3679.4816000000001"/>
    <n v="0.1113662800178286"/>
  </r>
  <r>
    <s v="ORD1070"/>
    <d v="2024-11-24T00:00:00"/>
    <x v="10"/>
    <x v="54"/>
    <x v="1"/>
    <x v="0"/>
    <x v="1"/>
    <n v="8"/>
    <n v="3413.12"/>
    <n v="0.14000000000000001"/>
    <n v="23482.27"/>
    <n v="3489.81"/>
    <n v="23482.265599999999"/>
    <n v="0.14861467822318711"/>
  </r>
  <r>
    <s v="ORD1071"/>
    <d v="2023-07-22T00:00:00"/>
    <x v="11"/>
    <x v="55"/>
    <x v="1"/>
    <x v="2"/>
    <x v="6"/>
    <n v="2"/>
    <n v="1406.69"/>
    <n v="0.09"/>
    <n v="2560.1799999999998"/>
    <n v="423.88"/>
    <n v="2560.1758"/>
    <n v="0.16556648360662141"/>
  </r>
  <r>
    <s v="ORD1072"/>
    <d v="2023-03-14T00:00:00"/>
    <x v="8"/>
    <x v="56"/>
    <x v="0"/>
    <x v="2"/>
    <x v="3"/>
    <n v="6"/>
    <n v="2807.85"/>
    <n v="0.21"/>
    <n v="13309.21"/>
    <n v="2237.11"/>
    <n v="13309.208999999999"/>
    <n v="0.16808736205980673"/>
  </r>
  <r>
    <s v="ORD1073"/>
    <d v="2023-07-03T00:00:00"/>
    <x v="11"/>
    <x v="57"/>
    <x v="0"/>
    <x v="3"/>
    <x v="8"/>
    <n v="4"/>
    <n v="100.68"/>
    <n v="0.13"/>
    <n v="350.37"/>
    <n v="65.78"/>
    <n v="350.3664"/>
    <n v="0.18774438450780603"/>
  </r>
  <r>
    <s v="ORD1074"/>
    <d v="2024-01-08T00:00:00"/>
    <x v="0"/>
    <x v="58"/>
    <x v="2"/>
    <x v="0"/>
    <x v="0"/>
    <n v="7"/>
    <n v="2443.9"/>
    <n v="0.05"/>
    <n v="16251.93"/>
    <n v="2639.07"/>
    <n v="16251.934999999998"/>
    <n v="0.16238502134823374"/>
  </r>
  <r>
    <s v="ORD1075"/>
    <d v="2024-04-19T00:00:00"/>
    <x v="4"/>
    <x v="59"/>
    <x v="2"/>
    <x v="0"/>
    <x v="1"/>
    <n v="6"/>
    <n v="2087.56"/>
    <n v="0.06"/>
    <n v="11773.84"/>
    <n v="1762.44"/>
    <n v="11773.838400000001"/>
    <n v="0.14969117976802809"/>
  </r>
  <r>
    <s v="ORD1076"/>
    <d v="2024-01-29T00:00:00"/>
    <x v="0"/>
    <x v="60"/>
    <x v="3"/>
    <x v="3"/>
    <x v="17"/>
    <n v="9"/>
    <n v="683.94"/>
    <n v="0.03"/>
    <n v="5970.8"/>
    <n v="869.04"/>
    <n v="5970.7962000000007"/>
    <n v="0.14554833523145977"/>
  </r>
  <r>
    <s v="ORD1077"/>
    <d v="2023-09-07T00:00:00"/>
    <x v="3"/>
    <x v="61"/>
    <x v="2"/>
    <x v="3"/>
    <x v="14"/>
    <n v="1"/>
    <n v="3413.38"/>
    <n v="0.09"/>
    <n v="3106.18"/>
    <n v="220.78"/>
    <n v="3106.1758"/>
    <n v="7.1077658088069595E-2"/>
  </r>
  <r>
    <s v="ORD1078"/>
    <d v="2024-05-07T00:00:00"/>
    <x v="1"/>
    <x v="62"/>
    <x v="2"/>
    <x v="0"/>
    <x v="1"/>
    <n v="9"/>
    <n v="1750.64"/>
    <n v="0.08"/>
    <n v="14495.3"/>
    <n v="2706.55"/>
    <n v="14495.299200000001"/>
    <n v="0.18671914344649648"/>
  </r>
  <r>
    <s v="ORD1079"/>
    <d v="2023-09-11T00:00:00"/>
    <x v="3"/>
    <x v="63"/>
    <x v="0"/>
    <x v="0"/>
    <x v="19"/>
    <n v="1"/>
    <n v="970.63"/>
    <n v="0.16"/>
    <n v="815.33"/>
    <n v="89.67"/>
    <n v="815.32920000000001"/>
    <n v="0.10998000809488183"/>
  </r>
  <r>
    <s v="ORD1080"/>
    <d v="2024-04-11T00:00:00"/>
    <x v="4"/>
    <x v="64"/>
    <x v="3"/>
    <x v="2"/>
    <x v="11"/>
    <n v="3"/>
    <n v="3951.05"/>
    <n v="0.05"/>
    <n v="11260.49"/>
    <n v="654.05999999999995"/>
    <n v="11260.4925"/>
    <n v="5.80845060916532E-2"/>
  </r>
  <r>
    <s v="ORD1081"/>
    <d v="2024-02-22T00:00:00"/>
    <x v="9"/>
    <x v="65"/>
    <x v="2"/>
    <x v="3"/>
    <x v="8"/>
    <n v="3"/>
    <n v="477.93"/>
    <n v="0.2"/>
    <n v="1147.03"/>
    <n v="118.68"/>
    <n v="1147.0319999999999"/>
    <n v="0.10346721533002624"/>
  </r>
  <r>
    <s v="ORD1082"/>
    <d v="2023-04-23T00:00:00"/>
    <x v="4"/>
    <x v="66"/>
    <x v="0"/>
    <x v="2"/>
    <x v="6"/>
    <n v="10"/>
    <n v="3673.62"/>
    <n v="0.28999999999999998"/>
    <n v="26082.7"/>
    <n v="3663.32"/>
    <n v="26082.701999999997"/>
    <n v="0.14045018345493374"/>
  </r>
  <r>
    <s v="ORD1083"/>
    <d v="2024-04-04T00:00:00"/>
    <x v="4"/>
    <x v="23"/>
    <x v="2"/>
    <x v="0"/>
    <x v="0"/>
    <n v="6"/>
    <n v="4706.16"/>
    <n v="0.14000000000000001"/>
    <n v="24283.79"/>
    <n v="5396.26"/>
    <n v="24283.785599999999"/>
    <n v="0.22221654857005435"/>
  </r>
  <r>
    <s v="ORD1084"/>
    <d v="2024-06-20T00:00:00"/>
    <x v="5"/>
    <x v="67"/>
    <x v="2"/>
    <x v="2"/>
    <x v="3"/>
    <n v="4"/>
    <n v="3539.67"/>
    <n v="0.05"/>
    <n v="13450.75"/>
    <n v="819.41"/>
    <n v="13450.745999999999"/>
    <n v="6.0919279594074678E-2"/>
  </r>
  <r>
    <s v="ORD1085"/>
    <d v="2024-01-24T00:00:00"/>
    <x v="0"/>
    <x v="50"/>
    <x v="1"/>
    <x v="0"/>
    <x v="0"/>
    <n v="6"/>
    <n v="751.09"/>
    <n v="0.18"/>
    <n v="3695.36"/>
    <n v="649.29"/>
    <n v="3695.3628000000003"/>
    <n v="0.17570412625562867"/>
  </r>
  <r>
    <s v="ORD1086"/>
    <d v="2024-03-15T00:00:00"/>
    <x v="8"/>
    <x v="68"/>
    <x v="2"/>
    <x v="2"/>
    <x v="4"/>
    <n v="10"/>
    <n v="2406.5300000000002"/>
    <n v="0.28999999999999998"/>
    <n v="17086.36"/>
    <n v="1827.18"/>
    <n v="17086.363000000001"/>
    <n v="0.10693793177716027"/>
  </r>
  <r>
    <s v="ORD1087"/>
    <d v="2024-08-15T00:00:00"/>
    <x v="7"/>
    <x v="56"/>
    <x v="3"/>
    <x v="3"/>
    <x v="18"/>
    <n v="1"/>
    <n v="1641.94"/>
    <n v="0.26"/>
    <n v="1215.04"/>
    <n v="195.27"/>
    <n v="1215.0355999999999"/>
    <n v="0.16071075849354755"/>
  </r>
  <r>
    <s v="ORD1088"/>
    <d v="2023-05-21T00:00:00"/>
    <x v="1"/>
    <x v="69"/>
    <x v="3"/>
    <x v="0"/>
    <x v="0"/>
    <n v="1"/>
    <n v="3099.48"/>
    <n v="7.0000000000000007E-2"/>
    <n v="2882.52"/>
    <n v="211.77"/>
    <n v="2882.5164"/>
    <n v="7.3466966404396164E-2"/>
  </r>
  <r>
    <s v="ORD1089"/>
    <d v="2023-01-03T00:00:00"/>
    <x v="0"/>
    <x v="11"/>
    <x v="0"/>
    <x v="1"/>
    <x v="15"/>
    <n v="7"/>
    <n v="1232.45"/>
    <n v="0.17"/>
    <n v="7160.53"/>
    <n v="1032.5899999999999"/>
    <n v="7160.5344999999998"/>
    <n v="0.14420580599480765"/>
  </r>
  <r>
    <s v="ORD1090"/>
    <d v="2024-02-16T00:00:00"/>
    <x v="9"/>
    <x v="29"/>
    <x v="3"/>
    <x v="0"/>
    <x v="12"/>
    <n v="2"/>
    <n v="3095.27"/>
    <n v="0.01"/>
    <n v="6128.63"/>
    <n v="1080.49"/>
    <n v="6128.6346000000003"/>
    <n v="0.17630204466577359"/>
  </r>
  <r>
    <s v="ORD1091"/>
    <d v="2023-10-06T00:00:00"/>
    <x v="6"/>
    <x v="70"/>
    <x v="3"/>
    <x v="3"/>
    <x v="8"/>
    <n v="10"/>
    <n v="3584.37"/>
    <n v="0.18"/>
    <n v="29391.83"/>
    <n v="4930.8500000000004"/>
    <n v="29391.833999999999"/>
    <n v="0.16776260613918903"/>
  </r>
  <r>
    <s v="ORD1092"/>
    <d v="2023-05-29T00:00:00"/>
    <x v="1"/>
    <x v="45"/>
    <x v="0"/>
    <x v="3"/>
    <x v="17"/>
    <n v="9"/>
    <n v="2071.92"/>
    <n v="0.23"/>
    <n v="14358.41"/>
    <n v="786.18"/>
    <n v="14358.4056"/>
    <n v="5.4753973455278125E-2"/>
  </r>
  <r>
    <s v="ORD1093"/>
    <d v="2023-02-07T00:00:00"/>
    <x v="9"/>
    <x v="71"/>
    <x v="3"/>
    <x v="3"/>
    <x v="18"/>
    <n v="6"/>
    <n v="3609.28"/>
    <n v="0.16"/>
    <n v="18190.77"/>
    <n v="1497.06"/>
    <n v="18190.771199999999"/>
    <n v="8.2297780687678415E-2"/>
  </r>
  <r>
    <s v="ORD1094"/>
    <d v="2023-02-18T00:00:00"/>
    <x v="9"/>
    <x v="56"/>
    <x v="2"/>
    <x v="2"/>
    <x v="16"/>
    <n v="10"/>
    <n v="3854.87"/>
    <n v="0.23"/>
    <n v="29682.5"/>
    <n v="7059.6"/>
    <n v="29682.499"/>
    <n v="0.23783710940790029"/>
  </r>
  <r>
    <s v="ORD1095"/>
    <d v="2024-10-10T00:00:00"/>
    <x v="6"/>
    <x v="72"/>
    <x v="2"/>
    <x v="0"/>
    <x v="12"/>
    <n v="6"/>
    <n v="1005.94"/>
    <n v="0.16"/>
    <n v="5069.9399999999996"/>
    <n v="804.74"/>
    <n v="5069.9376000000002"/>
    <n v="0.15872771669881697"/>
  </r>
  <r>
    <s v="ORD1096"/>
    <d v="2023-07-23T00:00:00"/>
    <x v="11"/>
    <x v="7"/>
    <x v="0"/>
    <x v="1"/>
    <x v="5"/>
    <n v="9"/>
    <n v="1710.96"/>
    <n v="0.2"/>
    <n v="12318.91"/>
    <n v="1531.87"/>
    <n v="12318.912"/>
    <n v="0.12435109924498189"/>
  </r>
  <r>
    <s v="ORD1097"/>
    <d v="2023-03-12T00:00:00"/>
    <x v="8"/>
    <x v="73"/>
    <x v="1"/>
    <x v="2"/>
    <x v="3"/>
    <n v="4"/>
    <n v="4824.5200000000004"/>
    <n v="0.26"/>
    <n v="14280.58"/>
    <n v="896.79"/>
    <n v="14280.579200000002"/>
    <n v="6.279786955431782E-2"/>
  </r>
  <r>
    <s v="ORD1098"/>
    <d v="2023-06-11T00:00:00"/>
    <x v="5"/>
    <x v="43"/>
    <x v="3"/>
    <x v="0"/>
    <x v="13"/>
    <n v="5"/>
    <n v="1306.43"/>
    <n v="0.13"/>
    <n v="5682.97"/>
    <n v="1199.32"/>
    <n v="5682.9705000000004"/>
    <n v="0.21103753847020129"/>
  </r>
  <r>
    <s v="ORD1099"/>
    <d v="2023-12-19T00:00:00"/>
    <x v="2"/>
    <x v="2"/>
    <x v="2"/>
    <x v="0"/>
    <x v="1"/>
    <n v="10"/>
    <n v="2940.39"/>
    <n v="0.23"/>
    <n v="22641"/>
    <n v="5409.58"/>
    <n v="22641.003000000001"/>
    <n v="0.2389284925577492"/>
  </r>
  <r>
    <s v="ORD1100"/>
    <d v="2023-03-27T00:00:00"/>
    <x v="8"/>
    <x v="21"/>
    <x v="3"/>
    <x v="1"/>
    <x v="15"/>
    <n v="3"/>
    <n v="1206.31"/>
    <n v="0.24"/>
    <n v="2750.39"/>
    <n v="647.58000000000004"/>
    <n v="2750.3867999999998"/>
    <n v="0.23545024523794811"/>
  </r>
  <r>
    <s v="ORD1101"/>
    <d v="2023-05-24T00:00:00"/>
    <x v="1"/>
    <x v="74"/>
    <x v="1"/>
    <x v="2"/>
    <x v="3"/>
    <n v="9"/>
    <n v="1927.42"/>
    <n v="0.08"/>
    <n v="15959.04"/>
    <n v="2656.66"/>
    <n v="15959.0376"/>
    <n v="0.16646740656079562"/>
  </r>
  <r>
    <s v="ORD1102"/>
    <d v="2023-01-30T00:00:00"/>
    <x v="0"/>
    <x v="19"/>
    <x v="1"/>
    <x v="0"/>
    <x v="1"/>
    <n v="1"/>
    <n v="273.55"/>
    <n v="0.15"/>
    <n v="232.52"/>
    <n v="25.13"/>
    <n v="232.51750000000001"/>
    <n v="0.10807672458283157"/>
  </r>
  <r>
    <s v="ORD1103"/>
    <d v="2024-01-28T00:00:00"/>
    <x v="0"/>
    <x v="63"/>
    <x v="1"/>
    <x v="3"/>
    <x v="17"/>
    <n v="5"/>
    <n v="2737.53"/>
    <n v="0.16"/>
    <n v="11497.63"/>
    <n v="664.66"/>
    <n v="11497.626"/>
    <n v="5.7808435303623444E-2"/>
  </r>
  <r>
    <s v="ORD1104"/>
    <d v="2024-09-19T00:00:00"/>
    <x v="3"/>
    <x v="11"/>
    <x v="2"/>
    <x v="3"/>
    <x v="7"/>
    <n v="8"/>
    <n v="2373.79"/>
    <n v="0.12"/>
    <n v="16711.48"/>
    <n v="943.7"/>
    <n v="16711.481599999999"/>
    <n v="5.6470163025656619E-2"/>
  </r>
  <r>
    <s v="ORD1105"/>
    <d v="2024-03-29T00:00:00"/>
    <x v="8"/>
    <x v="31"/>
    <x v="1"/>
    <x v="0"/>
    <x v="19"/>
    <n v="1"/>
    <n v="783.02"/>
    <n v="0.25"/>
    <n v="587.26"/>
    <n v="140.33000000000001"/>
    <n v="587.26499999999999"/>
    <n v="0.23895719102271568"/>
  </r>
  <r>
    <s v="ORD1106"/>
    <d v="2023-06-19T00:00:00"/>
    <x v="5"/>
    <x v="12"/>
    <x v="0"/>
    <x v="1"/>
    <x v="2"/>
    <n v="8"/>
    <n v="111.95"/>
    <n v="0.26"/>
    <n v="662.74"/>
    <n v="45.31"/>
    <n v="662.74400000000003"/>
    <n v="6.8367685668587988E-2"/>
  </r>
  <r>
    <s v="ORD1107"/>
    <d v="2023-11-28T00:00:00"/>
    <x v="10"/>
    <x v="58"/>
    <x v="0"/>
    <x v="2"/>
    <x v="3"/>
    <n v="8"/>
    <n v="2495.54"/>
    <n v="0.17"/>
    <n v="16570.39"/>
    <n v="892.08"/>
    <n v="16570.385599999998"/>
    <n v="5.3835787811874078E-2"/>
  </r>
  <r>
    <s v="ORD1108"/>
    <d v="2023-05-01T00:00:00"/>
    <x v="1"/>
    <x v="28"/>
    <x v="1"/>
    <x v="0"/>
    <x v="1"/>
    <n v="7"/>
    <n v="2100.86"/>
    <n v="0.05"/>
    <n v="13970.72"/>
    <n v="2735.27"/>
    <n v="13970.718999999999"/>
    <n v="0.1957859007982409"/>
  </r>
  <r>
    <s v="ORD1109"/>
    <d v="2023-01-04T00:00:00"/>
    <x v="0"/>
    <x v="43"/>
    <x v="2"/>
    <x v="1"/>
    <x v="15"/>
    <n v="2"/>
    <n v="283.27999999999997"/>
    <n v="0.3"/>
    <n v="396.59"/>
    <n v="94"/>
    <n v="396.59199999999993"/>
    <n v="0.23702060062028796"/>
  </r>
  <r>
    <s v="ORD1110"/>
    <d v="2024-03-27T00:00:00"/>
    <x v="8"/>
    <x v="35"/>
    <x v="3"/>
    <x v="3"/>
    <x v="14"/>
    <n v="6"/>
    <n v="3440.01"/>
    <n v="0.21"/>
    <n v="16305.65"/>
    <n v="2445.7800000000002"/>
    <n v="16305.647400000002"/>
    <n v="0.14999586033062162"/>
  </r>
  <r>
    <s v="ORD1111"/>
    <d v="2023-07-28T00:00:00"/>
    <x v="11"/>
    <x v="68"/>
    <x v="1"/>
    <x v="2"/>
    <x v="11"/>
    <n v="9"/>
    <n v="2685.37"/>
    <n v="0.17"/>
    <n v="20059.71"/>
    <n v="4447.01"/>
    <n v="20059.713899999999"/>
    <n v="0.22168864853978448"/>
  </r>
  <r>
    <s v="ORD1112"/>
    <d v="2023-02-21T00:00:00"/>
    <x v="9"/>
    <x v="18"/>
    <x v="1"/>
    <x v="0"/>
    <x v="13"/>
    <n v="2"/>
    <n v="2703.61"/>
    <n v="0.27"/>
    <n v="3947.27"/>
    <n v="710.24"/>
    <n v="3947.2706000000003"/>
    <n v="0.1799319529700274"/>
  </r>
  <r>
    <s v="ORD1113"/>
    <d v="2023-02-24T00:00:00"/>
    <x v="9"/>
    <x v="75"/>
    <x v="1"/>
    <x v="1"/>
    <x v="2"/>
    <n v="1"/>
    <n v="1044.07"/>
    <n v="0.17"/>
    <n v="866.58"/>
    <n v="137.55000000000001"/>
    <n v="866.57809999999995"/>
    <n v="0.15872741120265874"/>
  </r>
  <r>
    <s v="ORD1114"/>
    <d v="2023-01-05T00:00:00"/>
    <x v="0"/>
    <x v="76"/>
    <x v="2"/>
    <x v="1"/>
    <x v="2"/>
    <n v="5"/>
    <n v="268.14"/>
    <n v="0.19"/>
    <n v="1085.97"/>
    <n v="266.61"/>
    <n v="1085.9669999999999"/>
    <n v="0.24550401944805106"/>
  </r>
  <r>
    <s v="ORD1115"/>
    <d v="2023-03-12T00:00:00"/>
    <x v="8"/>
    <x v="62"/>
    <x v="1"/>
    <x v="1"/>
    <x v="2"/>
    <n v="8"/>
    <n v="3253.95"/>
    <n v="0.28000000000000003"/>
    <n v="18742.75"/>
    <n v="1736.08"/>
    <n v="18742.751999999997"/>
    <n v="9.2626749009617051E-2"/>
  </r>
  <r>
    <s v="ORD1116"/>
    <d v="2023-05-25T00:00:00"/>
    <x v="1"/>
    <x v="30"/>
    <x v="1"/>
    <x v="3"/>
    <x v="14"/>
    <n v="5"/>
    <n v="2869.03"/>
    <n v="0.14000000000000001"/>
    <n v="12336.83"/>
    <n v="1759.8"/>
    <n v="12336.829000000002"/>
    <n v="0.14264604440524833"/>
  </r>
  <r>
    <s v="ORD1117"/>
    <d v="2024-09-07T00:00:00"/>
    <x v="3"/>
    <x v="68"/>
    <x v="3"/>
    <x v="1"/>
    <x v="5"/>
    <n v="10"/>
    <n v="4686.29"/>
    <n v="0.27"/>
    <n v="34209.919999999998"/>
    <n v="6965.94"/>
    <n v="34209.917000000001"/>
    <n v="0.20362339344845004"/>
  </r>
  <r>
    <s v="ORD1118"/>
    <d v="2024-08-25T00:00:00"/>
    <x v="7"/>
    <x v="68"/>
    <x v="0"/>
    <x v="3"/>
    <x v="7"/>
    <n v="3"/>
    <n v="1639.51"/>
    <n v="0.13"/>
    <n v="4279.12"/>
    <n v="348.85"/>
    <n v="4279.1210999999994"/>
    <n v="8.1523771242685422E-2"/>
  </r>
  <r>
    <s v="ORD1119"/>
    <d v="2023-12-13T00:00:00"/>
    <x v="2"/>
    <x v="77"/>
    <x v="2"/>
    <x v="2"/>
    <x v="16"/>
    <n v="2"/>
    <n v="1153.78"/>
    <n v="0.06"/>
    <n v="2169.11"/>
    <n v="419.53"/>
    <n v="2169.1063999999997"/>
    <n v="0.19341112253412687"/>
  </r>
  <r>
    <s v="ORD1120"/>
    <d v="2024-07-16T00:00:00"/>
    <x v="11"/>
    <x v="46"/>
    <x v="1"/>
    <x v="3"/>
    <x v="14"/>
    <n v="4"/>
    <n v="3240.24"/>
    <n v="0.08"/>
    <n v="11924.08"/>
    <n v="1734.21"/>
    <n v="11924.083199999999"/>
    <n v="0.14543763544021845"/>
  </r>
  <r>
    <s v="ORD1121"/>
    <d v="2023-02-04T00:00:00"/>
    <x v="9"/>
    <x v="66"/>
    <x v="2"/>
    <x v="1"/>
    <x v="15"/>
    <n v="9"/>
    <n v="4036.46"/>
    <n v="0.11"/>
    <n v="32332.04"/>
    <n v="3424.91"/>
    <n v="32332.044600000001"/>
    <n v="0.10592928871794047"/>
  </r>
  <r>
    <s v="ORD1122"/>
    <d v="2023-05-27T00:00:00"/>
    <x v="1"/>
    <x v="28"/>
    <x v="2"/>
    <x v="3"/>
    <x v="7"/>
    <n v="6"/>
    <n v="1012.35"/>
    <n v="0.15"/>
    <n v="5162.99"/>
    <n v="448.37"/>
    <n v="5162.9850000000006"/>
    <n v="8.684308898525854E-2"/>
  </r>
  <r>
    <s v="ORD1123"/>
    <d v="2024-11-29T00:00:00"/>
    <x v="10"/>
    <x v="78"/>
    <x v="1"/>
    <x v="0"/>
    <x v="19"/>
    <n v="7"/>
    <n v="4201.05"/>
    <n v="0.14000000000000001"/>
    <n v="25290.32"/>
    <n v="3090.74"/>
    <n v="25290.321"/>
    <n v="0.1222103951235097"/>
  </r>
  <r>
    <s v="ORD1124"/>
    <d v="2023-07-07T00:00:00"/>
    <x v="11"/>
    <x v="28"/>
    <x v="0"/>
    <x v="2"/>
    <x v="6"/>
    <n v="10"/>
    <n v="1391.04"/>
    <n v="0.1"/>
    <n v="12519.36"/>
    <n v="1834.37"/>
    <n v="12519.36"/>
    <n v="0.14652266569537101"/>
  </r>
  <r>
    <s v="ORD1125"/>
    <d v="2023-06-29T00:00:00"/>
    <x v="5"/>
    <x v="10"/>
    <x v="2"/>
    <x v="2"/>
    <x v="4"/>
    <n v="4"/>
    <n v="4617.0600000000004"/>
    <n v="0.15"/>
    <n v="15698"/>
    <n v="2997.31"/>
    <n v="15698.004000000001"/>
    <n v="0.19093578799847113"/>
  </r>
  <r>
    <s v="ORD1126"/>
    <d v="2024-09-14T00:00:00"/>
    <x v="3"/>
    <x v="28"/>
    <x v="2"/>
    <x v="3"/>
    <x v="14"/>
    <n v="9"/>
    <n v="643.32000000000005"/>
    <n v="0.19"/>
    <n v="4689.8"/>
    <n v="333.51"/>
    <n v="4689.8028000000004"/>
    <n v="7.1113906776408373E-2"/>
  </r>
  <r>
    <s v="ORD1127"/>
    <d v="2023-01-07T00:00:00"/>
    <x v="0"/>
    <x v="65"/>
    <x v="0"/>
    <x v="0"/>
    <x v="1"/>
    <n v="6"/>
    <n v="547.53"/>
    <n v="0.23"/>
    <n v="2529.59"/>
    <n v="576.96"/>
    <n v="2529.5886"/>
    <n v="0.22808439312299622"/>
  </r>
  <r>
    <s v="ORD1128"/>
    <d v="2023-07-23T00:00:00"/>
    <x v="11"/>
    <x v="0"/>
    <x v="2"/>
    <x v="2"/>
    <x v="16"/>
    <n v="3"/>
    <n v="4370.93"/>
    <n v="0.04"/>
    <n v="12588.28"/>
    <n v="2497.2600000000002"/>
    <n v="12588.278400000001"/>
    <n v="0.19837976276345934"/>
  </r>
  <r>
    <s v="ORD1129"/>
    <d v="2023-05-08T00:00:00"/>
    <x v="1"/>
    <x v="32"/>
    <x v="3"/>
    <x v="2"/>
    <x v="11"/>
    <n v="4"/>
    <n v="1580.43"/>
    <n v="0.16"/>
    <n v="5310.24"/>
    <n v="781.3"/>
    <n v="5310.2448000000004"/>
    <n v="0.14713082647865255"/>
  </r>
  <r>
    <s v="ORD1130"/>
    <d v="2024-04-30T00:00:00"/>
    <x v="4"/>
    <x v="56"/>
    <x v="2"/>
    <x v="3"/>
    <x v="18"/>
    <n v="5"/>
    <n v="4424.74"/>
    <n v="0.01"/>
    <n v="21902.46"/>
    <n v="5382.93"/>
    <n v="21902.462999999996"/>
    <n v="0.24576828356266833"/>
  </r>
  <r>
    <s v="ORD1131"/>
    <d v="2024-06-01T00:00:00"/>
    <x v="5"/>
    <x v="2"/>
    <x v="1"/>
    <x v="3"/>
    <x v="17"/>
    <n v="3"/>
    <n v="2686.6"/>
    <n v="0.28000000000000003"/>
    <n v="5803.06"/>
    <n v="568.6"/>
    <n v="5803.0559999999996"/>
    <n v="9.7982788390952355E-2"/>
  </r>
  <r>
    <s v="ORD1132"/>
    <d v="2023-03-25T00:00:00"/>
    <x v="8"/>
    <x v="30"/>
    <x v="2"/>
    <x v="1"/>
    <x v="9"/>
    <n v="3"/>
    <n v="4667.5600000000004"/>
    <n v="0.05"/>
    <n v="13302.55"/>
    <n v="1564.78"/>
    <n v="13302.546"/>
    <n v="0.11763007844360668"/>
  </r>
  <r>
    <s v="ORD1133"/>
    <d v="2023-03-05T00:00:00"/>
    <x v="8"/>
    <x v="79"/>
    <x v="1"/>
    <x v="2"/>
    <x v="3"/>
    <n v="4"/>
    <n v="4080.71"/>
    <n v="0.23"/>
    <n v="12568.59"/>
    <n v="3079.97"/>
    <n v="12568.586800000001"/>
    <n v="0.24505294547757542"/>
  </r>
  <r>
    <s v="ORD1134"/>
    <d v="2024-03-07T00:00:00"/>
    <x v="8"/>
    <x v="80"/>
    <x v="2"/>
    <x v="0"/>
    <x v="0"/>
    <n v="4"/>
    <n v="826.25"/>
    <n v="0.21"/>
    <n v="2610.9499999999998"/>
    <n v="439.69"/>
    <n v="2610.9500000000003"/>
    <n v="0.16840230567417991"/>
  </r>
  <r>
    <s v="ORD1135"/>
    <d v="2024-12-02T00:00:00"/>
    <x v="2"/>
    <x v="74"/>
    <x v="2"/>
    <x v="1"/>
    <x v="9"/>
    <n v="3"/>
    <n v="3877.24"/>
    <n v="0.1"/>
    <n v="10468.549999999999"/>
    <n v="2137.9699999999998"/>
    <n v="10468.547999999999"/>
    <n v="0.20422790166737514"/>
  </r>
  <r>
    <s v="ORD1136"/>
    <d v="2024-04-10T00:00:00"/>
    <x v="4"/>
    <x v="52"/>
    <x v="1"/>
    <x v="3"/>
    <x v="7"/>
    <n v="4"/>
    <n v="2663.74"/>
    <n v="0.06"/>
    <n v="10015.66"/>
    <n v="1184.24"/>
    <n v="10015.662399999999"/>
    <n v="0.11823883797972376"/>
  </r>
  <r>
    <s v="ORD1137"/>
    <d v="2024-07-02T00:00:00"/>
    <x v="11"/>
    <x v="42"/>
    <x v="1"/>
    <x v="1"/>
    <x v="2"/>
    <n v="7"/>
    <n v="637.54"/>
    <n v="0.09"/>
    <n v="4061.13"/>
    <n v="442.82"/>
    <n v="4061.1297999999997"/>
    <n v="0.10903861733064442"/>
  </r>
  <r>
    <s v="ORD1138"/>
    <d v="2023-12-06T00:00:00"/>
    <x v="2"/>
    <x v="81"/>
    <x v="0"/>
    <x v="3"/>
    <x v="7"/>
    <n v="5"/>
    <n v="398.6"/>
    <n v="0.28000000000000003"/>
    <n v="1434.96"/>
    <n v="286.10000000000002"/>
    <n v="1434.96"/>
    <n v="0.19937837988515361"/>
  </r>
  <r>
    <s v="ORD1139"/>
    <d v="2024-06-14T00:00:00"/>
    <x v="5"/>
    <x v="82"/>
    <x v="1"/>
    <x v="0"/>
    <x v="12"/>
    <n v="1"/>
    <n v="3127.1"/>
    <n v="0.23"/>
    <n v="2407.87"/>
    <n v="452.63"/>
    <n v="2407.8670000000002"/>
    <n v="0.18797941749346933"/>
  </r>
  <r>
    <s v="ORD1140"/>
    <d v="2023-09-28T00:00:00"/>
    <x v="3"/>
    <x v="80"/>
    <x v="3"/>
    <x v="2"/>
    <x v="4"/>
    <n v="8"/>
    <n v="2788.32"/>
    <n v="0.28999999999999998"/>
    <n v="15837.66"/>
    <n v="918.12"/>
    <n v="15837.6576"/>
    <n v="5.797068506332375E-2"/>
  </r>
  <r>
    <s v="ORD1141"/>
    <d v="2023-07-17T00:00:00"/>
    <x v="11"/>
    <x v="30"/>
    <x v="3"/>
    <x v="0"/>
    <x v="0"/>
    <n v="1"/>
    <n v="2950.5"/>
    <n v="0.25"/>
    <n v="2212.88"/>
    <n v="435.51"/>
    <n v="2212.875"/>
    <n v="0.19680687610715447"/>
  </r>
  <r>
    <s v="ORD1142"/>
    <d v="2024-05-24T00:00:00"/>
    <x v="1"/>
    <x v="56"/>
    <x v="0"/>
    <x v="1"/>
    <x v="15"/>
    <n v="1"/>
    <n v="528.5"/>
    <n v="0.16"/>
    <n v="443.94"/>
    <n v="74.88"/>
    <n v="443.94"/>
    <n v="0.16867144208676849"/>
  </r>
  <r>
    <s v="ORD1143"/>
    <d v="2023-10-27T00:00:00"/>
    <x v="6"/>
    <x v="54"/>
    <x v="1"/>
    <x v="3"/>
    <x v="8"/>
    <n v="1"/>
    <n v="2656.88"/>
    <n v="0.12"/>
    <n v="2338.0500000000002"/>
    <n v="581.80999999999995"/>
    <n v="2338.0544"/>
    <n v="0.2488441222386176"/>
  </r>
  <r>
    <s v="ORD1144"/>
    <d v="2024-09-08T00:00:00"/>
    <x v="3"/>
    <x v="43"/>
    <x v="2"/>
    <x v="2"/>
    <x v="4"/>
    <n v="10"/>
    <n v="4313.3599999999997"/>
    <n v="0.12"/>
    <n v="37957.57"/>
    <n v="6285.32"/>
    <n v="37957.567999999999"/>
    <n v="0.16558805002533092"/>
  </r>
  <r>
    <s v="ORD1145"/>
    <d v="2023-08-23T00:00:00"/>
    <x v="7"/>
    <x v="83"/>
    <x v="3"/>
    <x v="0"/>
    <x v="1"/>
    <n v="8"/>
    <n v="822.47"/>
    <n v="0.24"/>
    <n v="5000.62"/>
    <n v="360.9"/>
    <n v="5000.6176000000005"/>
    <n v="7.2171050789702068E-2"/>
  </r>
  <r>
    <s v="ORD1146"/>
    <d v="2024-09-03T00:00:00"/>
    <x v="3"/>
    <x v="11"/>
    <x v="3"/>
    <x v="3"/>
    <x v="8"/>
    <n v="8"/>
    <n v="668.61"/>
    <n v="0.21"/>
    <n v="4225.62"/>
    <n v="620.03"/>
    <n v="4225.6152000000002"/>
    <n v="0.14673113057965459"/>
  </r>
  <r>
    <s v="ORD1147"/>
    <d v="2023-10-03T00:00:00"/>
    <x v="6"/>
    <x v="47"/>
    <x v="1"/>
    <x v="3"/>
    <x v="8"/>
    <n v="8"/>
    <n v="997.79"/>
    <n v="0.18"/>
    <n v="6545.5"/>
    <n v="1265.8399999999999"/>
    <n v="6545.5024000000003"/>
    <n v="0.19339087923000534"/>
  </r>
  <r>
    <s v="ORD1148"/>
    <d v="2023-10-21T00:00:00"/>
    <x v="6"/>
    <x v="79"/>
    <x v="0"/>
    <x v="3"/>
    <x v="8"/>
    <n v="5"/>
    <n v="406.36"/>
    <n v="0.26"/>
    <n v="1503.53"/>
    <n v="291.61"/>
    <n v="1503.5320000000002"/>
    <n v="0.19395023710867093"/>
  </r>
  <r>
    <s v="ORD1149"/>
    <d v="2023-08-11T00:00:00"/>
    <x v="7"/>
    <x v="35"/>
    <x v="0"/>
    <x v="3"/>
    <x v="7"/>
    <n v="10"/>
    <n v="3273.97"/>
    <n v="0.21"/>
    <n v="25864.36"/>
    <n v="5745.71"/>
    <n v="25864.362999999998"/>
    <n v="0.22214777400252703"/>
  </r>
  <r>
    <s v="ORD1150"/>
    <d v="2024-05-15T00:00:00"/>
    <x v="1"/>
    <x v="68"/>
    <x v="0"/>
    <x v="1"/>
    <x v="2"/>
    <n v="5"/>
    <n v="2886.76"/>
    <n v="0.16"/>
    <n v="12124.39"/>
    <n v="1879.07"/>
    <n v="12124.392"/>
    <n v="0.15498264242572204"/>
  </r>
  <r>
    <s v="ORD1151"/>
    <d v="2024-02-13T00:00:00"/>
    <x v="9"/>
    <x v="58"/>
    <x v="2"/>
    <x v="3"/>
    <x v="18"/>
    <n v="7"/>
    <n v="2138.5300000000002"/>
    <n v="0.15"/>
    <n v="12724.25"/>
    <n v="1374.92"/>
    <n v="12724.253500000001"/>
    <n v="0.10805509165569681"/>
  </r>
  <r>
    <s v="ORD1152"/>
    <d v="2023-01-05T00:00:00"/>
    <x v="0"/>
    <x v="26"/>
    <x v="3"/>
    <x v="1"/>
    <x v="15"/>
    <n v="8"/>
    <n v="967.19"/>
    <n v="0.15"/>
    <n v="6576.89"/>
    <n v="1144.19"/>
    <n v="6576.8919999999998"/>
    <n v="0.17397128430002631"/>
  </r>
  <r>
    <s v="ORD1153"/>
    <d v="2023-06-03T00:00:00"/>
    <x v="5"/>
    <x v="84"/>
    <x v="1"/>
    <x v="1"/>
    <x v="2"/>
    <n v="7"/>
    <n v="1052.81"/>
    <n v="0.28000000000000003"/>
    <n v="5306.16"/>
    <n v="631.25"/>
    <n v="5306.1624000000002"/>
    <n v="0.11896550424412382"/>
  </r>
  <r>
    <s v="ORD1154"/>
    <d v="2024-12-26T00:00:00"/>
    <x v="2"/>
    <x v="10"/>
    <x v="2"/>
    <x v="1"/>
    <x v="10"/>
    <n v="3"/>
    <n v="3179.25"/>
    <n v="0.21"/>
    <n v="7534.82"/>
    <n v="1114.76"/>
    <n v="7534.8225000000002"/>
    <n v="0.14794779437332278"/>
  </r>
  <r>
    <s v="ORD1155"/>
    <d v="2023-09-22T00:00:00"/>
    <x v="3"/>
    <x v="85"/>
    <x v="0"/>
    <x v="3"/>
    <x v="14"/>
    <n v="8"/>
    <n v="4959.07"/>
    <n v="0.11"/>
    <n v="35308.58"/>
    <n v="5822.04"/>
    <n v="35308.578399999999"/>
    <n v="0.16489023347866155"/>
  </r>
  <r>
    <s v="ORD1156"/>
    <d v="2023-10-23T00:00:00"/>
    <x v="6"/>
    <x v="86"/>
    <x v="3"/>
    <x v="0"/>
    <x v="13"/>
    <n v="6"/>
    <n v="1144.54"/>
    <n v="0.23"/>
    <n v="5287.77"/>
    <n v="721.96"/>
    <n v="5287.7748000000001"/>
    <n v="0.1365339263999758"/>
  </r>
  <r>
    <s v="ORD1157"/>
    <d v="2023-08-02T00:00:00"/>
    <x v="7"/>
    <x v="87"/>
    <x v="0"/>
    <x v="1"/>
    <x v="10"/>
    <n v="5"/>
    <n v="821.07"/>
    <n v="0.21"/>
    <n v="3243.23"/>
    <n v="362.54"/>
    <n v="3243.2265000000002"/>
    <n v="0.11178362311646106"/>
  </r>
  <r>
    <s v="ORD1158"/>
    <d v="2023-03-14T00:00:00"/>
    <x v="8"/>
    <x v="37"/>
    <x v="3"/>
    <x v="1"/>
    <x v="10"/>
    <n v="1"/>
    <n v="953.55"/>
    <n v="0.14000000000000001"/>
    <n v="820.05"/>
    <n v="95.95"/>
    <n v="820.053"/>
    <n v="0.11700506066703251"/>
  </r>
  <r>
    <s v="ORD1159"/>
    <d v="2024-03-19T00:00:00"/>
    <x v="8"/>
    <x v="30"/>
    <x v="0"/>
    <x v="0"/>
    <x v="12"/>
    <n v="2"/>
    <n v="639.94000000000005"/>
    <n v="0.01"/>
    <n v="1267.08"/>
    <n v="154.1"/>
    <n v="1267.0812000000001"/>
    <n v="0.12161820879502479"/>
  </r>
  <r>
    <s v="ORD1160"/>
    <d v="2023-01-30T00:00:00"/>
    <x v="0"/>
    <x v="64"/>
    <x v="2"/>
    <x v="0"/>
    <x v="13"/>
    <n v="10"/>
    <n v="2090.34"/>
    <n v="0.22"/>
    <n v="16304.65"/>
    <n v="3944.55"/>
    <n v="16304.652000000002"/>
    <n v="0.24192791626928517"/>
  </r>
  <r>
    <s v="ORD1161"/>
    <d v="2024-10-21T00:00:00"/>
    <x v="6"/>
    <x v="53"/>
    <x v="1"/>
    <x v="2"/>
    <x v="6"/>
    <n v="10"/>
    <n v="489.22"/>
    <n v="0.08"/>
    <n v="4500.82"/>
    <n v="332.75"/>
    <n v="4500.8240000000005"/>
    <n v="7.3930972578330173E-2"/>
  </r>
  <r>
    <s v="ORD1162"/>
    <d v="2024-11-08T00:00:00"/>
    <x v="10"/>
    <x v="81"/>
    <x v="0"/>
    <x v="0"/>
    <x v="19"/>
    <n v="2"/>
    <n v="1462.9"/>
    <n v="0.23"/>
    <n v="2252.87"/>
    <n v="361.92"/>
    <n v="2252.866"/>
    <n v="0.16064841735208868"/>
  </r>
  <r>
    <s v="ORD1163"/>
    <d v="2024-02-03T00:00:00"/>
    <x v="9"/>
    <x v="29"/>
    <x v="1"/>
    <x v="1"/>
    <x v="2"/>
    <n v="4"/>
    <n v="1602.01"/>
    <n v="0.23"/>
    <n v="4934.1899999999996"/>
    <n v="1224.8800000000001"/>
    <n v="4934.1908000000003"/>
    <n v="0.24824337935912485"/>
  </r>
  <r>
    <s v="ORD1164"/>
    <d v="2023-09-11T00:00:00"/>
    <x v="3"/>
    <x v="27"/>
    <x v="2"/>
    <x v="0"/>
    <x v="12"/>
    <n v="10"/>
    <n v="1406.63"/>
    <n v="0.22"/>
    <n v="10971.71"/>
    <n v="2053.84"/>
    <n v="10971.714000000002"/>
    <n v="0.18719415660822245"/>
  </r>
  <r>
    <s v="ORD1165"/>
    <d v="2023-11-26T00:00:00"/>
    <x v="10"/>
    <x v="88"/>
    <x v="1"/>
    <x v="2"/>
    <x v="4"/>
    <n v="3"/>
    <n v="1851.82"/>
    <n v="0.05"/>
    <n v="5277.69"/>
    <n v="769.34"/>
    <n v="5277.6869999999999"/>
    <n v="0.14577210863085935"/>
  </r>
  <r>
    <s v="ORD1166"/>
    <d v="2023-02-02T00:00:00"/>
    <x v="9"/>
    <x v="64"/>
    <x v="0"/>
    <x v="0"/>
    <x v="0"/>
    <n v="5"/>
    <n v="2485.88"/>
    <n v="0.21"/>
    <n v="9819.23"/>
    <n v="720.52"/>
    <n v="9819.2260000000024"/>
    <n v="7.3378462465997843E-2"/>
  </r>
  <r>
    <s v="ORD1167"/>
    <d v="2024-04-29T00:00:00"/>
    <x v="4"/>
    <x v="89"/>
    <x v="1"/>
    <x v="2"/>
    <x v="16"/>
    <n v="5"/>
    <n v="3537.76"/>
    <n v="0.13"/>
    <n v="15389.26"/>
    <n v="2711.29"/>
    <n v="15389.256000000003"/>
    <n v="0.17618066105842645"/>
  </r>
  <r>
    <s v="ORD1168"/>
    <d v="2023-08-26T00:00:00"/>
    <x v="7"/>
    <x v="35"/>
    <x v="3"/>
    <x v="1"/>
    <x v="10"/>
    <n v="7"/>
    <n v="4350.29"/>
    <n v="7.0000000000000007E-2"/>
    <n v="28320.39"/>
    <n v="2023.9"/>
    <n v="28320.387899999998"/>
    <n v="7.1464411330493693E-2"/>
  </r>
  <r>
    <s v="ORD1169"/>
    <d v="2024-09-14T00:00:00"/>
    <x v="3"/>
    <x v="69"/>
    <x v="1"/>
    <x v="0"/>
    <x v="12"/>
    <n v="5"/>
    <n v="3000.16"/>
    <n v="0.04"/>
    <n v="14400.77"/>
    <n v="1755.31"/>
    <n v="14400.767999999998"/>
    <n v="0.12189001004807382"/>
  </r>
  <r>
    <s v="ORD1170"/>
    <d v="2024-03-07T00:00:00"/>
    <x v="8"/>
    <x v="89"/>
    <x v="3"/>
    <x v="3"/>
    <x v="7"/>
    <n v="9"/>
    <n v="1528.4"/>
    <n v="0.26"/>
    <n v="10179.14"/>
    <n v="1892.04"/>
    <n v="10179.144"/>
    <n v="0.18587424870863353"/>
  </r>
  <r>
    <s v="ORD1171"/>
    <d v="2024-05-07T00:00:00"/>
    <x v="1"/>
    <x v="90"/>
    <x v="3"/>
    <x v="0"/>
    <x v="13"/>
    <n v="5"/>
    <n v="4848.53"/>
    <n v="0.16"/>
    <n v="20363.830000000002"/>
    <n v="2143.27"/>
    <n v="20363.825999999997"/>
    <n v="0.1052488652674865"/>
  </r>
  <r>
    <s v="ORD1172"/>
    <d v="2024-07-26T00:00:00"/>
    <x v="11"/>
    <x v="87"/>
    <x v="3"/>
    <x v="3"/>
    <x v="8"/>
    <n v="7"/>
    <n v="3046.17"/>
    <n v="0.18"/>
    <n v="17485.02"/>
    <n v="3414.63"/>
    <n v="17485.015800000005"/>
    <n v="0.19528888156833679"/>
  </r>
  <r>
    <s v="ORD1173"/>
    <d v="2023-03-01T00:00:00"/>
    <x v="8"/>
    <x v="74"/>
    <x v="3"/>
    <x v="0"/>
    <x v="0"/>
    <n v="2"/>
    <n v="4856.1899999999996"/>
    <n v="0.1"/>
    <n v="8741.14"/>
    <n v="797.55"/>
    <n v="8741.1419999999998"/>
    <n v="9.1240959417192721E-2"/>
  </r>
  <r>
    <s v="ORD1174"/>
    <d v="2023-11-02T00:00:00"/>
    <x v="10"/>
    <x v="38"/>
    <x v="2"/>
    <x v="2"/>
    <x v="6"/>
    <n v="6"/>
    <n v="410.94"/>
    <n v="0.1"/>
    <n v="2219.08"/>
    <n v="364.96"/>
    <n v="2219.076"/>
    <n v="0.16446455287776915"/>
  </r>
  <r>
    <s v="ORD1175"/>
    <d v="2024-07-14T00:00:00"/>
    <x v="11"/>
    <x v="87"/>
    <x v="1"/>
    <x v="2"/>
    <x v="11"/>
    <n v="5"/>
    <n v="4783.37"/>
    <n v="0.02"/>
    <n v="23438.51"/>
    <n v="4950.01"/>
    <n v="23438.512999999999"/>
    <n v="0.21119132572846996"/>
  </r>
  <r>
    <s v="ORD1176"/>
    <d v="2023-04-23T00:00:00"/>
    <x v="4"/>
    <x v="91"/>
    <x v="2"/>
    <x v="2"/>
    <x v="11"/>
    <n v="5"/>
    <n v="3646.56"/>
    <n v="0.2"/>
    <n v="14586.24"/>
    <n v="2391.85"/>
    <n v="14586.24"/>
    <n v="0.16397988789434426"/>
  </r>
  <r>
    <s v="ORD1177"/>
    <d v="2023-11-14T00:00:00"/>
    <x v="10"/>
    <x v="92"/>
    <x v="0"/>
    <x v="1"/>
    <x v="15"/>
    <n v="2"/>
    <n v="1511.5"/>
    <n v="0.22"/>
    <n v="2357.94"/>
    <n v="420.9"/>
    <n v="2357.94"/>
    <n v="0.17850326980330286"/>
  </r>
  <r>
    <s v="ORD1178"/>
    <d v="2023-09-06T00:00:00"/>
    <x v="3"/>
    <x v="93"/>
    <x v="2"/>
    <x v="0"/>
    <x v="12"/>
    <n v="3"/>
    <n v="4242.3599999999997"/>
    <n v="0.11"/>
    <n v="11327.1"/>
    <n v="1183.79"/>
    <n v="11327.101199999999"/>
    <n v="0.10450953907001792"/>
  </r>
  <r>
    <s v="ORD1179"/>
    <d v="2023-06-05T00:00:00"/>
    <x v="5"/>
    <x v="66"/>
    <x v="0"/>
    <x v="0"/>
    <x v="12"/>
    <n v="1"/>
    <n v="954.01"/>
    <n v="0.13"/>
    <n v="829.99"/>
    <n v="146.31"/>
    <n v="829.98869999999999"/>
    <n v="0.17627923227990699"/>
  </r>
  <r>
    <s v="ORD1180"/>
    <d v="2024-02-21T00:00:00"/>
    <x v="9"/>
    <x v="53"/>
    <x v="2"/>
    <x v="1"/>
    <x v="9"/>
    <n v="1"/>
    <n v="101.24"/>
    <n v="0.01"/>
    <n v="100.23"/>
    <n v="22.15"/>
    <n v="100.2276"/>
    <n v="0.22099171904619372"/>
  </r>
  <r>
    <s v="ORD1181"/>
    <d v="2024-09-11T00:00:00"/>
    <x v="3"/>
    <x v="94"/>
    <x v="3"/>
    <x v="3"/>
    <x v="17"/>
    <n v="9"/>
    <n v="4131.45"/>
    <n v="0.25"/>
    <n v="27887.29"/>
    <n v="6416.26"/>
    <n v="27887.287499999999"/>
    <n v="0.23007829014579761"/>
  </r>
  <r>
    <s v="ORD1182"/>
    <d v="2024-02-04T00:00:00"/>
    <x v="9"/>
    <x v="95"/>
    <x v="3"/>
    <x v="0"/>
    <x v="1"/>
    <n v="1"/>
    <n v="4706.8100000000004"/>
    <n v="0.06"/>
    <n v="4424.3999999999996"/>
    <n v="259.79000000000002"/>
    <n v="4424.4013999999997"/>
    <n v="5.8717566223668756E-2"/>
  </r>
  <r>
    <s v="ORD1183"/>
    <d v="2023-08-31T00:00:00"/>
    <x v="7"/>
    <x v="92"/>
    <x v="0"/>
    <x v="2"/>
    <x v="16"/>
    <n v="10"/>
    <n v="4982.07"/>
    <n v="0.21"/>
    <n v="39358.35"/>
    <n v="6352.59"/>
    <n v="39358.353000000003"/>
    <n v="0.16140386982686014"/>
  </r>
  <r>
    <s v="ORD1184"/>
    <d v="2023-04-05T00:00:00"/>
    <x v="4"/>
    <x v="91"/>
    <x v="1"/>
    <x v="0"/>
    <x v="19"/>
    <n v="1"/>
    <n v="1915.69"/>
    <n v="0.1"/>
    <n v="1724.12"/>
    <n v="271.72000000000003"/>
    <n v="1724.1210000000001"/>
    <n v="0.15759923903208595"/>
  </r>
  <r>
    <s v="ORD1185"/>
    <d v="2024-06-18T00:00:00"/>
    <x v="5"/>
    <x v="77"/>
    <x v="2"/>
    <x v="1"/>
    <x v="15"/>
    <n v="6"/>
    <n v="331.54"/>
    <n v="0.17"/>
    <n v="1651.07"/>
    <n v="374.65"/>
    <n v="1651.0692000000001"/>
    <n v="0.22691345612239336"/>
  </r>
  <r>
    <s v="ORD1186"/>
    <d v="2024-08-25T00:00:00"/>
    <x v="7"/>
    <x v="68"/>
    <x v="2"/>
    <x v="2"/>
    <x v="4"/>
    <n v="1"/>
    <n v="3955.4"/>
    <n v="0.08"/>
    <n v="3638.97"/>
    <n v="554.6"/>
    <n v="3638.9680000000003"/>
    <n v="0.15240576316924845"/>
  </r>
  <r>
    <s v="ORD1187"/>
    <d v="2023-05-15T00:00:00"/>
    <x v="1"/>
    <x v="53"/>
    <x v="3"/>
    <x v="1"/>
    <x v="9"/>
    <n v="4"/>
    <n v="2000.77"/>
    <n v="0.17"/>
    <n v="6642.56"/>
    <n v="363.97"/>
    <n v="6642.5563999999995"/>
    <n v="5.4793633779747566E-2"/>
  </r>
  <r>
    <s v="ORD1188"/>
    <d v="2023-09-05T00:00:00"/>
    <x v="3"/>
    <x v="70"/>
    <x v="2"/>
    <x v="3"/>
    <x v="7"/>
    <n v="3"/>
    <n v="532.22"/>
    <n v="0.11"/>
    <n v="1421.03"/>
    <n v="297.92"/>
    <n v="1421.0274000000002"/>
    <n v="0.20965074628966315"/>
  </r>
  <r>
    <s v="ORD1189"/>
    <d v="2024-09-18T00:00:00"/>
    <x v="3"/>
    <x v="96"/>
    <x v="3"/>
    <x v="2"/>
    <x v="16"/>
    <n v="8"/>
    <n v="117.87"/>
    <n v="0.21"/>
    <n v="744.94"/>
    <n v="69.36"/>
    <n v="744.93840000000012"/>
    <n v="9.310816978548607E-2"/>
  </r>
  <r>
    <s v="ORD1190"/>
    <d v="2024-12-23T00:00:00"/>
    <x v="2"/>
    <x v="42"/>
    <x v="0"/>
    <x v="0"/>
    <x v="0"/>
    <n v="3"/>
    <n v="1179.53"/>
    <n v="0.08"/>
    <n v="3255.5"/>
    <n v="454.4"/>
    <n v="3255.5028000000002"/>
    <n v="0.13957917370603592"/>
  </r>
  <r>
    <s v="ORD1191"/>
    <d v="2024-10-14T00:00:00"/>
    <x v="6"/>
    <x v="13"/>
    <x v="2"/>
    <x v="1"/>
    <x v="2"/>
    <n v="7"/>
    <n v="4656.09"/>
    <n v="0.2"/>
    <n v="26074.1"/>
    <n v="6119.74"/>
    <n v="26074.104000000003"/>
    <n v="0.23470570412785102"/>
  </r>
  <r>
    <s v="ORD1192"/>
    <d v="2023-09-10T00:00:00"/>
    <x v="3"/>
    <x v="56"/>
    <x v="0"/>
    <x v="0"/>
    <x v="12"/>
    <n v="10"/>
    <n v="3467.35"/>
    <n v="0.26"/>
    <n v="25658.39"/>
    <n v="1495.41"/>
    <n v="25658.39"/>
    <n v="5.8281521171047762E-2"/>
  </r>
  <r>
    <s v="ORD1193"/>
    <d v="2024-05-06T00:00:00"/>
    <x v="1"/>
    <x v="64"/>
    <x v="3"/>
    <x v="2"/>
    <x v="6"/>
    <n v="1"/>
    <n v="837.63"/>
    <n v="0.03"/>
    <n v="812.5"/>
    <n v="156.47999999999999"/>
    <n v="812.50109999999995"/>
    <n v="0.19259076923076923"/>
  </r>
  <r>
    <s v="ORD1194"/>
    <d v="2023-06-17T00:00:00"/>
    <x v="5"/>
    <x v="3"/>
    <x v="1"/>
    <x v="3"/>
    <x v="18"/>
    <n v="10"/>
    <n v="3653.48"/>
    <n v="0.08"/>
    <n v="33612.019999999997"/>
    <n v="3019.02"/>
    <n v="33612.016000000003"/>
    <n v="8.9819653802419505E-2"/>
  </r>
  <r>
    <s v="ORD1195"/>
    <d v="2023-03-26T00:00:00"/>
    <x v="8"/>
    <x v="88"/>
    <x v="2"/>
    <x v="0"/>
    <x v="1"/>
    <n v="1"/>
    <n v="4842.5600000000004"/>
    <n v="0.06"/>
    <n v="4552.01"/>
    <n v="560.51"/>
    <n v="4552.0064000000002"/>
    <n v="0.12313461525787509"/>
  </r>
  <r>
    <s v="ORD1196"/>
    <d v="2024-03-07T00:00:00"/>
    <x v="8"/>
    <x v="3"/>
    <x v="1"/>
    <x v="1"/>
    <x v="9"/>
    <n v="10"/>
    <n v="1137.5"/>
    <n v="0.27"/>
    <n v="8303.75"/>
    <n v="746.94"/>
    <n v="8303.75"/>
    <n v="8.9952130061719107E-2"/>
  </r>
  <r>
    <s v="ORD1197"/>
    <d v="2024-09-28T00:00:00"/>
    <x v="3"/>
    <x v="46"/>
    <x v="1"/>
    <x v="3"/>
    <x v="8"/>
    <n v="1"/>
    <n v="226.44"/>
    <n v="0.24"/>
    <n v="172.09"/>
    <n v="26.6"/>
    <n v="172.09440000000001"/>
    <n v="0.15457028299145797"/>
  </r>
  <r>
    <s v="ORD1198"/>
    <d v="2024-08-22T00:00:00"/>
    <x v="7"/>
    <x v="95"/>
    <x v="0"/>
    <x v="1"/>
    <x v="2"/>
    <n v="5"/>
    <n v="3165.22"/>
    <n v="0.28999999999999998"/>
    <n v="11236.53"/>
    <n v="1614.18"/>
    <n v="11236.530999999999"/>
    <n v="0.14365466919057751"/>
  </r>
  <r>
    <s v="ORD1199"/>
    <d v="2023-11-15T00:00:00"/>
    <x v="10"/>
    <x v="97"/>
    <x v="2"/>
    <x v="2"/>
    <x v="4"/>
    <n v="7"/>
    <n v="2611.35"/>
    <n v="0.03"/>
    <n v="17731.07"/>
    <n v="1812.74"/>
    <n v="17731.066500000001"/>
    <n v="0.10223522889481572"/>
  </r>
  <r>
    <s v="ORD1200"/>
    <d v="2024-08-25T00:00:00"/>
    <x v="7"/>
    <x v="5"/>
    <x v="2"/>
    <x v="0"/>
    <x v="1"/>
    <n v="6"/>
    <n v="1967.86"/>
    <n v="0.22"/>
    <n v="9209.58"/>
    <n v="760.98"/>
    <n v="9209.5848000000005"/>
    <n v="8.2629175271836497E-2"/>
  </r>
  <r>
    <s v="ORD1201"/>
    <d v="2023-09-15T00:00:00"/>
    <x v="3"/>
    <x v="68"/>
    <x v="3"/>
    <x v="1"/>
    <x v="9"/>
    <n v="9"/>
    <n v="4643.1400000000003"/>
    <n v="0.27"/>
    <n v="30505.43"/>
    <n v="5346.39"/>
    <n v="30505.429800000002"/>
    <n v="0.17526027333494398"/>
  </r>
  <r>
    <s v="ORD1202"/>
    <d v="2024-02-25T00:00:00"/>
    <x v="9"/>
    <x v="98"/>
    <x v="0"/>
    <x v="1"/>
    <x v="5"/>
    <n v="2"/>
    <n v="3207.77"/>
    <n v="0.11"/>
    <n v="5709.83"/>
    <n v="1358"/>
    <n v="5709.8306000000002"/>
    <n v="0.23783545219384816"/>
  </r>
  <r>
    <s v="ORD1203"/>
    <d v="2024-06-27T00:00:00"/>
    <x v="5"/>
    <x v="24"/>
    <x v="1"/>
    <x v="0"/>
    <x v="19"/>
    <n v="8"/>
    <n v="233.06"/>
    <n v="0.04"/>
    <n v="1789.9"/>
    <n v="266.26"/>
    <n v="1789.9007999999999"/>
    <n v="0.14875691379406669"/>
  </r>
  <r>
    <s v="ORD1204"/>
    <d v="2023-02-02T00:00:00"/>
    <x v="9"/>
    <x v="26"/>
    <x v="2"/>
    <x v="0"/>
    <x v="19"/>
    <n v="7"/>
    <n v="3999.66"/>
    <n v="0.01"/>
    <n v="27717.64"/>
    <n v="5537.97"/>
    <n v="27717.643799999998"/>
    <n v="0.19979947787762595"/>
  </r>
  <r>
    <s v="ORD1205"/>
    <d v="2023-06-20T00:00:00"/>
    <x v="5"/>
    <x v="56"/>
    <x v="2"/>
    <x v="2"/>
    <x v="11"/>
    <n v="4"/>
    <n v="270.55"/>
    <n v="0.15"/>
    <n v="919.87"/>
    <n v="200.39"/>
    <n v="919.87"/>
    <n v="0.21784599997825779"/>
  </r>
  <r>
    <s v="ORD1206"/>
    <d v="2024-05-11T00:00:00"/>
    <x v="1"/>
    <x v="56"/>
    <x v="0"/>
    <x v="2"/>
    <x v="16"/>
    <n v="1"/>
    <n v="3489.63"/>
    <n v="0.21"/>
    <n v="2756.81"/>
    <n v="273.98"/>
    <n v="2756.8077000000003"/>
    <n v="9.9382982505141826E-2"/>
  </r>
  <r>
    <s v="ORD1207"/>
    <d v="2023-03-26T00:00:00"/>
    <x v="8"/>
    <x v="34"/>
    <x v="1"/>
    <x v="1"/>
    <x v="9"/>
    <n v="2"/>
    <n v="2150.23"/>
    <n v="0.05"/>
    <n v="4085.44"/>
    <n v="283.37"/>
    <n v="4085.4369999999999"/>
    <n v="6.9360950105741365E-2"/>
  </r>
  <r>
    <s v="ORD1208"/>
    <d v="2024-02-23T00:00:00"/>
    <x v="9"/>
    <x v="99"/>
    <x v="3"/>
    <x v="1"/>
    <x v="5"/>
    <n v="9"/>
    <n v="2409"/>
    <n v="0.23"/>
    <n v="16694.37"/>
    <n v="1667.92"/>
    <n v="16694.37"/>
    <n v="9.9909131042381361E-2"/>
  </r>
  <r>
    <s v="ORD1209"/>
    <d v="2023-12-03T00:00:00"/>
    <x v="2"/>
    <x v="95"/>
    <x v="1"/>
    <x v="2"/>
    <x v="4"/>
    <n v="8"/>
    <n v="3028.87"/>
    <n v="0.22"/>
    <n v="18900.150000000001"/>
    <n v="3339.32"/>
    <n v="18900.148799999999"/>
    <n v="0.17668219564394991"/>
  </r>
  <r>
    <s v="ORD1210"/>
    <d v="2024-08-04T00:00:00"/>
    <x v="7"/>
    <x v="52"/>
    <x v="0"/>
    <x v="2"/>
    <x v="3"/>
    <n v="4"/>
    <n v="2852.84"/>
    <n v="0.18"/>
    <n v="9357.32"/>
    <n v="585.16"/>
    <n v="9357.3152000000009"/>
    <n v="6.2534999337417116E-2"/>
  </r>
  <r>
    <s v="ORD1211"/>
    <d v="2023-04-11T00:00:00"/>
    <x v="4"/>
    <x v="1"/>
    <x v="2"/>
    <x v="0"/>
    <x v="12"/>
    <n v="9"/>
    <n v="3005.74"/>
    <n v="0.09"/>
    <n v="24617.01"/>
    <n v="3491.64"/>
    <n v="24617.010599999998"/>
    <n v="0.14183850922593769"/>
  </r>
  <r>
    <s v="ORD1212"/>
    <d v="2024-01-09T00:00:00"/>
    <x v="0"/>
    <x v="15"/>
    <x v="1"/>
    <x v="0"/>
    <x v="19"/>
    <n v="3"/>
    <n v="3385.77"/>
    <n v="0.01"/>
    <n v="10055.74"/>
    <n v="888.83"/>
    <n v="10055.7369"/>
    <n v="8.8390312398689705E-2"/>
  </r>
  <r>
    <s v="ORD1213"/>
    <d v="2024-05-11T00:00:00"/>
    <x v="1"/>
    <x v="21"/>
    <x v="3"/>
    <x v="0"/>
    <x v="12"/>
    <n v="5"/>
    <n v="460.19"/>
    <n v="0.22"/>
    <n v="1794.74"/>
    <n v="135.97999999999999"/>
    <n v="1794.741"/>
    <n v="7.5765849092347626E-2"/>
  </r>
  <r>
    <s v="ORD1214"/>
    <d v="2024-03-30T00:00:00"/>
    <x v="8"/>
    <x v="7"/>
    <x v="2"/>
    <x v="1"/>
    <x v="15"/>
    <n v="4"/>
    <n v="216.55"/>
    <n v="0.01"/>
    <n v="857.54"/>
    <n v="147.66"/>
    <n v="857.53800000000001"/>
    <n v="0.17219021853208014"/>
  </r>
  <r>
    <s v="ORD1215"/>
    <d v="2023-12-01T00:00:00"/>
    <x v="2"/>
    <x v="43"/>
    <x v="0"/>
    <x v="0"/>
    <x v="0"/>
    <n v="6"/>
    <n v="4548.1099999999997"/>
    <n v="0.05"/>
    <n v="25924.23"/>
    <n v="5751.24"/>
    <n v="25924.226999999995"/>
    <n v="0.22184805488919054"/>
  </r>
  <r>
    <s v="ORD1216"/>
    <d v="2024-02-07T00:00:00"/>
    <x v="9"/>
    <x v="89"/>
    <x v="0"/>
    <x v="1"/>
    <x v="10"/>
    <n v="7"/>
    <n v="1364.56"/>
    <n v="0.27"/>
    <n v="6972.9"/>
    <n v="491.35"/>
    <n v="6972.9016000000001"/>
    <n v="7.0465659911944825E-2"/>
  </r>
  <r>
    <s v="ORD1217"/>
    <d v="2023-09-01T00:00:00"/>
    <x v="3"/>
    <x v="15"/>
    <x v="3"/>
    <x v="3"/>
    <x v="18"/>
    <n v="10"/>
    <n v="1351.09"/>
    <n v="0.19"/>
    <n v="10943.83"/>
    <n v="1770"/>
    <n v="10943.829"/>
    <n v="0.16173496847081872"/>
  </r>
  <r>
    <s v="ORD1218"/>
    <d v="2023-09-24T00:00:00"/>
    <x v="3"/>
    <x v="44"/>
    <x v="0"/>
    <x v="2"/>
    <x v="4"/>
    <n v="4"/>
    <n v="2973.45"/>
    <n v="0.09"/>
    <n v="10823.36"/>
    <n v="759.89"/>
    <n v="10823.358"/>
    <n v="7.0208327173816629E-2"/>
  </r>
  <r>
    <s v="ORD1219"/>
    <d v="2024-08-08T00:00:00"/>
    <x v="7"/>
    <x v="70"/>
    <x v="2"/>
    <x v="0"/>
    <x v="19"/>
    <n v="5"/>
    <n v="1994.58"/>
    <n v="0.15"/>
    <n v="8476.9699999999993"/>
    <n v="915.76"/>
    <n v="8476.9650000000001"/>
    <n v="0.10802916608174856"/>
  </r>
  <r>
    <s v="ORD1220"/>
    <d v="2024-03-23T00:00:00"/>
    <x v="8"/>
    <x v="22"/>
    <x v="3"/>
    <x v="2"/>
    <x v="16"/>
    <n v="10"/>
    <n v="1167.71"/>
    <n v="0.15"/>
    <n v="9925.5300000000007"/>
    <n v="1968.25"/>
    <n v="9925.5349999999999"/>
    <n v="0.19830175315575085"/>
  </r>
  <r>
    <s v="ORD1221"/>
    <d v="2023-04-15T00:00:00"/>
    <x v="4"/>
    <x v="22"/>
    <x v="2"/>
    <x v="2"/>
    <x v="16"/>
    <n v="7"/>
    <n v="3449.21"/>
    <n v="0.28000000000000003"/>
    <n v="17384.02"/>
    <n v="1798.17"/>
    <n v="17384.018400000001"/>
    <n v="0.10343810004820519"/>
  </r>
  <r>
    <s v="ORD1222"/>
    <d v="2023-08-18T00:00:00"/>
    <x v="7"/>
    <x v="1"/>
    <x v="1"/>
    <x v="2"/>
    <x v="6"/>
    <n v="3"/>
    <n v="2258.29"/>
    <n v="0.28000000000000003"/>
    <n v="4877.91"/>
    <n v="559.35"/>
    <n v="4877.9063999999998"/>
    <n v="0.1146700123618517"/>
  </r>
  <r>
    <s v="ORD1223"/>
    <d v="2024-09-22T00:00:00"/>
    <x v="3"/>
    <x v="93"/>
    <x v="2"/>
    <x v="0"/>
    <x v="0"/>
    <n v="9"/>
    <n v="931.04"/>
    <n v="0.23"/>
    <n v="6452.11"/>
    <n v="458.33"/>
    <n v="6452.1072000000004"/>
    <n v="7.1035676701110176E-2"/>
  </r>
  <r>
    <s v="ORD1224"/>
    <d v="2023-06-15T00:00:00"/>
    <x v="5"/>
    <x v="38"/>
    <x v="1"/>
    <x v="0"/>
    <x v="0"/>
    <n v="7"/>
    <n v="2855.04"/>
    <n v="0.01"/>
    <n v="19785.43"/>
    <n v="4124.22"/>
    <n v="19785.427199999998"/>
    <n v="0.20844732714932152"/>
  </r>
  <r>
    <s v="ORD1225"/>
    <d v="2024-05-20T00:00:00"/>
    <x v="1"/>
    <x v="28"/>
    <x v="2"/>
    <x v="3"/>
    <x v="18"/>
    <n v="7"/>
    <n v="4108.3500000000004"/>
    <n v="0.08"/>
    <n v="26457.77"/>
    <n v="6548.91"/>
    <n v="26457.774000000005"/>
    <n v="0.24752312836644963"/>
  </r>
  <r>
    <s v="ORD1226"/>
    <d v="2023-12-13T00:00:00"/>
    <x v="2"/>
    <x v="100"/>
    <x v="1"/>
    <x v="2"/>
    <x v="6"/>
    <n v="1"/>
    <n v="1111.93"/>
    <n v="0.22"/>
    <n v="867.31"/>
    <n v="172.18"/>
    <n v="867.30540000000008"/>
    <n v="0.19852186646066575"/>
  </r>
  <r>
    <s v="ORD1227"/>
    <d v="2023-09-18T00:00:00"/>
    <x v="3"/>
    <x v="53"/>
    <x v="2"/>
    <x v="2"/>
    <x v="16"/>
    <n v="10"/>
    <n v="3031.27"/>
    <n v="0.17"/>
    <n v="25159.54"/>
    <n v="2911.83"/>
    <n v="25159.541000000001"/>
    <n v="0.11573462789860227"/>
  </r>
  <r>
    <s v="ORD1228"/>
    <d v="2024-07-18T00:00:00"/>
    <x v="11"/>
    <x v="101"/>
    <x v="0"/>
    <x v="0"/>
    <x v="0"/>
    <n v="1"/>
    <n v="1674.43"/>
    <n v="0"/>
    <n v="1674.43"/>
    <n v="136.26"/>
    <n v="1674.43"/>
    <n v="8.1376946184671783E-2"/>
  </r>
  <r>
    <s v="ORD1229"/>
    <d v="2024-01-05T00:00:00"/>
    <x v="0"/>
    <x v="75"/>
    <x v="2"/>
    <x v="0"/>
    <x v="1"/>
    <n v="3"/>
    <n v="3304.68"/>
    <n v="0.09"/>
    <n v="9021.7800000000007"/>
    <n v="1230.04"/>
    <n v="9021.7763999999988"/>
    <n v="0.13634116549062378"/>
  </r>
  <r>
    <s v="ORD1230"/>
    <d v="2023-03-03T00:00:00"/>
    <x v="8"/>
    <x v="45"/>
    <x v="3"/>
    <x v="2"/>
    <x v="16"/>
    <n v="3"/>
    <n v="723.34"/>
    <n v="0.21"/>
    <n v="1714.32"/>
    <n v="95.11"/>
    <n v="1714.3158000000001"/>
    <n v="5.5479723738858559E-2"/>
  </r>
  <r>
    <s v="ORD1231"/>
    <d v="2023-04-09T00:00:00"/>
    <x v="4"/>
    <x v="19"/>
    <x v="3"/>
    <x v="0"/>
    <x v="0"/>
    <n v="3"/>
    <n v="4569.8599999999997"/>
    <n v="0.16"/>
    <n v="11516.05"/>
    <n v="2636.47"/>
    <n v="11516.047199999997"/>
    <n v="0.22893874201657685"/>
  </r>
  <r>
    <s v="ORD1232"/>
    <d v="2024-12-02T00:00:00"/>
    <x v="2"/>
    <x v="58"/>
    <x v="0"/>
    <x v="1"/>
    <x v="10"/>
    <n v="2"/>
    <n v="4737.08"/>
    <n v="0.04"/>
    <n v="9095.19"/>
    <n v="1054.6600000000001"/>
    <n v="9095.1935999999987"/>
    <n v="0.11595799537997557"/>
  </r>
  <r>
    <s v="ORD1233"/>
    <d v="2023-03-21T00:00:00"/>
    <x v="8"/>
    <x v="86"/>
    <x v="3"/>
    <x v="2"/>
    <x v="11"/>
    <n v="3"/>
    <n v="2781.79"/>
    <n v="0.03"/>
    <n v="8095.01"/>
    <n v="1001.34"/>
    <n v="8095.0088999999989"/>
    <n v="0.12369842656154841"/>
  </r>
  <r>
    <s v="ORD1234"/>
    <d v="2024-05-28T00:00:00"/>
    <x v="1"/>
    <x v="102"/>
    <x v="0"/>
    <x v="3"/>
    <x v="17"/>
    <n v="6"/>
    <n v="627.34"/>
    <n v="0.28999999999999998"/>
    <n v="2672.47"/>
    <n v="354.93"/>
    <n v="2672.4683999999997"/>
    <n v="0.132809722840668"/>
  </r>
  <r>
    <s v="ORD1235"/>
    <d v="2023-08-09T00:00:00"/>
    <x v="7"/>
    <x v="103"/>
    <x v="3"/>
    <x v="2"/>
    <x v="6"/>
    <n v="1"/>
    <n v="1063.06"/>
    <n v="0.27"/>
    <n v="776.03"/>
    <n v="176.14"/>
    <n v="776.03379999999993"/>
    <n v="0.22697576124634355"/>
  </r>
  <r>
    <s v="ORD1236"/>
    <d v="2023-12-07T00:00:00"/>
    <x v="2"/>
    <x v="49"/>
    <x v="0"/>
    <x v="3"/>
    <x v="14"/>
    <n v="2"/>
    <n v="1942.46"/>
    <n v="0.06"/>
    <n v="3651.82"/>
    <n v="673.87"/>
    <n v="3651.8247999999999"/>
    <n v="0.18452990563609378"/>
  </r>
  <r>
    <s v="ORD1237"/>
    <d v="2023-11-29T00:00:00"/>
    <x v="10"/>
    <x v="72"/>
    <x v="1"/>
    <x v="3"/>
    <x v="8"/>
    <n v="5"/>
    <n v="1568.47"/>
    <n v="0.05"/>
    <n v="7450.23"/>
    <n v="666.73"/>
    <n v="7450.2325000000001"/>
    <n v="8.9491196916068369E-2"/>
  </r>
  <r>
    <s v="ORD1238"/>
    <d v="2024-08-07T00:00:00"/>
    <x v="7"/>
    <x v="47"/>
    <x v="3"/>
    <x v="0"/>
    <x v="1"/>
    <n v="2"/>
    <n v="4718.47"/>
    <n v="0.28000000000000003"/>
    <n v="6794.6"/>
    <n v="1032"/>
    <n v="6794.5968000000003"/>
    <n v="0.1518853206958467"/>
  </r>
  <r>
    <s v="ORD1239"/>
    <d v="2024-02-08T00:00:00"/>
    <x v="9"/>
    <x v="38"/>
    <x v="3"/>
    <x v="2"/>
    <x v="6"/>
    <n v="9"/>
    <n v="492.82"/>
    <n v="0.22"/>
    <n v="3459.6"/>
    <n v="690.16"/>
    <n v="3459.5964000000004"/>
    <n v="0.19949127066712916"/>
  </r>
  <r>
    <s v="ORD1240"/>
    <d v="2023-11-22T00:00:00"/>
    <x v="10"/>
    <x v="13"/>
    <x v="3"/>
    <x v="1"/>
    <x v="5"/>
    <n v="4"/>
    <n v="1375.41"/>
    <n v="0.08"/>
    <n v="5061.51"/>
    <n v="1015.62"/>
    <n v="5061.5088000000005"/>
    <n v="0.20065553560103605"/>
  </r>
  <r>
    <s v="ORD1241"/>
    <d v="2023-09-07T00:00:00"/>
    <x v="3"/>
    <x v="45"/>
    <x v="2"/>
    <x v="3"/>
    <x v="8"/>
    <n v="9"/>
    <n v="2075.63"/>
    <n v="0.3"/>
    <n v="13076.47"/>
    <n v="857.37"/>
    <n v="13076.469000000001"/>
    <n v="6.5565859899498868E-2"/>
  </r>
  <r>
    <s v="ORD1242"/>
    <d v="2023-04-17T00:00:00"/>
    <x v="4"/>
    <x v="59"/>
    <x v="1"/>
    <x v="1"/>
    <x v="2"/>
    <n v="3"/>
    <n v="324.72000000000003"/>
    <n v="0.21"/>
    <n v="769.59"/>
    <n v="179"/>
    <n v="769.58640000000014"/>
    <n v="0.23259137982562142"/>
  </r>
  <r>
    <s v="ORD1243"/>
    <d v="2023-12-09T00:00:00"/>
    <x v="2"/>
    <x v="102"/>
    <x v="2"/>
    <x v="2"/>
    <x v="4"/>
    <n v="8"/>
    <n v="562.76"/>
    <n v="0.11"/>
    <n v="4006.85"/>
    <n v="322.55"/>
    <n v="4006.8512000000001"/>
    <n v="8.0499644359035158E-2"/>
  </r>
  <r>
    <s v="ORD1244"/>
    <d v="2023-05-23T00:00:00"/>
    <x v="1"/>
    <x v="24"/>
    <x v="1"/>
    <x v="3"/>
    <x v="8"/>
    <n v="4"/>
    <n v="551.14"/>
    <n v="0.04"/>
    <n v="2116.38"/>
    <n v="324.19"/>
    <n v="2116.3775999999998"/>
    <n v="0.15318137574537652"/>
  </r>
  <r>
    <s v="ORD1245"/>
    <d v="2024-12-24T00:00:00"/>
    <x v="2"/>
    <x v="60"/>
    <x v="1"/>
    <x v="3"/>
    <x v="7"/>
    <n v="10"/>
    <n v="1353.85"/>
    <n v="0.14000000000000001"/>
    <n v="11643.11"/>
    <n v="2427.6"/>
    <n v="11643.11"/>
    <n v="0.20850099329131133"/>
  </r>
  <r>
    <s v="ORD1246"/>
    <d v="2023-12-13T00:00:00"/>
    <x v="2"/>
    <x v="64"/>
    <x v="0"/>
    <x v="3"/>
    <x v="8"/>
    <n v="4"/>
    <n v="1547.43"/>
    <n v="0.22"/>
    <n v="4827.9799999999996"/>
    <n v="642.96"/>
    <n v="4827.9816000000001"/>
    <n v="0.13317370825894062"/>
  </r>
  <r>
    <s v="ORD1247"/>
    <d v="2024-02-12T00:00:00"/>
    <x v="9"/>
    <x v="41"/>
    <x v="0"/>
    <x v="0"/>
    <x v="13"/>
    <n v="5"/>
    <n v="4076.22"/>
    <n v="0.2"/>
    <n v="16304.88"/>
    <n v="3375.69"/>
    <n v="16304.88"/>
    <n v="0.20703556235924461"/>
  </r>
  <r>
    <s v="ORD1248"/>
    <d v="2024-12-10T00:00:00"/>
    <x v="2"/>
    <x v="93"/>
    <x v="3"/>
    <x v="0"/>
    <x v="13"/>
    <n v="8"/>
    <n v="1998.42"/>
    <n v="0.02"/>
    <n v="15667.61"/>
    <n v="2580.0700000000002"/>
    <n v="15667.612800000001"/>
    <n v="0.16467540358740101"/>
  </r>
  <r>
    <s v="ORD1249"/>
    <d v="2023-07-01T00:00:00"/>
    <x v="11"/>
    <x v="37"/>
    <x v="0"/>
    <x v="0"/>
    <x v="12"/>
    <n v="2"/>
    <n v="4613.49"/>
    <n v="0.06"/>
    <n v="8673.36"/>
    <n v="1394.59"/>
    <n v="8673.3611999999994"/>
    <n v="0.16079005137570673"/>
  </r>
  <r>
    <s v="ORD1250"/>
    <d v="2024-09-06T00:00:00"/>
    <x v="3"/>
    <x v="70"/>
    <x v="1"/>
    <x v="0"/>
    <x v="12"/>
    <n v="1"/>
    <n v="2878.65"/>
    <n v="7.0000000000000007E-2"/>
    <n v="2677.14"/>
    <n v="407.04"/>
    <n v="2677.1444999999999"/>
    <n v="0.15204285169994847"/>
  </r>
  <r>
    <s v="ORD1251"/>
    <d v="2023-04-05T00:00:00"/>
    <x v="4"/>
    <x v="78"/>
    <x v="1"/>
    <x v="2"/>
    <x v="16"/>
    <n v="9"/>
    <n v="541.33000000000004"/>
    <n v="0.21"/>
    <n v="3848.86"/>
    <n v="212.16"/>
    <n v="3848.8563000000004"/>
    <n v="5.512281558695302E-2"/>
  </r>
  <r>
    <s v="ORD1252"/>
    <d v="2023-11-23T00:00:00"/>
    <x v="10"/>
    <x v="100"/>
    <x v="1"/>
    <x v="3"/>
    <x v="7"/>
    <n v="2"/>
    <n v="4605.67"/>
    <n v="0.05"/>
    <n v="8750.77"/>
    <n v="1754.89"/>
    <n v="8750.7729999999992"/>
    <n v="0.20054120951641971"/>
  </r>
  <r>
    <s v="ORD1253"/>
    <d v="2023-10-24T00:00:00"/>
    <x v="6"/>
    <x v="39"/>
    <x v="2"/>
    <x v="3"/>
    <x v="18"/>
    <n v="3"/>
    <n v="3296.57"/>
    <n v="0.01"/>
    <n v="9790.81"/>
    <n v="793.31"/>
    <n v="9790.8129000000008"/>
    <n v="8.1025982528513979E-2"/>
  </r>
  <r>
    <s v="ORD1254"/>
    <d v="2024-01-17T00:00:00"/>
    <x v="0"/>
    <x v="20"/>
    <x v="0"/>
    <x v="3"/>
    <x v="17"/>
    <n v="4"/>
    <n v="1481.59"/>
    <n v="0.16"/>
    <n v="4978.1400000000003"/>
    <n v="729.13"/>
    <n v="4978.1423999999997"/>
    <n v="0.1464663508860739"/>
  </r>
  <r>
    <s v="ORD1255"/>
    <d v="2023-08-20T00:00:00"/>
    <x v="7"/>
    <x v="23"/>
    <x v="1"/>
    <x v="0"/>
    <x v="13"/>
    <n v="6"/>
    <n v="2975.44"/>
    <n v="0.01"/>
    <n v="17674.11"/>
    <n v="2000.51"/>
    <n v="17674.113600000001"/>
    <n v="0.11318872633473481"/>
  </r>
  <r>
    <s v="ORD1256"/>
    <d v="2023-02-07T00:00:00"/>
    <x v="9"/>
    <x v="51"/>
    <x v="2"/>
    <x v="2"/>
    <x v="4"/>
    <n v="3"/>
    <n v="4968.3500000000004"/>
    <n v="7.0000000000000007E-2"/>
    <n v="13861.7"/>
    <n v="2922.87"/>
    <n v="13861.6965"/>
    <n v="0.21085941839745484"/>
  </r>
  <r>
    <s v="ORD1257"/>
    <d v="2023-07-14T00:00:00"/>
    <x v="11"/>
    <x v="104"/>
    <x v="2"/>
    <x v="1"/>
    <x v="2"/>
    <n v="9"/>
    <n v="3322.61"/>
    <n v="0.11"/>
    <n v="26614.11"/>
    <n v="5295.82"/>
    <n v="26614.106100000001"/>
    <n v="0.19898542540028577"/>
  </r>
  <r>
    <s v="ORD1258"/>
    <d v="2023-12-10T00:00:00"/>
    <x v="2"/>
    <x v="88"/>
    <x v="2"/>
    <x v="1"/>
    <x v="2"/>
    <n v="2"/>
    <n v="3696.67"/>
    <n v="0.16"/>
    <n v="6210.41"/>
    <n v="527.17999999999995"/>
    <n v="6210.4056"/>
    <n v="8.4886505077764587E-2"/>
  </r>
  <r>
    <s v="ORD1259"/>
    <d v="2023-11-01T00:00:00"/>
    <x v="10"/>
    <x v="36"/>
    <x v="1"/>
    <x v="3"/>
    <x v="14"/>
    <n v="6"/>
    <n v="3561.83"/>
    <n v="0.14000000000000001"/>
    <n v="18379.04"/>
    <n v="3484.93"/>
    <n v="18379.042799999999"/>
    <n v="0.18961436505932844"/>
  </r>
  <r>
    <s v="ORD1260"/>
    <d v="2023-02-01T00:00:00"/>
    <x v="9"/>
    <x v="105"/>
    <x v="0"/>
    <x v="1"/>
    <x v="2"/>
    <n v="1"/>
    <n v="386.45"/>
    <n v="0.11"/>
    <n v="343.94"/>
    <n v="63.21"/>
    <n v="343.94049999999999"/>
    <n v="0.18378205500959471"/>
  </r>
  <r>
    <s v="ORD1261"/>
    <d v="2023-02-24T00:00:00"/>
    <x v="9"/>
    <x v="37"/>
    <x v="0"/>
    <x v="1"/>
    <x v="2"/>
    <n v="3"/>
    <n v="1100.69"/>
    <n v="0.01"/>
    <n v="3269.05"/>
    <n v="771.52"/>
    <n v="3269.0493000000001"/>
    <n v="0.23600740276227036"/>
  </r>
  <r>
    <s v="ORD1262"/>
    <d v="2024-09-28T00:00:00"/>
    <x v="3"/>
    <x v="35"/>
    <x v="0"/>
    <x v="0"/>
    <x v="19"/>
    <n v="2"/>
    <n v="4070.6"/>
    <n v="0.09"/>
    <n v="7408.49"/>
    <n v="469.43"/>
    <n v="7408.4920000000002"/>
    <n v="6.3363789382181804E-2"/>
  </r>
  <r>
    <s v="ORD1263"/>
    <d v="2024-02-13T00:00:00"/>
    <x v="9"/>
    <x v="60"/>
    <x v="0"/>
    <x v="0"/>
    <x v="13"/>
    <n v="4"/>
    <n v="3719.35"/>
    <n v="0.25"/>
    <n v="11158.05"/>
    <n v="1765.62"/>
    <n v="11158.05"/>
    <n v="0.15823732641456167"/>
  </r>
  <r>
    <s v="ORD1264"/>
    <d v="2023-09-22T00:00:00"/>
    <x v="3"/>
    <x v="35"/>
    <x v="3"/>
    <x v="0"/>
    <x v="13"/>
    <n v="9"/>
    <n v="4054.74"/>
    <n v="0.17"/>
    <n v="30288.91"/>
    <n v="3070.99"/>
    <n v="30288.907799999994"/>
    <n v="0.10138991465853343"/>
  </r>
  <r>
    <s v="ORD1265"/>
    <d v="2024-09-04T00:00:00"/>
    <x v="3"/>
    <x v="48"/>
    <x v="2"/>
    <x v="3"/>
    <x v="18"/>
    <n v="10"/>
    <n v="3117.84"/>
    <n v="0.2"/>
    <n v="24942.720000000001"/>
    <n v="3609.76"/>
    <n v="24942.720000000001"/>
    <n v="0.14472198701665256"/>
  </r>
  <r>
    <s v="ORD1266"/>
    <d v="2024-05-06T00:00:00"/>
    <x v="1"/>
    <x v="55"/>
    <x v="3"/>
    <x v="3"/>
    <x v="17"/>
    <n v="7"/>
    <n v="4185.87"/>
    <n v="0.27"/>
    <n v="21389.8"/>
    <n v="2361.89"/>
    <n v="21389.795699999999"/>
    <n v="0.11042132231250409"/>
  </r>
  <r>
    <s v="ORD1267"/>
    <d v="2024-09-24T00:00:00"/>
    <x v="3"/>
    <x v="6"/>
    <x v="2"/>
    <x v="0"/>
    <x v="0"/>
    <n v="7"/>
    <n v="3306.39"/>
    <n v="0.24"/>
    <n v="17589.990000000002"/>
    <n v="1326.98"/>
    <n v="17589.9948"/>
    <n v="7.5439497123079652E-2"/>
  </r>
  <r>
    <s v="ORD1268"/>
    <d v="2024-10-21T00:00:00"/>
    <x v="6"/>
    <x v="53"/>
    <x v="0"/>
    <x v="0"/>
    <x v="19"/>
    <n v="3"/>
    <n v="4112.4399999999996"/>
    <n v="0.08"/>
    <n v="11350.33"/>
    <n v="2249.0100000000002"/>
    <n v="11350.3344"/>
    <n v="0.1981448997518134"/>
  </r>
  <r>
    <s v="ORD1269"/>
    <d v="2024-08-21T00:00:00"/>
    <x v="7"/>
    <x v="106"/>
    <x v="1"/>
    <x v="1"/>
    <x v="15"/>
    <n v="8"/>
    <n v="4946.25"/>
    <n v="0.12"/>
    <n v="34821.599999999999"/>
    <n v="6688.89"/>
    <n v="34821.599999999999"/>
    <n v="0.19209025432490182"/>
  </r>
  <r>
    <s v="ORD1270"/>
    <d v="2023-03-20T00:00:00"/>
    <x v="8"/>
    <x v="37"/>
    <x v="1"/>
    <x v="3"/>
    <x v="14"/>
    <n v="5"/>
    <n v="3718.45"/>
    <n v="0.06"/>
    <n v="17476.72"/>
    <n v="1592.66"/>
    <n v="17476.715"/>
    <n v="9.1130372289537159E-2"/>
  </r>
  <r>
    <s v="ORD1271"/>
    <d v="2024-01-14T00:00:00"/>
    <x v="0"/>
    <x v="54"/>
    <x v="3"/>
    <x v="2"/>
    <x v="3"/>
    <n v="10"/>
    <n v="1271.71"/>
    <n v="0.09"/>
    <n v="11572.56"/>
    <n v="2085.86"/>
    <n v="11572.561000000002"/>
    <n v="0.18024188252210402"/>
  </r>
  <r>
    <s v="ORD1272"/>
    <d v="2024-04-30T00:00:00"/>
    <x v="4"/>
    <x v="107"/>
    <x v="3"/>
    <x v="3"/>
    <x v="14"/>
    <n v="1"/>
    <n v="3278.37"/>
    <n v="0.17"/>
    <n v="2721.05"/>
    <n v="282.58"/>
    <n v="2721.0470999999998"/>
    <n v="0.10384961687583835"/>
  </r>
  <r>
    <s v="ORD1273"/>
    <d v="2023-12-17T00:00:00"/>
    <x v="2"/>
    <x v="104"/>
    <x v="2"/>
    <x v="1"/>
    <x v="10"/>
    <n v="3"/>
    <n v="2326.29"/>
    <n v="0.1"/>
    <n v="6280.98"/>
    <n v="696.19"/>
    <n v="6280.9830000000002"/>
    <n v="0.11084098341341639"/>
  </r>
  <r>
    <s v="ORD1274"/>
    <d v="2023-09-29T00:00:00"/>
    <x v="3"/>
    <x v="27"/>
    <x v="1"/>
    <x v="0"/>
    <x v="13"/>
    <n v="9"/>
    <n v="2300.79"/>
    <n v="0.16"/>
    <n v="17393.97"/>
    <n v="2954.76"/>
    <n v="17393.972399999999"/>
    <n v="0.16987266276761429"/>
  </r>
  <r>
    <s v="ORD1275"/>
    <d v="2023-10-25T00:00:00"/>
    <x v="6"/>
    <x v="108"/>
    <x v="1"/>
    <x v="0"/>
    <x v="13"/>
    <n v="1"/>
    <n v="4104.5"/>
    <n v="0.13"/>
    <n v="3570.91"/>
    <n v="270.36"/>
    <n v="3570.915"/>
    <n v="7.5711793352394779E-2"/>
  </r>
  <r>
    <s v="ORD1276"/>
    <d v="2023-11-15T00:00:00"/>
    <x v="10"/>
    <x v="3"/>
    <x v="2"/>
    <x v="2"/>
    <x v="4"/>
    <n v="6"/>
    <n v="3314.34"/>
    <n v="0.18"/>
    <n v="16306.55"/>
    <n v="1848.32"/>
    <n v="16306.552800000001"/>
    <n v="0.1133483170873054"/>
  </r>
  <r>
    <s v="ORD1277"/>
    <d v="2024-01-04T00:00:00"/>
    <x v="0"/>
    <x v="81"/>
    <x v="2"/>
    <x v="1"/>
    <x v="2"/>
    <n v="7"/>
    <n v="4444.47"/>
    <n v="0.11"/>
    <n v="27689.05"/>
    <n v="5695.28"/>
    <n v="27689.0481"/>
    <n v="0.20568708568910815"/>
  </r>
  <r>
    <s v="ORD1278"/>
    <d v="2023-10-10T00:00:00"/>
    <x v="6"/>
    <x v="34"/>
    <x v="3"/>
    <x v="1"/>
    <x v="9"/>
    <n v="4"/>
    <n v="2807.37"/>
    <n v="0.15"/>
    <n v="9545.06"/>
    <n v="1125.32"/>
    <n v="9545.0579999999991"/>
    <n v="0.11789553968230687"/>
  </r>
  <r>
    <s v="ORD1279"/>
    <d v="2024-08-03T00:00:00"/>
    <x v="7"/>
    <x v="17"/>
    <x v="2"/>
    <x v="3"/>
    <x v="18"/>
    <n v="10"/>
    <n v="377.1"/>
    <n v="0.25"/>
    <n v="2828.25"/>
    <n v="363.38"/>
    <n v="2828.25"/>
    <n v="0.12848227702642978"/>
  </r>
  <r>
    <s v="ORD1280"/>
    <d v="2024-12-22T00:00:00"/>
    <x v="2"/>
    <x v="107"/>
    <x v="0"/>
    <x v="3"/>
    <x v="7"/>
    <n v="5"/>
    <n v="2351.34"/>
    <n v="0.21"/>
    <n v="9287.7900000000009"/>
    <n v="1626.3"/>
    <n v="9287.7930000000015"/>
    <n v="0.17510085822353863"/>
  </r>
  <r>
    <s v="ORD1281"/>
    <d v="2024-05-15T00:00:00"/>
    <x v="1"/>
    <x v="87"/>
    <x v="3"/>
    <x v="0"/>
    <x v="1"/>
    <n v="3"/>
    <n v="1730.93"/>
    <n v="0.12"/>
    <n v="4569.66"/>
    <n v="969.75"/>
    <n v="4569.6552000000001"/>
    <n v="0.21221491314452279"/>
  </r>
  <r>
    <s v="ORD1282"/>
    <d v="2023-05-05T00:00:00"/>
    <x v="1"/>
    <x v="90"/>
    <x v="2"/>
    <x v="1"/>
    <x v="9"/>
    <n v="5"/>
    <n v="4161.5"/>
    <n v="0.26"/>
    <n v="15397.55"/>
    <n v="1308.03"/>
    <n v="15397.55"/>
    <n v="8.4950527843715401E-2"/>
  </r>
  <r>
    <s v="ORD1283"/>
    <d v="2023-07-11T00:00:00"/>
    <x v="11"/>
    <x v="52"/>
    <x v="1"/>
    <x v="1"/>
    <x v="2"/>
    <n v="5"/>
    <n v="3194.25"/>
    <n v="0.21"/>
    <n v="12617.29"/>
    <n v="1002.75"/>
    <n v="12617.2875"/>
    <n v="7.9474276964387747E-2"/>
  </r>
  <r>
    <s v="ORD1284"/>
    <d v="2023-06-06T00:00:00"/>
    <x v="5"/>
    <x v="72"/>
    <x v="1"/>
    <x v="2"/>
    <x v="6"/>
    <n v="4"/>
    <n v="3148.18"/>
    <n v="0.1"/>
    <n v="11333.45"/>
    <n v="910.51"/>
    <n v="11333.448"/>
    <n v="8.0338290635243462E-2"/>
  </r>
  <r>
    <s v="ORD1285"/>
    <d v="2024-10-25T00:00:00"/>
    <x v="6"/>
    <x v="86"/>
    <x v="0"/>
    <x v="2"/>
    <x v="11"/>
    <n v="10"/>
    <n v="4981.55"/>
    <n v="0.12"/>
    <n v="43837.64"/>
    <n v="9836.44"/>
    <n v="43837.64"/>
    <n v="0.22438342939994033"/>
  </r>
  <r>
    <s v="ORD1286"/>
    <d v="2023-02-24T00:00:00"/>
    <x v="9"/>
    <x v="105"/>
    <x v="3"/>
    <x v="1"/>
    <x v="5"/>
    <n v="10"/>
    <n v="1898.7"/>
    <n v="0.23"/>
    <n v="14619.99"/>
    <n v="2125.7199999999998"/>
    <n v="14619.99"/>
    <n v="0.14539818426688389"/>
  </r>
  <r>
    <s v="ORD1287"/>
    <d v="2024-03-25T00:00:00"/>
    <x v="8"/>
    <x v="83"/>
    <x v="3"/>
    <x v="3"/>
    <x v="8"/>
    <n v="4"/>
    <n v="4468.68"/>
    <n v="0.19"/>
    <n v="14478.52"/>
    <n v="727.38"/>
    <n v="14478.523200000001"/>
    <n v="5.0238560294836761E-2"/>
  </r>
  <r>
    <s v="ORD1288"/>
    <d v="2024-12-25T00:00:00"/>
    <x v="2"/>
    <x v="49"/>
    <x v="3"/>
    <x v="2"/>
    <x v="16"/>
    <n v="6"/>
    <n v="3856.53"/>
    <n v="0.02"/>
    <n v="22676.400000000001"/>
    <n v="2655"/>
    <n v="22676.396400000001"/>
    <n v="0.11708207652008254"/>
  </r>
  <r>
    <s v="ORD1289"/>
    <d v="2023-03-02T00:00:00"/>
    <x v="8"/>
    <x v="109"/>
    <x v="0"/>
    <x v="2"/>
    <x v="11"/>
    <n v="2"/>
    <n v="3873.72"/>
    <n v="0.24"/>
    <n v="5888.05"/>
    <n v="1356.64"/>
    <n v="5888.0544"/>
    <n v="0.23040565212591607"/>
  </r>
  <r>
    <s v="ORD1290"/>
    <d v="2023-03-08T00:00:00"/>
    <x v="8"/>
    <x v="7"/>
    <x v="1"/>
    <x v="1"/>
    <x v="5"/>
    <n v="6"/>
    <n v="2671.04"/>
    <n v="7.0000000000000007E-2"/>
    <n v="14904.4"/>
    <n v="3577.29"/>
    <n v="14904.403199999999"/>
    <n v="0.24001570006172673"/>
  </r>
  <r>
    <s v="ORD1291"/>
    <d v="2024-12-09T00:00:00"/>
    <x v="2"/>
    <x v="5"/>
    <x v="3"/>
    <x v="3"/>
    <x v="14"/>
    <n v="2"/>
    <n v="2019.55"/>
    <n v="0.19"/>
    <n v="3271.67"/>
    <n v="810.47"/>
    <n v="3271.6710000000003"/>
    <n v="0.2477236396091293"/>
  </r>
  <r>
    <s v="ORD1292"/>
    <d v="2024-06-09T00:00:00"/>
    <x v="5"/>
    <x v="98"/>
    <x v="3"/>
    <x v="0"/>
    <x v="12"/>
    <n v="10"/>
    <n v="3230.61"/>
    <n v="0.2"/>
    <n v="25844.880000000001"/>
    <n v="3425.98"/>
    <n v="25844.880000000005"/>
    <n v="0.13255933090035626"/>
  </r>
  <r>
    <s v="ORD1293"/>
    <d v="2024-03-14T00:00:00"/>
    <x v="8"/>
    <x v="6"/>
    <x v="2"/>
    <x v="1"/>
    <x v="9"/>
    <n v="1"/>
    <n v="2563.9499999999998"/>
    <n v="0.09"/>
    <n v="2333.19"/>
    <n v="273.55"/>
    <n v="2333.1945000000001"/>
    <n v="0.11724291635057582"/>
  </r>
  <r>
    <s v="ORD1294"/>
    <d v="2024-03-17T00:00:00"/>
    <x v="8"/>
    <x v="49"/>
    <x v="1"/>
    <x v="1"/>
    <x v="5"/>
    <n v="3"/>
    <n v="160.19999999999999"/>
    <n v="0.06"/>
    <n v="451.76"/>
    <n v="60.05"/>
    <n v="451.76399999999995"/>
    <n v="0.13292456171418451"/>
  </r>
  <r>
    <s v="ORD1295"/>
    <d v="2023-05-04T00:00:00"/>
    <x v="1"/>
    <x v="25"/>
    <x v="0"/>
    <x v="3"/>
    <x v="14"/>
    <n v="2"/>
    <n v="4366.93"/>
    <n v="0.06"/>
    <n v="8209.83"/>
    <n v="1646.62"/>
    <n v="8209.8284000000003"/>
    <n v="0.20056688140923745"/>
  </r>
  <r>
    <s v="ORD1296"/>
    <d v="2024-08-01T00:00:00"/>
    <x v="7"/>
    <x v="99"/>
    <x v="0"/>
    <x v="2"/>
    <x v="11"/>
    <n v="1"/>
    <n v="1789.11"/>
    <n v="0.02"/>
    <n v="1753.33"/>
    <n v="189.3"/>
    <n v="1753.3277999999998"/>
    <n v="0.10796598472620672"/>
  </r>
  <r>
    <s v="ORD1297"/>
    <d v="2023-06-14T00:00:00"/>
    <x v="5"/>
    <x v="57"/>
    <x v="2"/>
    <x v="1"/>
    <x v="9"/>
    <n v="3"/>
    <n v="3775.57"/>
    <n v="0.28000000000000003"/>
    <n v="8155.23"/>
    <n v="951.85"/>
    <n v="8155.2312000000002"/>
    <n v="0.11671651198065537"/>
  </r>
  <r>
    <s v="ORD1298"/>
    <d v="2023-03-11T00:00:00"/>
    <x v="8"/>
    <x v="82"/>
    <x v="2"/>
    <x v="2"/>
    <x v="11"/>
    <n v="6"/>
    <n v="3155.49"/>
    <n v="0.03"/>
    <n v="18364.95"/>
    <n v="1161.3399999999999"/>
    <n v="18364.951799999999"/>
    <n v="6.3236763508749003E-2"/>
  </r>
  <r>
    <s v="ORD1299"/>
    <d v="2024-10-11T00:00:00"/>
    <x v="6"/>
    <x v="56"/>
    <x v="3"/>
    <x v="1"/>
    <x v="15"/>
    <n v="10"/>
    <n v="960.39"/>
    <n v="7.0000000000000007E-2"/>
    <n v="8931.6299999999992"/>
    <n v="560.09"/>
    <n v="8931.6269999999986"/>
    <n v="6.2708598542483299E-2"/>
  </r>
  <r>
    <s v="ORD1300"/>
    <d v="2023-10-03T00:00:00"/>
    <x v="6"/>
    <x v="43"/>
    <x v="0"/>
    <x v="3"/>
    <x v="8"/>
    <n v="4"/>
    <n v="3404.32"/>
    <n v="0.2"/>
    <n v="10893.82"/>
    <n v="1372.79"/>
    <n v="10893.824000000001"/>
    <n v="0.12601548400836438"/>
  </r>
  <r>
    <s v="ORD1301"/>
    <d v="2024-10-14T00:00:00"/>
    <x v="6"/>
    <x v="3"/>
    <x v="3"/>
    <x v="0"/>
    <x v="1"/>
    <n v="10"/>
    <n v="1526.56"/>
    <n v="0.16"/>
    <n v="12823.1"/>
    <n v="2338.4299999999998"/>
    <n v="12823.103999999998"/>
    <n v="0.18236073960274815"/>
  </r>
  <r>
    <s v="ORD1302"/>
    <d v="2023-02-09T00:00:00"/>
    <x v="9"/>
    <x v="53"/>
    <x v="1"/>
    <x v="2"/>
    <x v="4"/>
    <n v="10"/>
    <n v="1566.58"/>
    <n v="0.16"/>
    <n v="13159.27"/>
    <n v="982.66"/>
    <n v="13159.271999999999"/>
    <n v="7.4674355036411594E-2"/>
  </r>
  <r>
    <s v="ORD1303"/>
    <d v="2023-01-06T00:00:00"/>
    <x v="0"/>
    <x v="43"/>
    <x v="2"/>
    <x v="2"/>
    <x v="11"/>
    <n v="9"/>
    <n v="3976.12"/>
    <n v="0.2"/>
    <n v="28628.06"/>
    <n v="4905.08"/>
    <n v="28628.064000000002"/>
    <n v="0.1713381905724663"/>
  </r>
  <r>
    <s v="ORD1304"/>
    <d v="2023-09-08T00:00:00"/>
    <x v="3"/>
    <x v="64"/>
    <x v="0"/>
    <x v="2"/>
    <x v="3"/>
    <n v="9"/>
    <n v="2932.72"/>
    <n v="0.27"/>
    <n v="19267.97"/>
    <n v="3589.07"/>
    <n v="19267.970399999998"/>
    <n v="0.18627130932838279"/>
  </r>
  <r>
    <s v="ORD1305"/>
    <d v="2023-09-19T00:00:00"/>
    <x v="3"/>
    <x v="72"/>
    <x v="0"/>
    <x v="3"/>
    <x v="17"/>
    <n v="7"/>
    <n v="4613.1899999999996"/>
    <n v="0.09"/>
    <n v="29386.02"/>
    <n v="2369.08"/>
    <n v="29386.0203"/>
    <n v="8.0619287674887574E-2"/>
  </r>
  <r>
    <s v="ORD1306"/>
    <d v="2024-05-08T00:00:00"/>
    <x v="1"/>
    <x v="38"/>
    <x v="0"/>
    <x v="1"/>
    <x v="9"/>
    <n v="5"/>
    <n v="451.06"/>
    <n v="0.18"/>
    <n v="1849.35"/>
    <n v="240.92"/>
    <n v="1849.3460000000002"/>
    <n v="0.1302727985508422"/>
  </r>
  <r>
    <s v="ORD1307"/>
    <d v="2023-03-23T00:00:00"/>
    <x v="8"/>
    <x v="31"/>
    <x v="3"/>
    <x v="1"/>
    <x v="9"/>
    <n v="3"/>
    <n v="4403.34"/>
    <n v="0.19"/>
    <n v="10700.12"/>
    <n v="2122.58"/>
    <n v="10700.1162"/>
    <n v="0.19836973790948137"/>
  </r>
  <r>
    <s v="ORD1308"/>
    <d v="2024-12-28T00:00:00"/>
    <x v="2"/>
    <x v="101"/>
    <x v="2"/>
    <x v="0"/>
    <x v="12"/>
    <n v="1"/>
    <n v="4019.09"/>
    <n v="0.28999999999999998"/>
    <n v="2853.55"/>
    <n v="365.57"/>
    <n v="2853.5538999999999"/>
    <n v="0.12811059907834099"/>
  </r>
  <r>
    <s v="ORD1309"/>
    <d v="2023-05-13T00:00:00"/>
    <x v="1"/>
    <x v="11"/>
    <x v="1"/>
    <x v="0"/>
    <x v="19"/>
    <n v="7"/>
    <n v="4875.0200000000004"/>
    <n v="0.02"/>
    <n v="33442.639999999999"/>
    <n v="5279.61"/>
    <n v="33442.637199999997"/>
    <n v="0.15787061069341415"/>
  </r>
  <r>
    <s v="ORD1310"/>
    <d v="2023-10-08T00:00:00"/>
    <x v="6"/>
    <x v="97"/>
    <x v="3"/>
    <x v="3"/>
    <x v="7"/>
    <n v="5"/>
    <n v="4648.45"/>
    <n v="0.01"/>
    <n v="23009.83"/>
    <n v="3618.01"/>
    <n v="23009.827499999999"/>
    <n v="0.15723758063401599"/>
  </r>
  <r>
    <s v="ORD1311"/>
    <d v="2023-03-11T00:00:00"/>
    <x v="8"/>
    <x v="55"/>
    <x v="0"/>
    <x v="2"/>
    <x v="6"/>
    <n v="3"/>
    <n v="3799.85"/>
    <n v="0.25"/>
    <n v="8549.66"/>
    <n v="1994.18"/>
    <n v="8549.6624999999985"/>
    <n v="0.23324670220804103"/>
  </r>
  <r>
    <s v="ORD1312"/>
    <d v="2023-11-19T00:00:00"/>
    <x v="10"/>
    <x v="5"/>
    <x v="2"/>
    <x v="1"/>
    <x v="9"/>
    <n v="9"/>
    <n v="823.01"/>
    <n v="0.06"/>
    <n v="6962.66"/>
    <n v="783.28"/>
    <n v="6962.6646000000001"/>
    <n v="0.11249723525204447"/>
  </r>
  <r>
    <s v="ORD1313"/>
    <d v="2024-02-17T00:00:00"/>
    <x v="9"/>
    <x v="98"/>
    <x v="0"/>
    <x v="2"/>
    <x v="11"/>
    <n v="7"/>
    <n v="4604.12"/>
    <n v="0.19"/>
    <n v="26105.360000000001"/>
    <n v="1675.66"/>
    <n v="26105.360400000001"/>
    <n v="6.4188350591602647E-2"/>
  </r>
  <r>
    <s v="ORD1314"/>
    <d v="2023-08-28T00:00:00"/>
    <x v="7"/>
    <x v="67"/>
    <x v="0"/>
    <x v="0"/>
    <x v="13"/>
    <n v="5"/>
    <n v="661.24"/>
    <n v="0.18"/>
    <n v="2711.08"/>
    <n v="326.74"/>
    <n v="2711.0839999999998"/>
    <n v="0.12052023547811205"/>
  </r>
  <r>
    <s v="ORD1315"/>
    <d v="2024-01-10T00:00:00"/>
    <x v="0"/>
    <x v="42"/>
    <x v="0"/>
    <x v="1"/>
    <x v="9"/>
    <n v="9"/>
    <n v="4372.37"/>
    <n v="0.23"/>
    <n v="30300.52"/>
    <n v="1955.7"/>
    <n v="30300.524100000002"/>
    <n v="6.4543446779131181E-2"/>
  </r>
  <r>
    <s v="ORD1316"/>
    <d v="2024-03-20T00:00:00"/>
    <x v="8"/>
    <x v="97"/>
    <x v="0"/>
    <x v="1"/>
    <x v="9"/>
    <n v="10"/>
    <n v="4892.21"/>
    <n v="0.06"/>
    <n v="45986.77"/>
    <n v="3052.24"/>
    <n v="45986.773999999998"/>
    <n v="6.6372132680768844E-2"/>
  </r>
  <r>
    <s v="ORD1317"/>
    <d v="2024-08-09T00:00:00"/>
    <x v="7"/>
    <x v="39"/>
    <x v="2"/>
    <x v="1"/>
    <x v="2"/>
    <n v="3"/>
    <n v="4783.8500000000004"/>
    <n v="0.18"/>
    <n v="11768.27"/>
    <n v="916.47"/>
    <n v="11768.271000000002"/>
    <n v="7.7876357357538534E-2"/>
  </r>
  <r>
    <s v="ORD1318"/>
    <d v="2023-06-11T00:00:00"/>
    <x v="5"/>
    <x v="52"/>
    <x v="2"/>
    <x v="2"/>
    <x v="11"/>
    <n v="9"/>
    <n v="2932.97"/>
    <n v="0.22"/>
    <n v="20589.45"/>
    <n v="1619.56"/>
    <n v="20589.449400000001"/>
    <n v="7.865970193472871E-2"/>
  </r>
  <r>
    <s v="ORD1319"/>
    <d v="2024-07-22T00:00:00"/>
    <x v="11"/>
    <x v="69"/>
    <x v="1"/>
    <x v="2"/>
    <x v="4"/>
    <n v="4"/>
    <n v="3416.73"/>
    <n v="0.26"/>
    <n v="10113.52"/>
    <n v="2358.7600000000002"/>
    <n v="10113.5208"/>
    <n v="0.2332283913019404"/>
  </r>
  <r>
    <s v="ORD1320"/>
    <d v="2024-02-23T00:00:00"/>
    <x v="9"/>
    <x v="108"/>
    <x v="0"/>
    <x v="1"/>
    <x v="9"/>
    <n v="3"/>
    <n v="4494.0200000000004"/>
    <n v="0.08"/>
    <n v="12403.5"/>
    <n v="2828.56"/>
    <n v="12403.495200000001"/>
    <n v="0.22804530979159107"/>
  </r>
  <r>
    <s v="ORD1321"/>
    <d v="2024-01-31T00:00:00"/>
    <x v="0"/>
    <x v="23"/>
    <x v="2"/>
    <x v="3"/>
    <x v="18"/>
    <n v="2"/>
    <n v="3875.31"/>
    <n v="0.18"/>
    <n v="6355.51"/>
    <n v="1150.3900000000001"/>
    <n v="6355.5084000000006"/>
    <n v="0.18100671700618834"/>
  </r>
  <r>
    <s v="ORD1322"/>
    <d v="2024-04-27T00:00:00"/>
    <x v="4"/>
    <x v="28"/>
    <x v="1"/>
    <x v="2"/>
    <x v="4"/>
    <n v="4"/>
    <n v="4440.99"/>
    <n v="0.04"/>
    <n v="17053.400000000001"/>
    <n v="2086.9499999999998"/>
    <n v="17053.401599999997"/>
    <n v="0.1223773558352"/>
  </r>
  <r>
    <s v="ORD1323"/>
    <d v="2024-07-04T00:00:00"/>
    <x v="11"/>
    <x v="110"/>
    <x v="0"/>
    <x v="0"/>
    <x v="13"/>
    <n v="9"/>
    <n v="1820.64"/>
    <n v="0.26"/>
    <n v="12125.46"/>
    <n v="1952.28"/>
    <n v="12125.462400000002"/>
    <n v="0.16100667521067244"/>
  </r>
  <r>
    <s v="ORD1324"/>
    <d v="2023-07-04T00:00:00"/>
    <x v="11"/>
    <x v="6"/>
    <x v="3"/>
    <x v="1"/>
    <x v="2"/>
    <n v="3"/>
    <n v="362.69"/>
    <n v="0.01"/>
    <n v="1077.19"/>
    <n v="66.8"/>
    <n v="1077.1893"/>
    <n v="6.2013201013748728E-2"/>
  </r>
  <r>
    <s v="ORD1325"/>
    <d v="2023-12-30T00:00:00"/>
    <x v="2"/>
    <x v="50"/>
    <x v="1"/>
    <x v="0"/>
    <x v="12"/>
    <n v="8"/>
    <n v="441.96"/>
    <n v="0.14000000000000001"/>
    <n v="3040.68"/>
    <n v="663.93"/>
    <n v="3040.6848"/>
    <n v="0.21834918505071232"/>
  </r>
  <r>
    <s v="ORD1326"/>
    <d v="2023-08-26T00:00:00"/>
    <x v="7"/>
    <x v="79"/>
    <x v="2"/>
    <x v="0"/>
    <x v="1"/>
    <n v="2"/>
    <n v="1510.91"/>
    <n v="0.17"/>
    <n v="2508.11"/>
    <n v="286.37"/>
    <n v="2508.1106"/>
    <n v="0.11417760784016649"/>
  </r>
  <r>
    <s v="ORD1327"/>
    <d v="2024-07-07T00:00:00"/>
    <x v="11"/>
    <x v="28"/>
    <x v="3"/>
    <x v="1"/>
    <x v="5"/>
    <n v="3"/>
    <n v="1691.15"/>
    <n v="0.16"/>
    <n v="4261.7"/>
    <n v="703.02"/>
    <n v="4261.6980000000003"/>
    <n v="0.16496233897271043"/>
  </r>
  <r>
    <s v="ORD1328"/>
    <d v="2024-12-26T00:00:00"/>
    <x v="2"/>
    <x v="29"/>
    <x v="0"/>
    <x v="0"/>
    <x v="13"/>
    <n v="1"/>
    <n v="2453.5"/>
    <n v="0.28000000000000003"/>
    <n v="1766.52"/>
    <n v="212.19"/>
    <n v="1766.52"/>
    <n v="0.1201175191902724"/>
  </r>
  <r>
    <s v="ORD1329"/>
    <d v="2023-07-30T00:00:00"/>
    <x v="11"/>
    <x v="80"/>
    <x v="2"/>
    <x v="3"/>
    <x v="8"/>
    <n v="8"/>
    <n v="2714.42"/>
    <n v="0.25"/>
    <n v="16286.52"/>
    <n v="2656.54"/>
    <n v="16286.52"/>
    <n v="0.16311280740145837"/>
  </r>
  <r>
    <s v="ORD1330"/>
    <d v="2023-01-23T00:00:00"/>
    <x v="0"/>
    <x v="104"/>
    <x v="2"/>
    <x v="0"/>
    <x v="0"/>
    <n v="2"/>
    <n v="910.15"/>
    <n v="0.2"/>
    <n v="1456.24"/>
    <n v="334.83"/>
    <n v="1456.24"/>
    <n v="0.22992775916057792"/>
  </r>
  <r>
    <s v="ORD1331"/>
    <d v="2023-04-26T00:00:00"/>
    <x v="4"/>
    <x v="5"/>
    <x v="1"/>
    <x v="3"/>
    <x v="18"/>
    <n v="6"/>
    <n v="3716.06"/>
    <n v="0.21"/>
    <n v="17614.12"/>
    <n v="1660.37"/>
    <n v="17614.124400000001"/>
    <n v="9.4263579446489526E-2"/>
  </r>
  <r>
    <s v="ORD1332"/>
    <d v="2024-12-17T00:00:00"/>
    <x v="2"/>
    <x v="61"/>
    <x v="0"/>
    <x v="0"/>
    <x v="12"/>
    <n v="7"/>
    <n v="3786.42"/>
    <n v="0.04"/>
    <n v="25444.74"/>
    <n v="4416.4799999999996"/>
    <n v="25444.742400000003"/>
    <n v="0.17357143362439542"/>
  </r>
  <r>
    <s v="ORD1333"/>
    <d v="2024-05-11T00:00:00"/>
    <x v="1"/>
    <x v="99"/>
    <x v="2"/>
    <x v="2"/>
    <x v="6"/>
    <n v="2"/>
    <n v="2841.1"/>
    <n v="0.03"/>
    <n v="5511.73"/>
    <n v="1089.08"/>
    <n v="5511.7339999999995"/>
    <n v="0.19759313319048646"/>
  </r>
  <r>
    <s v="ORD1334"/>
    <d v="2023-11-07T00:00:00"/>
    <x v="10"/>
    <x v="75"/>
    <x v="3"/>
    <x v="2"/>
    <x v="11"/>
    <n v="10"/>
    <n v="4341.2"/>
    <n v="0.24"/>
    <n v="32993.120000000003"/>
    <n v="2848.94"/>
    <n v="32993.120000000003"/>
    <n v="8.6349517717633245E-2"/>
  </r>
  <r>
    <s v="ORD1335"/>
    <d v="2024-08-07T00:00:00"/>
    <x v="7"/>
    <x v="74"/>
    <x v="0"/>
    <x v="0"/>
    <x v="13"/>
    <n v="6"/>
    <n v="861.38"/>
    <n v="0.18"/>
    <n v="4237.99"/>
    <n v="622.79"/>
    <n v="4237.9895999999999"/>
    <n v="0.14695409852312064"/>
  </r>
  <r>
    <s v="ORD1336"/>
    <d v="2024-08-03T00:00:00"/>
    <x v="7"/>
    <x v="10"/>
    <x v="1"/>
    <x v="0"/>
    <x v="19"/>
    <n v="10"/>
    <n v="3504.13"/>
    <n v="0.25"/>
    <n v="26280.98"/>
    <n v="3611.07"/>
    <n v="26280.975000000002"/>
    <n v="0.13740241041239712"/>
  </r>
  <r>
    <s v="ORD1337"/>
    <d v="2024-05-24T00:00:00"/>
    <x v="1"/>
    <x v="24"/>
    <x v="3"/>
    <x v="2"/>
    <x v="11"/>
    <n v="5"/>
    <n v="3792.22"/>
    <n v="0.2"/>
    <n v="15168.88"/>
    <n v="2082.29"/>
    <n v="15168.88"/>
    <n v="0.13727381322813551"/>
  </r>
  <r>
    <s v="ORD1338"/>
    <d v="2023-01-03T00:00:00"/>
    <x v="0"/>
    <x v="102"/>
    <x v="2"/>
    <x v="1"/>
    <x v="15"/>
    <n v="8"/>
    <n v="2290.66"/>
    <n v="0.12"/>
    <n v="16126.25"/>
    <n v="3113.57"/>
    <n v="16126.246399999998"/>
    <n v="0.19307464537632743"/>
  </r>
  <r>
    <s v="ORD1339"/>
    <d v="2024-01-22T00:00:00"/>
    <x v="0"/>
    <x v="29"/>
    <x v="1"/>
    <x v="0"/>
    <x v="0"/>
    <n v="9"/>
    <n v="957.24"/>
    <n v="0.28999999999999998"/>
    <n v="6116.76"/>
    <n v="665.11"/>
    <n v="6116.7635999999993"/>
    <n v="0.10873567051837901"/>
  </r>
  <r>
    <s v="ORD1340"/>
    <d v="2024-01-17T00:00:00"/>
    <x v="0"/>
    <x v="110"/>
    <x v="2"/>
    <x v="1"/>
    <x v="9"/>
    <n v="10"/>
    <n v="3559.28"/>
    <n v="0.23"/>
    <n v="27406.46"/>
    <n v="6128.66"/>
    <n v="27406.456000000002"/>
    <n v="0.22362100030430782"/>
  </r>
  <r>
    <s v="ORD1341"/>
    <d v="2023-02-11T00:00:00"/>
    <x v="9"/>
    <x v="88"/>
    <x v="2"/>
    <x v="0"/>
    <x v="0"/>
    <n v="7"/>
    <n v="2842.14"/>
    <n v="0.3"/>
    <n v="13926.49"/>
    <n v="766.74"/>
    <n v="13926.485999999999"/>
    <n v="5.505622737674748E-2"/>
  </r>
  <r>
    <s v="ORD1342"/>
    <d v="2024-11-01T00:00:00"/>
    <x v="10"/>
    <x v="72"/>
    <x v="3"/>
    <x v="0"/>
    <x v="19"/>
    <n v="4"/>
    <n v="3357.2"/>
    <n v="0.22"/>
    <n v="10474.459999999999"/>
    <n v="2292.42"/>
    <n v="10474.464"/>
    <n v="0.21885806046326017"/>
  </r>
  <r>
    <s v="ORD1343"/>
    <d v="2024-12-12T00:00:00"/>
    <x v="2"/>
    <x v="111"/>
    <x v="3"/>
    <x v="2"/>
    <x v="11"/>
    <n v="1"/>
    <n v="4870.62"/>
    <n v="0.28999999999999998"/>
    <n v="3458.14"/>
    <n v="329.39"/>
    <n v="3458.1401999999998"/>
    <n v="9.5250626059095345E-2"/>
  </r>
  <r>
    <s v="ORD1344"/>
    <d v="2024-11-16T00:00:00"/>
    <x v="10"/>
    <x v="53"/>
    <x v="3"/>
    <x v="2"/>
    <x v="6"/>
    <n v="10"/>
    <n v="2615.79"/>
    <n v="0.25"/>
    <n v="19618.43"/>
    <n v="2006.29"/>
    <n v="19618.425000000003"/>
    <n v="0.10226557374876583"/>
  </r>
  <r>
    <s v="ORD1345"/>
    <d v="2024-02-04T00:00:00"/>
    <x v="9"/>
    <x v="1"/>
    <x v="3"/>
    <x v="1"/>
    <x v="5"/>
    <n v="10"/>
    <n v="1707.84"/>
    <n v="0.21"/>
    <n v="13491.94"/>
    <n v="2277.92"/>
    <n v="13491.936"/>
    <n v="0.1688356159306964"/>
  </r>
  <r>
    <s v="ORD1346"/>
    <d v="2023-06-11T00:00:00"/>
    <x v="5"/>
    <x v="65"/>
    <x v="0"/>
    <x v="3"/>
    <x v="17"/>
    <n v="9"/>
    <n v="1608.32"/>
    <n v="0.24"/>
    <n v="11000.91"/>
    <n v="1979.67"/>
    <n v="11000.908799999999"/>
    <n v="0.17995511280430437"/>
  </r>
  <r>
    <s v="ORD1347"/>
    <d v="2024-05-12T00:00:00"/>
    <x v="1"/>
    <x v="101"/>
    <x v="1"/>
    <x v="1"/>
    <x v="10"/>
    <n v="3"/>
    <n v="3849.38"/>
    <n v="7.0000000000000007E-2"/>
    <n v="10739.77"/>
    <n v="1631.87"/>
    <n v="10739.770199999999"/>
    <n v="0.15194645695391987"/>
  </r>
  <r>
    <s v="ORD1348"/>
    <d v="2023-11-03T00:00:00"/>
    <x v="10"/>
    <x v="66"/>
    <x v="0"/>
    <x v="0"/>
    <x v="12"/>
    <n v="6"/>
    <n v="1327.81"/>
    <n v="0.17"/>
    <n v="6612.49"/>
    <n v="764.44"/>
    <n v="6612.4937999999993"/>
    <n v="0.11560546783435591"/>
  </r>
  <r>
    <s v="ORD1349"/>
    <d v="2023-10-18T00:00:00"/>
    <x v="6"/>
    <x v="1"/>
    <x v="1"/>
    <x v="2"/>
    <x v="16"/>
    <n v="10"/>
    <n v="2583.31"/>
    <n v="0.2"/>
    <n v="20666.48"/>
    <n v="2068.46"/>
    <n v="20666.48"/>
    <n v="0.10008767821128707"/>
  </r>
  <r>
    <s v="ORD1350"/>
    <d v="2023-10-24T00:00:00"/>
    <x v="6"/>
    <x v="49"/>
    <x v="0"/>
    <x v="2"/>
    <x v="16"/>
    <n v="9"/>
    <n v="3114.2"/>
    <n v="0.09"/>
    <n v="25505.3"/>
    <n v="4053.1"/>
    <n v="25505.297999999999"/>
    <n v="0.15891206925619381"/>
  </r>
  <r>
    <s v="ORD1351"/>
    <d v="2024-02-10T00:00:00"/>
    <x v="9"/>
    <x v="15"/>
    <x v="3"/>
    <x v="2"/>
    <x v="4"/>
    <n v="1"/>
    <n v="298.72000000000003"/>
    <n v="0.26"/>
    <n v="221.05"/>
    <n v="36.22"/>
    <n v="221.05280000000002"/>
    <n v="0.16385433159918569"/>
  </r>
  <r>
    <s v="ORD1352"/>
    <d v="2023-07-09T00:00:00"/>
    <x v="11"/>
    <x v="105"/>
    <x v="2"/>
    <x v="1"/>
    <x v="5"/>
    <n v="10"/>
    <n v="3099.59"/>
    <n v="0"/>
    <n v="30995.9"/>
    <n v="7028.69"/>
    <n v="30995.9"/>
    <n v="0.22676192657738603"/>
  </r>
  <r>
    <s v="ORD1353"/>
    <d v="2024-01-12T00:00:00"/>
    <x v="0"/>
    <x v="46"/>
    <x v="3"/>
    <x v="0"/>
    <x v="19"/>
    <n v="9"/>
    <n v="2196.62"/>
    <n v="0.18"/>
    <n v="16211.06"/>
    <n v="1206.46"/>
    <n v="16211.0556"/>
    <n v="7.4422030391596852E-2"/>
  </r>
  <r>
    <s v="ORD1354"/>
    <d v="2023-11-02T00:00:00"/>
    <x v="10"/>
    <x v="41"/>
    <x v="2"/>
    <x v="2"/>
    <x v="11"/>
    <n v="7"/>
    <n v="1531.61"/>
    <n v="0.09"/>
    <n v="9756.36"/>
    <n v="808.4"/>
    <n v="9756.3556999999983"/>
    <n v="8.2858771099057427E-2"/>
  </r>
  <r>
    <s v="ORD1355"/>
    <d v="2024-01-06T00:00:00"/>
    <x v="0"/>
    <x v="39"/>
    <x v="2"/>
    <x v="0"/>
    <x v="19"/>
    <n v="9"/>
    <n v="174.45"/>
    <n v="0.1"/>
    <n v="1413.05"/>
    <n v="169.86"/>
    <n v="1413.0450000000001"/>
    <n v="0.12020806057818197"/>
  </r>
  <r>
    <s v="ORD1356"/>
    <d v="2024-07-01T00:00:00"/>
    <x v="11"/>
    <x v="102"/>
    <x v="2"/>
    <x v="2"/>
    <x v="3"/>
    <n v="8"/>
    <n v="3924.59"/>
    <n v="0.3"/>
    <n v="21977.7"/>
    <n v="1914.26"/>
    <n v="21977.703999999998"/>
    <n v="8.7100106016553144E-2"/>
  </r>
  <r>
    <s v="ORD1357"/>
    <d v="2023-05-10T00:00:00"/>
    <x v="1"/>
    <x v="96"/>
    <x v="0"/>
    <x v="1"/>
    <x v="10"/>
    <n v="1"/>
    <n v="465.95"/>
    <n v="0.28000000000000003"/>
    <n v="335.48"/>
    <n v="32.69"/>
    <n v="335.48399999999998"/>
    <n v="9.7442470490044106E-2"/>
  </r>
  <r>
    <s v="ORD1358"/>
    <d v="2024-07-05T00:00:00"/>
    <x v="11"/>
    <x v="94"/>
    <x v="0"/>
    <x v="3"/>
    <x v="7"/>
    <n v="7"/>
    <n v="576.48"/>
    <n v="0.11"/>
    <n v="3591.47"/>
    <n v="654.29999999999995"/>
    <n v="3591.4704000000002"/>
    <n v="0.18218166934430749"/>
  </r>
  <r>
    <s v="ORD1359"/>
    <d v="2023-12-06T00:00:00"/>
    <x v="2"/>
    <x v="30"/>
    <x v="2"/>
    <x v="0"/>
    <x v="0"/>
    <n v="7"/>
    <n v="2250.04"/>
    <n v="0.15"/>
    <n v="13387.74"/>
    <n v="2511.39"/>
    <n v="13387.737999999999"/>
    <n v="0.18758879392638339"/>
  </r>
  <r>
    <s v="ORD1360"/>
    <d v="2023-02-23T00:00:00"/>
    <x v="9"/>
    <x v="62"/>
    <x v="2"/>
    <x v="2"/>
    <x v="6"/>
    <n v="3"/>
    <n v="2865.35"/>
    <n v="0.28000000000000003"/>
    <n v="6189.16"/>
    <n v="420.4"/>
    <n v="6189.155999999999"/>
    <n v="6.7925211175668423E-2"/>
  </r>
  <r>
    <s v="ORD1361"/>
    <d v="2023-08-18T00:00:00"/>
    <x v="7"/>
    <x v="79"/>
    <x v="2"/>
    <x v="0"/>
    <x v="12"/>
    <n v="5"/>
    <n v="1209.8"/>
    <n v="0.16"/>
    <n v="5081.16"/>
    <n v="1079.51"/>
    <n v="5081.16"/>
    <n v="0.21245345551015909"/>
  </r>
  <r>
    <s v="ORD1362"/>
    <d v="2023-01-16T00:00:00"/>
    <x v="0"/>
    <x v="51"/>
    <x v="1"/>
    <x v="1"/>
    <x v="5"/>
    <n v="10"/>
    <n v="1194.51"/>
    <n v="0.2"/>
    <n v="9556.08"/>
    <n v="642.96"/>
    <n v="9556.08"/>
    <n v="6.7282818896451269E-2"/>
  </r>
  <r>
    <s v="ORD1363"/>
    <d v="2024-02-18T00:00:00"/>
    <x v="9"/>
    <x v="112"/>
    <x v="2"/>
    <x v="2"/>
    <x v="11"/>
    <n v="6"/>
    <n v="966.54"/>
    <n v="0.02"/>
    <n v="5683.26"/>
    <n v="526.33000000000004"/>
    <n v="5683.2551999999996"/>
    <n v="9.2610579139437585E-2"/>
  </r>
  <r>
    <s v="ORD1364"/>
    <d v="2024-12-05T00:00:00"/>
    <x v="2"/>
    <x v="100"/>
    <x v="0"/>
    <x v="1"/>
    <x v="2"/>
    <n v="7"/>
    <n v="3295.33"/>
    <n v="0.19"/>
    <n v="18684.52"/>
    <n v="3283.11"/>
    <n v="18684.521099999998"/>
    <n v="0.17571283608034888"/>
  </r>
  <r>
    <s v="ORD1365"/>
    <d v="2023-12-26T00:00:00"/>
    <x v="2"/>
    <x v="113"/>
    <x v="1"/>
    <x v="3"/>
    <x v="8"/>
    <n v="3"/>
    <n v="3776.45"/>
    <n v="0.17"/>
    <n v="9403.36"/>
    <n v="1822.34"/>
    <n v="9403.3604999999989"/>
    <n v="0.19379668544009798"/>
  </r>
  <r>
    <s v="ORD1366"/>
    <d v="2024-11-20T00:00:00"/>
    <x v="10"/>
    <x v="109"/>
    <x v="2"/>
    <x v="0"/>
    <x v="1"/>
    <n v="2"/>
    <n v="1440.34"/>
    <n v="0"/>
    <n v="2880.68"/>
    <n v="329.39"/>
    <n v="2880.68"/>
    <n v="0.11434452976380577"/>
  </r>
  <r>
    <s v="ORD1367"/>
    <d v="2023-04-10T00:00:00"/>
    <x v="4"/>
    <x v="100"/>
    <x v="2"/>
    <x v="2"/>
    <x v="16"/>
    <n v="10"/>
    <n v="4348.13"/>
    <n v="7.0000000000000007E-2"/>
    <n v="40437.61"/>
    <n v="3844.62"/>
    <n v="40437.608999999997"/>
    <n v="9.5075351881577563E-2"/>
  </r>
  <r>
    <s v="ORD1368"/>
    <d v="2024-03-20T00:00:00"/>
    <x v="8"/>
    <x v="114"/>
    <x v="1"/>
    <x v="0"/>
    <x v="0"/>
    <n v="4"/>
    <n v="4570.59"/>
    <n v="0"/>
    <n v="18282.36"/>
    <n v="3612.46"/>
    <n v="18282.36"/>
    <n v="0.19759265215212915"/>
  </r>
  <r>
    <s v="ORD1369"/>
    <d v="2024-01-27T00:00:00"/>
    <x v="0"/>
    <x v="7"/>
    <x v="3"/>
    <x v="0"/>
    <x v="0"/>
    <n v="2"/>
    <n v="2268.98"/>
    <n v="0.13"/>
    <n v="3948.03"/>
    <n v="425.71"/>
    <n v="3948.0252"/>
    <n v="0.10782846128322225"/>
  </r>
  <r>
    <s v="ORD1370"/>
    <d v="2024-10-16T00:00:00"/>
    <x v="6"/>
    <x v="112"/>
    <x v="3"/>
    <x v="3"/>
    <x v="17"/>
    <n v="6"/>
    <n v="2779.38"/>
    <n v="0.14000000000000001"/>
    <n v="14341.6"/>
    <n v="1338.25"/>
    <n v="14341.600799999998"/>
    <n v="9.3312461650025103E-2"/>
  </r>
  <r>
    <s v="ORD1371"/>
    <d v="2023-04-27T00:00:00"/>
    <x v="4"/>
    <x v="91"/>
    <x v="1"/>
    <x v="0"/>
    <x v="12"/>
    <n v="7"/>
    <n v="3564.23"/>
    <n v="0.16"/>
    <n v="20957.669999999998"/>
    <n v="3484.99"/>
    <n v="20957.672399999999"/>
    <n v="0.16628709202883718"/>
  </r>
  <r>
    <s v="ORD1372"/>
    <d v="2024-03-12T00:00:00"/>
    <x v="8"/>
    <x v="56"/>
    <x v="2"/>
    <x v="2"/>
    <x v="3"/>
    <n v="1"/>
    <n v="4949.72"/>
    <n v="0.13"/>
    <n v="4306.26"/>
    <n v="496.62"/>
    <n v="4306.2564000000002"/>
    <n v="0.11532513132044976"/>
  </r>
  <r>
    <s v="ORD1373"/>
    <d v="2024-08-20T00:00:00"/>
    <x v="7"/>
    <x v="64"/>
    <x v="1"/>
    <x v="3"/>
    <x v="7"/>
    <n v="7"/>
    <n v="1510.97"/>
    <n v="0.01"/>
    <n v="10471.02"/>
    <n v="952.75"/>
    <n v="10471.0221"/>
    <n v="9.0989225500476556E-2"/>
  </r>
  <r>
    <s v="ORD1374"/>
    <d v="2023-12-14T00:00:00"/>
    <x v="2"/>
    <x v="41"/>
    <x v="2"/>
    <x v="2"/>
    <x v="4"/>
    <n v="10"/>
    <n v="1036.6400000000001"/>
    <n v="0.13"/>
    <n v="9018.77"/>
    <n v="912.38"/>
    <n v="9018.7680000000018"/>
    <n v="0.10116457122201808"/>
  </r>
  <r>
    <s v="ORD1375"/>
    <d v="2023-05-19T00:00:00"/>
    <x v="1"/>
    <x v="4"/>
    <x v="2"/>
    <x v="1"/>
    <x v="15"/>
    <n v="8"/>
    <n v="991.71"/>
    <n v="0.28000000000000003"/>
    <n v="5712.25"/>
    <n v="1344.04"/>
    <n v="5712.2496000000001"/>
    <n v="0.23529082235546414"/>
  </r>
  <r>
    <s v="ORD1376"/>
    <d v="2023-01-06T00:00:00"/>
    <x v="0"/>
    <x v="13"/>
    <x v="3"/>
    <x v="1"/>
    <x v="9"/>
    <n v="8"/>
    <n v="1201.1500000000001"/>
    <n v="0.27"/>
    <n v="7014.72"/>
    <n v="1123.56"/>
    <n v="7014.7160000000003"/>
    <n v="0.16017175311345283"/>
  </r>
  <r>
    <s v="ORD1377"/>
    <d v="2024-02-17T00:00:00"/>
    <x v="9"/>
    <x v="56"/>
    <x v="1"/>
    <x v="0"/>
    <x v="1"/>
    <n v="9"/>
    <n v="4974.12"/>
    <n v="0.26"/>
    <n v="33127.64"/>
    <n v="4360.97"/>
    <n v="33127.639199999998"/>
    <n v="0.13164143295447547"/>
  </r>
  <r>
    <s v="ORD1378"/>
    <d v="2024-09-05T00:00:00"/>
    <x v="3"/>
    <x v="113"/>
    <x v="2"/>
    <x v="1"/>
    <x v="15"/>
    <n v="5"/>
    <n v="2596.88"/>
    <n v="0.01"/>
    <n v="12854.56"/>
    <n v="1996.84"/>
    <n v="12854.556"/>
    <n v="0.15534098405546359"/>
  </r>
  <r>
    <s v="ORD1379"/>
    <d v="2024-09-06T00:00:00"/>
    <x v="3"/>
    <x v="96"/>
    <x v="0"/>
    <x v="3"/>
    <x v="7"/>
    <n v="8"/>
    <n v="1865.47"/>
    <n v="0.17"/>
    <n v="12386.72"/>
    <n v="1481.33"/>
    <n v="12386.720799999999"/>
    <n v="0.11959017399279229"/>
  </r>
  <r>
    <s v="ORD1380"/>
    <d v="2024-05-10T00:00:00"/>
    <x v="1"/>
    <x v="109"/>
    <x v="0"/>
    <x v="1"/>
    <x v="10"/>
    <n v="1"/>
    <n v="4526.42"/>
    <n v="0.2"/>
    <n v="3621.14"/>
    <n v="640.80999999999995"/>
    <n v="3621.1360000000004"/>
    <n v="0.17696360814550113"/>
  </r>
  <r>
    <s v="ORD1381"/>
    <d v="2024-06-01T00:00:00"/>
    <x v="5"/>
    <x v="45"/>
    <x v="1"/>
    <x v="0"/>
    <x v="1"/>
    <n v="1"/>
    <n v="539.1"/>
    <n v="0.09"/>
    <n v="490.58"/>
    <n v="47.17"/>
    <n v="490.58100000000002"/>
    <n v="9.6151494149781899E-2"/>
  </r>
  <r>
    <s v="ORD1382"/>
    <d v="2023-02-25T00:00:00"/>
    <x v="9"/>
    <x v="45"/>
    <x v="1"/>
    <x v="3"/>
    <x v="7"/>
    <n v="2"/>
    <n v="4813.16"/>
    <n v="0.21"/>
    <n v="7604.79"/>
    <n v="1482.2"/>
    <n v="7604.7928000000002"/>
    <n v="0.19490347530964039"/>
  </r>
  <r>
    <s v="ORD1383"/>
    <d v="2024-03-28T00:00:00"/>
    <x v="8"/>
    <x v="92"/>
    <x v="3"/>
    <x v="0"/>
    <x v="0"/>
    <n v="6"/>
    <n v="809.15"/>
    <n v="0.25"/>
    <n v="3641.17"/>
    <n v="723.15"/>
    <n v="3641.1749999999997"/>
    <n v="0.19860374549938617"/>
  </r>
  <r>
    <s v="ORD1384"/>
    <d v="2024-02-16T00:00:00"/>
    <x v="9"/>
    <x v="94"/>
    <x v="2"/>
    <x v="1"/>
    <x v="5"/>
    <n v="4"/>
    <n v="4861.3"/>
    <n v="0.05"/>
    <n v="18472.939999999999"/>
    <n v="2195.36"/>
    <n v="18472.939999999999"/>
    <n v="0.11884193853279447"/>
  </r>
  <r>
    <s v="ORD1385"/>
    <d v="2023-12-31T00:00:00"/>
    <x v="2"/>
    <x v="48"/>
    <x v="1"/>
    <x v="2"/>
    <x v="3"/>
    <n v="5"/>
    <n v="2026.09"/>
    <n v="0.2"/>
    <n v="8104.36"/>
    <n v="862.32"/>
    <n v="8104.36"/>
    <n v="0.10640198609143721"/>
  </r>
  <r>
    <s v="ORD1386"/>
    <d v="2024-04-08T00:00:00"/>
    <x v="4"/>
    <x v="13"/>
    <x v="1"/>
    <x v="0"/>
    <x v="12"/>
    <n v="10"/>
    <n v="2465.9"/>
    <n v="0.26"/>
    <n v="18247.66"/>
    <n v="3210.22"/>
    <n v="18247.66"/>
    <n v="0.1759250227152413"/>
  </r>
  <r>
    <s v="ORD1387"/>
    <d v="2023-08-24T00:00:00"/>
    <x v="7"/>
    <x v="39"/>
    <x v="3"/>
    <x v="0"/>
    <x v="19"/>
    <n v="3"/>
    <n v="979.99"/>
    <n v="0.03"/>
    <n v="2851.77"/>
    <n v="403.07"/>
    <n v="2851.7709"/>
    <n v="0.14134029041612753"/>
  </r>
  <r>
    <s v="ORD1388"/>
    <d v="2023-03-22T00:00:00"/>
    <x v="8"/>
    <x v="58"/>
    <x v="2"/>
    <x v="1"/>
    <x v="10"/>
    <n v="5"/>
    <n v="4600.1099999999997"/>
    <n v="0.28000000000000003"/>
    <n v="16560.400000000001"/>
    <n v="3358.68"/>
    <n v="16560.396000000001"/>
    <n v="0.20281394169222963"/>
  </r>
  <r>
    <s v="ORD1389"/>
    <d v="2024-01-12T00:00:00"/>
    <x v="0"/>
    <x v="65"/>
    <x v="1"/>
    <x v="2"/>
    <x v="11"/>
    <n v="6"/>
    <n v="650.95000000000005"/>
    <n v="0.05"/>
    <n v="3710.41"/>
    <n v="820.45"/>
    <n v="3710.415"/>
    <n v="0.2211211159952674"/>
  </r>
  <r>
    <s v="ORD1390"/>
    <d v="2024-07-27T00:00:00"/>
    <x v="11"/>
    <x v="60"/>
    <x v="0"/>
    <x v="2"/>
    <x v="3"/>
    <n v="10"/>
    <n v="1968.16"/>
    <n v="0.26"/>
    <n v="14564.38"/>
    <n v="3622.09"/>
    <n v="14564.384000000002"/>
    <n v="0.24869510408270043"/>
  </r>
  <r>
    <s v="ORD1391"/>
    <d v="2023-02-25T00:00:00"/>
    <x v="9"/>
    <x v="101"/>
    <x v="1"/>
    <x v="3"/>
    <x v="18"/>
    <n v="8"/>
    <n v="1521.37"/>
    <n v="0.03"/>
    <n v="11805.83"/>
    <n v="1777.69"/>
    <n v="11805.831199999999"/>
    <n v="0.15057729952066057"/>
  </r>
  <r>
    <s v="ORD1392"/>
    <d v="2024-07-30T00:00:00"/>
    <x v="11"/>
    <x v="112"/>
    <x v="1"/>
    <x v="1"/>
    <x v="15"/>
    <n v="8"/>
    <n v="2661.32"/>
    <n v="0.11"/>
    <n v="18948.599999999999"/>
    <n v="2442.8000000000002"/>
    <n v="18948.598400000003"/>
    <n v="0.12891717593911953"/>
  </r>
  <r>
    <s v="ORD1393"/>
    <d v="2023-08-18T00:00:00"/>
    <x v="7"/>
    <x v="17"/>
    <x v="2"/>
    <x v="2"/>
    <x v="16"/>
    <n v="10"/>
    <n v="1806.65"/>
    <n v="0.24"/>
    <n v="13730.54"/>
    <n v="3183.14"/>
    <n v="13730.54"/>
    <n v="0.23182919244254047"/>
  </r>
  <r>
    <s v="ORD1394"/>
    <d v="2023-09-07T00:00:00"/>
    <x v="3"/>
    <x v="76"/>
    <x v="0"/>
    <x v="1"/>
    <x v="10"/>
    <n v="9"/>
    <n v="2327.36"/>
    <n v="0.2"/>
    <n v="16756.990000000002"/>
    <n v="3896.29"/>
    <n v="16756.992000000002"/>
    <n v="0.23251729576731858"/>
  </r>
  <r>
    <s v="ORD1395"/>
    <d v="2024-10-28T00:00:00"/>
    <x v="6"/>
    <x v="64"/>
    <x v="3"/>
    <x v="3"/>
    <x v="14"/>
    <n v="5"/>
    <n v="4852.6000000000004"/>
    <n v="0.04"/>
    <n v="23292.48"/>
    <n v="1289.48"/>
    <n v="23292.48"/>
    <n v="5.5360356647295612E-2"/>
  </r>
  <r>
    <s v="ORD1396"/>
    <d v="2023-10-27T00:00:00"/>
    <x v="6"/>
    <x v="90"/>
    <x v="0"/>
    <x v="1"/>
    <x v="10"/>
    <n v="9"/>
    <n v="4891.79"/>
    <n v="0.11"/>
    <n v="39183.24"/>
    <n v="9306.2900000000009"/>
    <n v="39183.2379"/>
    <n v="0.23750690346178624"/>
  </r>
  <r>
    <s v="ORD1397"/>
    <d v="2024-06-09T00:00:00"/>
    <x v="5"/>
    <x v="111"/>
    <x v="0"/>
    <x v="2"/>
    <x v="6"/>
    <n v="10"/>
    <n v="2161.0700000000002"/>
    <n v="0.3"/>
    <n v="15127.49"/>
    <n v="2693.38"/>
    <n v="15127.49"/>
    <n v="0.17804539946812062"/>
  </r>
  <r>
    <s v="ORD1398"/>
    <d v="2024-11-21T00:00:00"/>
    <x v="10"/>
    <x v="97"/>
    <x v="0"/>
    <x v="2"/>
    <x v="6"/>
    <n v="6"/>
    <n v="2244"/>
    <n v="0.22"/>
    <n v="10501.92"/>
    <n v="735.55"/>
    <n v="10501.92"/>
    <n v="7.0039573716044301E-2"/>
  </r>
  <r>
    <s v="ORD1399"/>
    <d v="2024-03-20T00:00:00"/>
    <x v="8"/>
    <x v="82"/>
    <x v="3"/>
    <x v="1"/>
    <x v="9"/>
    <n v="1"/>
    <n v="2941.67"/>
    <n v="0.3"/>
    <n v="2059.17"/>
    <n v="136.16"/>
    <n v="2059.1689999999999"/>
    <n v="6.6123729463813091E-2"/>
  </r>
  <r>
    <s v="ORD1400"/>
    <d v="2024-06-11T00:00:00"/>
    <x v="5"/>
    <x v="48"/>
    <x v="0"/>
    <x v="3"/>
    <x v="17"/>
    <n v="4"/>
    <n v="4769.2299999999996"/>
    <n v="0.15"/>
    <n v="16215.38"/>
    <n v="2268.21"/>
    <n v="16215.381999999998"/>
    <n v="0.13988016315374663"/>
  </r>
  <r>
    <s v="ORD1401"/>
    <d v="2023-12-01T00:00:00"/>
    <x v="2"/>
    <x v="82"/>
    <x v="2"/>
    <x v="0"/>
    <x v="1"/>
    <n v="10"/>
    <n v="2966.42"/>
    <n v="0.28999999999999998"/>
    <n v="21061.58"/>
    <n v="2491.63"/>
    <n v="21061.581999999999"/>
    <n v="0.11830214067510604"/>
  </r>
  <r>
    <s v="ORD1402"/>
    <d v="2024-03-25T00:00:00"/>
    <x v="8"/>
    <x v="61"/>
    <x v="3"/>
    <x v="2"/>
    <x v="11"/>
    <n v="7"/>
    <n v="4998.21"/>
    <n v="0.2"/>
    <n v="27989.98"/>
    <n v="2936.36"/>
    <n v="27989.976000000002"/>
    <n v="0.10490754191321323"/>
  </r>
  <r>
    <s v="ORD1403"/>
    <d v="2023-07-09T00:00:00"/>
    <x v="11"/>
    <x v="6"/>
    <x v="1"/>
    <x v="3"/>
    <x v="7"/>
    <n v="1"/>
    <n v="3342.76"/>
    <n v="0.28000000000000003"/>
    <n v="2406.79"/>
    <n v="441.78"/>
    <n v="2406.7872000000002"/>
    <n v="0.18355569035935831"/>
  </r>
  <r>
    <s v="ORD1404"/>
    <d v="2023-10-31T00:00:00"/>
    <x v="6"/>
    <x v="4"/>
    <x v="3"/>
    <x v="3"/>
    <x v="14"/>
    <n v="6"/>
    <n v="834.42"/>
    <n v="0.25"/>
    <n v="3754.89"/>
    <n v="667.07"/>
    <n v="3754.8899999999994"/>
    <n v="0.17765367294381462"/>
  </r>
  <r>
    <s v="ORD1405"/>
    <d v="2024-02-29T00:00:00"/>
    <x v="9"/>
    <x v="27"/>
    <x v="1"/>
    <x v="0"/>
    <x v="13"/>
    <n v="7"/>
    <n v="1835.73"/>
    <n v="0.18"/>
    <n v="10537.09"/>
    <n v="1345.17"/>
    <n v="10537.090200000001"/>
    <n v="0.12766048311251019"/>
  </r>
  <r>
    <s v="ORD1406"/>
    <d v="2023-08-09T00:00:00"/>
    <x v="7"/>
    <x v="23"/>
    <x v="0"/>
    <x v="1"/>
    <x v="2"/>
    <n v="6"/>
    <n v="2552.25"/>
    <n v="0.1"/>
    <n v="13782.15"/>
    <n v="2230.4299999999998"/>
    <n v="13782.15"/>
    <n v="0.16183469197476444"/>
  </r>
  <r>
    <s v="ORD1407"/>
    <d v="2024-04-10T00:00:00"/>
    <x v="4"/>
    <x v="107"/>
    <x v="1"/>
    <x v="0"/>
    <x v="1"/>
    <n v="10"/>
    <n v="1565.35"/>
    <n v="0"/>
    <n v="15653.5"/>
    <n v="1201.3499999999999"/>
    <n v="15653.5"/>
    <n v="7.6746414539879251E-2"/>
  </r>
  <r>
    <s v="ORD1408"/>
    <d v="2024-07-04T00:00:00"/>
    <x v="11"/>
    <x v="93"/>
    <x v="3"/>
    <x v="2"/>
    <x v="16"/>
    <n v="9"/>
    <n v="2688.69"/>
    <n v="0.23"/>
    <n v="18632.62"/>
    <n v="3000.85"/>
    <n v="18632.6217"/>
    <n v="0.16105357163941519"/>
  </r>
  <r>
    <s v="ORD1409"/>
    <d v="2023-03-20T00:00:00"/>
    <x v="8"/>
    <x v="56"/>
    <x v="3"/>
    <x v="0"/>
    <x v="13"/>
    <n v="8"/>
    <n v="3173.27"/>
    <n v="0.13"/>
    <n v="22085.96"/>
    <n v="1805.94"/>
    <n v="22085.959200000001"/>
    <n v="8.1768689248735399E-2"/>
  </r>
  <r>
    <s v="ORD1410"/>
    <d v="2023-10-02T00:00:00"/>
    <x v="6"/>
    <x v="60"/>
    <x v="2"/>
    <x v="0"/>
    <x v="19"/>
    <n v="9"/>
    <n v="4589.13"/>
    <n v="0.24"/>
    <n v="31389.65"/>
    <n v="5122"/>
    <n v="31389.6492"/>
    <n v="0.16317480443394558"/>
  </r>
  <r>
    <s v="ORD1411"/>
    <d v="2024-01-10T00:00:00"/>
    <x v="0"/>
    <x v="93"/>
    <x v="0"/>
    <x v="2"/>
    <x v="3"/>
    <n v="9"/>
    <n v="4311.55"/>
    <n v="0.23"/>
    <n v="29879.040000000001"/>
    <n v="4828.6400000000003"/>
    <n v="29879.041500000003"/>
    <n v="0.16160626311956475"/>
  </r>
  <r>
    <s v="ORD1412"/>
    <d v="2024-08-17T00:00:00"/>
    <x v="7"/>
    <x v="89"/>
    <x v="2"/>
    <x v="2"/>
    <x v="4"/>
    <n v="10"/>
    <n v="4708.1099999999997"/>
    <n v="0.17"/>
    <n v="39077.31"/>
    <n v="3607.97"/>
    <n v="39077.312999999995"/>
    <n v="9.2329026742117098E-2"/>
  </r>
  <r>
    <s v="ORD1413"/>
    <d v="2023-10-31T00:00:00"/>
    <x v="6"/>
    <x v="50"/>
    <x v="2"/>
    <x v="0"/>
    <x v="12"/>
    <n v="5"/>
    <n v="149.55000000000001"/>
    <n v="0.12"/>
    <n v="658.02"/>
    <n v="58.29"/>
    <n v="658.02"/>
    <n v="8.8583933619038935E-2"/>
  </r>
  <r>
    <s v="ORD1414"/>
    <d v="2024-02-23T00:00:00"/>
    <x v="9"/>
    <x v="43"/>
    <x v="1"/>
    <x v="1"/>
    <x v="15"/>
    <n v="5"/>
    <n v="2233.9899999999998"/>
    <n v="0.25"/>
    <n v="8377.4599999999991"/>
    <n v="1345.68"/>
    <n v="8377.4624999999996"/>
    <n v="0.16063102658801118"/>
  </r>
  <r>
    <s v="ORD1415"/>
    <d v="2024-05-18T00:00:00"/>
    <x v="1"/>
    <x v="102"/>
    <x v="1"/>
    <x v="1"/>
    <x v="2"/>
    <n v="2"/>
    <n v="1966.79"/>
    <n v="0.03"/>
    <n v="3815.57"/>
    <n v="742.69"/>
    <n v="3815.5726"/>
    <n v="0.1946471955697314"/>
  </r>
  <r>
    <s v="ORD1416"/>
    <d v="2023-09-01T00:00:00"/>
    <x v="3"/>
    <x v="104"/>
    <x v="0"/>
    <x v="2"/>
    <x v="3"/>
    <n v="10"/>
    <n v="4305.17"/>
    <n v="0"/>
    <n v="43051.7"/>
    <n v="7814.79"/>
    <n v="43051.7"/>
    <n v="0.18152105491769199"/>
  </r>
  <r>
    <s v="ORD1417"/>
    <d v="2023-02-10T00:00:00"/>
    <x v="9"/>
    <x v="47"/>
    <x v="3"/>
    <x v="3"/>
    <x v="14"/>
    <n v="10"/>
    <n v="4328.57"/>
    <n v="0.24"/>
    <n v="32897.129999999997"/>
    <n v="6807.49"/>
    <n v="32897.131999999998"/>
    <n v="0.20693264123648478"/>
  </r>
  <r>
    <s v="ORD1418"/>
    <d v="2023-12-01T00:00:00"/>
    <x v="2"/>
    <x v="67"/>
    <x v="2"/>
    <x v="2"/>
    <x v="4"/>
    <n v="7"/>
    <n v="3430.21"/>
    <n v="0"/>
    <n v="24011.47"/>
    <n v="5311.28"/>
    <n v="24011.47"/>
    <n v="0.22119761930444073"/>
  </r>
  <r>
    <s v="ORD1419"/>
    <d v="2023-05-31T00:00:00"/>
    <x v="1"/>
    <x v="46"/>
    <x v="1"/>
    <x v="0"/>
    <x v="19"/>
    <n v="2"/>
    <n v="4103.57"/>
    <n v="0.04"/>
    <n v="7878.85"/>
    <n v="923.18"/>
    <n v="7878.8543999999993"/>
    <n v="0.11717192229830495"/>
  </r>
  <r>
    <s v="ORD1420"/>
    <d v="2024-01-15T00:00:00"/>
    <x v="0"/>
    <x v="113"/>
    <x v="0"/>
    <x v="3"/>
    <x v="7"/>
    <n v="5"/>
    <n v="4119.46"/>
    <n v="0.25"/>
    <n v="15447.97"/>
    <n v="2540.96"/>
    <n v="15447.974999999999"/>
    <n v="0.16448504237126302"/>
  </r>
  <r>
    <s v="ORD1421"/>
    <d v="2023-01-30T00:00:00"/>
    <x v="0"/>
    <x v="72"/>
    <x v="3"/>
    <x v="0"/>
    <x v="12"/>
    <n v="6"/>
    <n v="510.52"/>
    <n v="0.28999999999999998"/>
    <n v="2174.8200000000002"/>
    <n v="494.8"/>
    <n v="2174.8152"/>
    <n v="0.22751308154238051"/>
  </r>
  <r>
    <s v="ORD1422"/>
    <d v="2024-04-21T00:00:00"/>
    <x v="4"/>
    <x v="75"/>
    <x v="3"/>
    <x v="2"/>
    <x v="16"/>
    <n v="7"/>
    <n v="4729.6000000000004"/>
    <n v="0.21"/>
    <n v="26154.69"/>
    <n v="3030.28"/>
    <n v="26154.688000000006"/>
    <n v="0.1158599088729402"/>
  </r>
  <r>
    <s v="ORD1423"/>
    <d v="2023-05-28T00:00:00"/>
    <x v="1"/>
    <x v="34"/>
    <x v="0"/>
    <x v="1"/>
    <x v="9"/>
    <n v="4"/>
    <n v="1315.95"/>
    <n v="0.11"/>
    <n v="4684.78"/>
    <n v="235.83"/>
    <n v="4684.7820000000002"/>
    <n v="5.0339610397926907E-2"/>
  </r>
  <r>
    <s v="ORD1424"/>
    <d v="2024-04-02T00:00:00"/>
    <x v="4"/>
    <x v="48"/>
    <x v="0"/>
    <x v="3"/>
    <x v="14"/>
    <n v="6"/>
    <n v="860.2"/>
    <n v="7.0000000000000007E-2"/>
    <n v="4799.92"/>
    <n v="437.51"/>
    <n v="4799.9160000000002"/>
    <n v="9.1149435823930397E-2"/>
  </r>
  <r>
    <s v="ORD1425"/>
    <d v="2024-04-27T00:00:00"/>
    <x v="4"/>
    <x v="69"/>
    <x v="3"/>
    <x v="3"/>
    <x v="8"/>
    <n v="9"/>
    <n v="1063.93"/>
    <n v="0.23"/>
    <n v="7373.03"/>
    <n v="1257.1400000000001"/>
    <n v="7373.0349000000006"/>
    <n v="0.17050520613641884"/>
  </r>
  <r>
    <s v="ORD1426"/>
    <d v="2023-03-18T00:00:00"/>
    <x v="8"/>
    <x v="34"/>
    <x v="3"/>
    <x v="0"/>
    <x v="12"/>
    <n v="6"/>
    <n v="1016.37"/>
    <n v="0.08"/>
    <n v="5610.36"/>
    <n v="866.14"/>
    <n v="5610.3624000000009"/>
    <n v="0.15438224998039343"/>
  </r>
  <r>
    <s v="ORD1427"/>
    <d v="2023-07-09T00:00:00"/>
    <x v="11"/>
    <x v="41"/>
    <x v="3"/>
    <x v="1"/>
    <x v="2"/>
    <n v="6"/>
    <n v="683.55"/>
    <n v="0.18"/>
    <n v="3363.07"/>
    <n v="419.76"/>
    <n v="3363.0659999999998"/>
    <n v="0.12481452958160251"/>
  </r>
  <r>
    <s v="ORD1428"/>
    <d v="2024-08-22T00:00:00"/>
    <x v="7"/>
    <x v="114"/>
    <x v="1"/>
    <x v="3"/>
    <x v="18"/>
    <n v="9"/>
    <n v="1025.1400000000001"/>
    <n v="0.21"/>
    <n v="7288.75"/>
    <n v="1561.24"/>
    <n v="7288.7454000000007"/>
    <n v="0.21419859372320357"/>
  </r>
  <r>
    <s v="ORD1429"/>
    <d v="2023-08-12T00:00:00"/>
    <x v="7"/>
    <x v="25"/>
    <x v="2"/>
    <x v="3"/>
    <x v="14"/>
    <n v="10"/>
    <n v="2065.92"/>
    <n v="0.25"/>
    <n v="15494.4"/>
    <n v="1052.28"/>
    <n v="15494.400000000001"/>
    <n v="6.7913568773234206E-2"/>
  </r>
  <r>
    <s v="ORD1430"/>
    <d v="2024-10-21T00:00:00"/>
    <x v="6"/>
    <x v="78"/>
    <x v="3"/>
    <x v="3"/>
    <x v="17"/>
    <n v="2"/>
    <n v="4032.65"/>
    <n v="7.0000000000000007E-2"/>
    <n v="7500.73"/>
    <n v="751.91"/>
    <n v="7500.7289999999994"/>
    <n v="0.10024490949547578"/>
  </r>
  <r>
    <s v="ORD1431"/>
    <d v="2024-10-18T00:00:00"/>
    <x v="6"/>
    <x v="56"/>
    <x v="3"/>
    <x v="3"/>
    <x v="17"/>
    <n v="3"/>
    <n v="1590.36"/>
    <n v="0.18"/>
    <n v="3912.29"/>
    <n v="714.73"/>
    <n v="3912.2856000000002"/>
    <n v="0.18268839988855631"/>
  </r>
  <r>
    <s v="ORD1432"/>
    <d v="2024-08-11T00:00:00"/>
    <x v="7"/>
    <x v="66"/>
    <x v="3"/>
    <x v="1"/>
    <x v="2"/>
    <n v="5"/>
    <n v="1749.49"/>
    <n v="0.24"/>
    <n v="6648.06"/>
    <n v="751.3"/>
    <n v="6648.0620000000008"/>
    <n v="0.11301041206005961"/>
  </r>
  <r>
    <s v="ORD1433"/>
    <d v="2023-04-21T00:00:00"/>
    <x v="4"/>
    <x v="24"/>
    <x v="2"/>
    <x v="2"/>
    <x v="3"/>
    <n v="10"/>
    <n v="1523.81"/>
    <n v="0.24"/>
    <n v="11580.96"/>
    <n v="1646.85"/>
    <n v="11580.955999999998"/>
    <n v="0.14220323703734405"/>
  </r>
  <r>
    <s v="ORD1434"/>
    <d v="2024-01-27T00:00:00"/>
    <x v="0"/>
    <x v="115"/>
    <x v="3"/>
    <x v="2"/>
    <x v="11"/>
    <n v="5"/>
    <n v="3322.55"/>
    <n v="0.05"/>
    <n v="15782.11"/>
    <n v="3069.72"/>
    <n v="15782.112499999999"/>
    <n v="0.19450631126002796"/>
  </r>
  <r>
    <s v="ORD1435"/>
    <d v="2024-06-16T00:00:00"/>
    <x v="5"/>
    <x v="52"/>
    <x v="3"/>
    <x v="2"/>
    <x v="11"/>
    <n v="3"/>
    <n v="389.7"/>
    <n v="0.24"/>
    <n v="888.52"/>
    <n v="159.79"/>
    <n v="888.51599999999996"/>
    <n v="0.17983838292891549"/>
  </r>
  <r>
    <s v="ORD1436"/>
    <d v="2024-07-02T00:00:00"/>
    <x v="11"/>
    <x v="84"/>
    <x v="2"/>
    <x v="2"/>
    <x v="3"/>
    <n v="5"/>
    <n v="231.34"/>
    <n v="0.1"/>
    <n v="1041.03"/>
    <n v="166.99"/>
    <n v="1041.03"/>
    <n v="0.16040844163953008"/>
  </r>
  <r>
    <s v="ORD1437"/>
    <d v="2023-07-30T00:00:00"/>
    <x v="11"/>
    <x v="90"/>
    <x v="1"/>
    <x v="3"/>
    <x v="17"/>
    <n v="3"/>
    <n v="383.63"/>
    <n v="0.06"/>
    <n v="1081.8399999999999"/>
    <n v="255.41"/>
    <n v="1081.8365999999999"/>
    <n v="0.23608851586186499"/>
  </r>
  <r>
    <s v="ORD1438"/>
    <d v="2023-07-14T00:00:00"/>
    <x v="11"/>
    <x v="38"/>
    <x v="0"/>
    <x v="0"/>
    <x v="0"/>
    <n v="8"/>
    <n v="3546.87"/>
    <n v="0.16"/>
    <n v="23834.97"/>
    <n v="4378.3900000000003"/>
    <n v="23834.966399999998"/>
    <n v="0.18369605667638769"/>
  </r>
  <r>
    <s v="ORD1439"/>
    <d v="2023-06-25T00:00:00"/>
    <x v="5"/>
    <x v="10"/>
    <x v="3"/>
    <x v="0"/>
    <x v="1"/>
    <n v="7"/>
    <n v="4878.83"/>
    <n v="0.18"/>
    <n v="28004.48"/>
    <n v="6805.57"/>
    <n v="28004.484199999999"/>
    <n v="0.24301718867838287"/>
  </r>
  <r>
    <s v="ORD1440"/>
    <d v="2023-12-19T00:00:00"/>
    <x v="2"/>
    <x v="70"/>
    <x v="3"/>
    <x v="2"/>
    <x v="16"/>
    <n v="5"/>
    <n v="2506.1"/>
    <n v="0.01"/>
    <n v="12405.19"/>
    <n v="1727.98"/>
    <n v="12405.195"/>
    <n v="0.13929492414062178"/>
  </r>
  <r>
    <s v="ORD1441"/>
    <d v="2024-12-22T00:00:00"/>
    <x v="2"/>
    <x v="90"/>
    <x v="3"/>
    <x v="1"/>
    <x v="9"/>
    <n v="10"/>
    <n v="4336.8500000000004"/>
    <n v="0.02"/>
    <n v="42501.13"/>
    <n v="10214.19"/>
    <n v="42501.13"/>
    <n v="0.2403274924690238"/>
  </r>
  <r>
    <s v="ORD1442"/>
    <d v="2023-05-11T00:00:00"/>
    <x v="1"/>
    <x v="111"/>
    <x v="0"/>
    <x v="1"/>
    <x v="2"/>
    <n v="7"/>
    <n v="4768.7700000000004"/>
    <n v="0.06"/>
    <n v="31378.51"/>
    <n v="3186.76"/>
    <n v="31378.506599999997"/>
    <n v="0.10155867821639716"/>
  </r>
  <r>
    <s v="ORD1443"/>
    <d v="2023-07-19T00:00:00"/>
    <x v="11"/>
    <x v="85"/>
    <x v="2"/>
    <x v="2"/>
    <x v="16"/>
    <n v="6"/>
    <n v="2544.21"/>
    <n v="0.18"/>
    <n v="12517.51"/>
    <n v="2892.69"/>
    <n v="12517.513200000001"/>
    <n v="0.23109148704494745"/>
  </r>
  <r>
    <s v="ORD1444"/>
    <d v="2023-07-29T00:00:00"/>
    <x v="11"/>
    <x v="38"/>
    <x v="2"/>
    <x v="2"/>
    <x v="16"/>
    <n v="9"/>
    <n v="1745.1"/>
    <n v="0.02"/>
    <n v="15391.78"/>
    <n v="1320.36"/>
    <n v="15391.781999999999"/>
    <n v="8.578345064703366E-2"/>
  </r>
  <r>
    <s v="ORD1445"/>
    <d v="2024-05-07T00:00:00"/>
    <x v="1"/>
    <x v="14"/>
    <x v="0"/>
    <x v="3"/>
    <x v="8"/>
    <n v="7"/>
    <n v="2215.8200000000002"/>
    <n v="0.06"/>
    <n v="14580.1"/>
    <n v="913.79"/>
    <n v="14580.095600000001"/>
    <n v="6.2673781386958935E-2"/>
  </r>
  <r>
    <s v="ORD1446"/>
    <d v="2023-08-18T00:00:00"/>
    <x v="7"/>
    <x v="37"/>
    <x v="3"/>
    <x v="1"/>
    <x v="15"/>
    <n v="8"/>
    <n v="3732.38"/>
    <n v="0.11"/>
    <n v="26574.55"/>
    <n v="2737.5"/>
    <n v="26574.545600000001"/>
    <n v="0.10301209239667276"/>
  </r>
  <r>
    <s v="ORD1447"/>
    <d v="2024-03-19T00:00:00"/>
    <x v="8"/>
    <x v="109"/>
    <x v="2"/>
    <x v="1"/>
    <x v="10"/>
    <n v="7"/>
    <n v="1743.78"/>
    <n v="0.06"/>
    <n v="11474.07"/>
    <n v="2793.75"/>
    <n v="11474.072399999999"/>
    <n v="0.24348378561399747"/>
  </r>
  <r>
    <s v="ORD1448"/>
    <d v="2023-03-23T00:00:00"/>
    <x v="8"/>
    <x v="14"/>
    <x v="1"/>
    <x v="3"/>
    <x v="18"/>
    <n v="3"/>
    <n v="4921.1400000000003"/>
    <n v="0.28999999999999998"/>
    <n v="10482.030000000001"/>
    <n v="1589.21"/>
    <n v="10482.028200000001"/>
    <n v="0.15161280782443859"/>
  </r>
  <r>
    <s v="ORD1449"/>
    <d v="2024-08-24T00:00:00"/>
    <x v="7"/>
    <x v="102"/>
    <x v="3"/>
    <x v="0"/>
    <x v="12"/>
    <n v="5"/>
    <n v="1228.72"/>
    <n v="0.27"/>
    <n v="4484.83"/>
    <n v="535.91"/>
    <n v="4484.8280000000004"/>
    <n v="0.119493938454746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50AE2A-9169-4C2D-B9EA-68C863679967}" name="total"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6">
    <pivotField showAll="0"/>
    <pivotField numFmtId="14" showAll="0"/>
    <pivotField showAll="0">
      <items count="13">
        <item x="0"/>
        <item x="9"/>
        <item x="8"/>
        <item x="4"/>
        <item x="1"/>
        <item x="5"/>
        <item x="11"/>
        <item x="7"/>
        <item x="3"/>
        <item x="6"/>
        <item x="10"/>
        <item x="2"/>
        <item t="default"/>
      </items>
    </pivotField>
    <pivotField showAll="0"/>
    <pivotField showAll="0">
      <items count="5">
        <item x="2"/>
        <item x="1"/>
        <item x="3"/>
        <item x="0"/>
        <item t="default"/>
      </items>
    </pivotField>
    <pivotField showAll="0">
      <items count="5">
        <item x="2"/>
        <item x="3"/>
        <item x="0"/>
        <item x="1"/>
        <item t="default"/>
      </items>
    </pivotField>
    <pivotField showAll="0"/>
    <pivotField dataField="1" showAll="0"/>
    <pivotField numFmtId="164" showAll="0"/>
    <pivotField numFmtId="10" showAll="0"/>
    <pivotField dataField="1" numFmtId="164" showAll="0"/>
    <pivotField dataField="1" numFmtId="164" showAll="0"/>
    <pivotField numFmtId="164" showAll="0"/>
    <pivotField numFmtId="10" showAll="0"/>
    <pivotField dataField="1"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Sales" fld="10" baseField="0" baseItem="0" numFmtId="164"/>
    <dataField name="Sum of Profit" fld="11" baseField="0" baseItem="0" numFmtId="164"/>
    <dataField name="Count of Quantity Sold" fld="7" subtotal="count" baseField="0" baseItem="1"/>
    <dataField name="Sum of ProfitMargin" fld="14" baseField="0" baseItem="0" numFmtId="10"/>
  </dataFields>
  <formats count="2">
    <format dxfId="18">
      <pivotArea outline="0" collapsedLevelsAreSubtotals="1" fieldPosition="0">
        <references count="1">
          <reference field="4294967294" count="1" selected="0">
            <x v="3"/>
          </reference>
        </references>
      </pivotArea>
    </format>
    <format dxfId="17">
      <pivotArea outline="0" collapsedLevelsAreSubtotals="1" fieldPosition="0">
        <references count="1">
          <reference field="4294967294" count="1" selected="0">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46EC2C-2206-482C-91B1-B1D588984584}" name="salestime"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C15" firstHeaderRow="0" firstDataRow="1" firstDataCol="1"/>
  <pivotFields count="16">
    <pivotField showAll="0"/>
    <pivotField numFmtId="14" showAll="0"/>
    <pivotField axis="axisRow" showAll="0">
      <items count="13">
        <item x="0"/>
        <item x="9"/>
        <item x="8"/>
        <item x="4"/>
        <item x="1"/>
        <item x="5"/>
        <item x="11"/>
        <item x="7"/>
        <item x="3"/>
        <item x="6"/>
        <item x="10"/>
        <item x="2"/>
        <item t="default"/>
      </items>
    </pivotField>
    <pivotField showAll="0"/>
    <pivotField showAll="0">
      <items count="5">
        <item x="2"/>
        <item x="1"/>
        <item x="3"/>
        <item x="0"/>
        <item t="default"/>
      </items>
    </pivotField>
    <pivotField showAll="0">
      <items count="5">
        <item x="2"/>
        <item x="3"/>
        <item x="0"/>
        <item x="1"/>
        <item t="default"/>
      </items>
    </pivotField>
    <pivotField showAll="0"/>
    <pivotField showAll="0"/>
    <pivotField numFmtId="164" showAll="0"/>
    <pivotField numFmtId="164" showAll="0"/>
    <pivotField dataField="1" numFmtId="164" showAll="0"/>
    <pivotField dataField="1" numFmtId="164" showAll="0"/>
    <pivotField numFmtId="164" showAll="0"/>
    <pivotField numFmtId="164" showAll="0"/>
    <pivotField dragToRow="0" dragToCol="0" dragToPage="0" showAll="0" defaultSubtotal="0"/>
    <pivotField dragToRow="0" dragToCol="0" dragToPage="0" showAll="0" defaultSubtota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Sales" fld="10" baseField="0" baseItem="0" numFmtId="164"/>
    <dataField name="Sum of Profit" fld="11" baseField="0" baseItem="0" numFmtId="164"/>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12EED-5773-4ED7-A12C-451D1137492B}" name="top5"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8" firstHeaderRow="1" firstDataRow="1" firstDataCol="1"/>
  <pivotFields count="16">
    <pivotField showAll="0"/>
    <pivotField numFmtId="14" showAll="0"/>
    <pivotField showAll="0">
      <items count="13">
        <item x="0"/>
        <item x="9"/>
        <item x="8"/>
        <item x="4"/>
        <item x="1"/>
        <item x="5"/>
        <item x="11"/>
        <item x="7"/>
        <item x="3"/>
        <item x="6"/>
        <item x="10"/>
        <item x="2"/>
        <item t="default"/>
      </items>
    </pivotField>
    <pivotField axis="axisRow" showAll="0" measureFilter="1" sortType="descending">
      <items count="117">
        <item x="115"/>
        <item x="51"/>
        <item x="31"/>
        <item x="4"/>
        <item x="98"/>
        <item x="56"/>
        <item x="17"/>
        <item x="72"/>
        <item x="80"/>
        <item x="70"/>
        <item x="10"/>
        <item x="69"/>
        <item x="96"/>
        <item x="73"/>
        <item x="59"/>
        <item x="79"/>
        <item x="16"/>
        <item x="3"/>
        <item x="35"/>
        <item x="49"/>
        <item x="45"/>
        <item x="75"/>
        <item x="57"/>
        <item x="60"/>
        <item x="104"/>
        <item x="23"/>
        <item x="20"/>
        <item x="18"/>
        <item x="11"/>
        <item x="13"/>
        <item x="58"/>
        <item x="7"/>
        <item x="90"/>
        <item x="61"/>
        <item x="24"/>
        <item x="26"/>
        <item x="32"/>
        <item x="67"/>
        <item x="27"/>
        <item x="65"/>
        <item x="52"/>
        <item x="109"/>
        <item x="105"/>
        <item x="108"/>
        <item x="50"/>
        <item x="48"/>
        <item x="99"/>
        <item x="37"/>
        <item x="41"/>
        <item x="84"/>
        <item x="6"/>
        <item x="9"/>
        <item x="36"/>
        <item x="34"/>
        <item x="25"/>
        <item x="66"/>
        <item x="76"/>
        <item x="63"/>
        <item x="101"/>
        <item x="29"/>
        <item x="43"/>
        <item x="28"/>
        <item x="64"/>
        <item x="55"/>
        <item x="95"/>
        <item x="47"/>
        <item x="2"/>
        <item x="42"/>
        <item x="83"/>
        <item x="33"/>
        <item x="114"/>
        <item x="8"/>
        <item x="85"/>
        <item x="113"/>
        <item x="77"/>
        <item x="81"/>
        <item x="97"/>
        <item x="38"/>
        <item x="68"/>
        <item x="110"/>
        <item x="87"/>
        <item x="86"/>
        <item x="92"/>
        <item x="19"/>
        <item x="112"/>
        <item x="5"/>
        <item x="0"/>
        <item x="1"/>
        <item x="88"/>
        <item x="30"/>
        <item x="12"/>
        <item x="93"/>
        <item x="39"/>
        <item x="82"/>
        <item x="111"/>
        <item x="14"/>
        <item x="40"/>
        <item x="44"/>
        <item x="46"/>
        <item x="54"/>
        <item x="71"/>
        <item x="22"/>
        <item x="78"/>
        <item x="94"/>
        <item x="89"/>
        <item x="15"/>
        <item x="21"/>
        <item x="62"/>
        <item x="91"/>
        <item x="100"/>
        <item x="107"/>
        <item x="53"/>
        <item x="74"/>
        <item x="106"/>
        <item x="102"/>
        <item x="103"/>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5">
        <item x="2"/>
        <item x="3"/>
        <item x="0"/>
        <item x="1"/>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dragToRow="0" dragToCol="0" dragToPage="0" showAll="0" defaultSubtotal="0"/>
    <pivotField dragToRow="0" dragToCol="0" dragToPage="0" showAll="0" defaultSubtotal="0"/>
  </pivotFields>
  <rowFields count="1">
    <field x="3"/>
  </rowFields>
  <rowItems count="5">
    <i>
      <x v="5"/>
    </i>
    <i>
      <x v="10"/>
    </i>
    <i>
      <x v="60"/>
    </i>
    <i>
      <x v="18"/>
    </i>
    <i>
      <x v="61"/>
    </i>
  </rowItems>
  <colItems count="1">
    <i/>
  </colItems>
  <dataFields count="1">
    <dataField name="Sum of Sales" fld="10" baseField="0" baseItem="0" numFmtId="164"/>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AF4419-4C05-41C3-B14E-6762758D5077}" name="profitcat"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16">
    <pivotField showAll="0"/>
    <pivotField numFmtId="14" showAll="0"/>
    <pivotField showAll="0">
      <items count="13">
        <item x="0"/>
        <item x="9"/>
        <item x="8"/>
        <item x="4"/>
        <item x="1"/>
        <item x="5"/>
        <item x="11"/>
        <item x="7"/>
        <item x="3"/>
        <item x="6"/>
        <item x="10"/>
        <item x="2"/>
        <item t="default"/>
      </items>
    </pivotField>
    <pivotField showAll="0"/>
    <pivotField showAll="0">
      <items count="5">
        <item x="2"/>
        <item x="1"/>
        <item x="3"/>
        <item x="0"/>
        <item t="default"/>
      </items>
    </pivotField>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dataField="1" numFmtId="164" showAll="0"/>
    <pivotField numFmtId="164" showAll="0"/>
    <pivotField numFmtId="164" showAll="0"/>
    <pivotField dragToRow="0" dragToCol="0" dragToPage="0" showAll="0" defaultSubtotal="0"/>
    <pivotField dragToRow="0" dragToCol="0" dragToPage="0" showAll="0" defaultSubtotal="0"/>
  </pivotFields>
  <rowFields count="1">
    <field x="5"/>
  </rowFields>
  <rowItems count="4">
    <i>
      <x/>
    </i>
    <i>
      <x v="2"/>
    </i>
    <i>
      <x v="3"/>
    </i>
    <i>
      <x v="1"/>
    </i>
  </rowItems>
  <colItems count="1">
    <i/>
  </colItems>
  <dataFields count="1">
    <dataField name="Sum of Profit" fld="11"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375855-D592-4763-8CAE-CDCC69CBB9FB}" name="sppro"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23" firstHeaderRow="0" firstDataRow="1" firstDataCol="1"/>
  <pivotFields count="16">
    <pivotField showAll="0"/>
    <pivotField numFmtId="14" showAll="0"/>
    <pivotField showAll="0">
      <items count="13">
        <item x="0"/>
        <item x="9"/>
        <item x="8"/>
        <item x="4"/>
        <item x="1"/>
        <item x="5"/>
        <item x="11"/>
        <item x="7"/>
        <item x="3"/>
        <item x="6"/>
        <item x="10"/>
        <item x="2"/>
        <item t="default"/>
      </items>
    </pivotField>
    <pivotField showAll="0"/>
    <pivotField showAll="0">
      <items count="5">
        <item x="2"/>
        <item x="1"/>
        <item x="3"/>
        <item x="0"/>
        <item t="default"/>
      </items>
    </pivotField>
    <pivotField showAll="0">
      <items count="5">
        <item x="2"/>
        <item x="3"/>
        <item x="0"/>
        <item x="1"/>
        <item t="default"/>
      </items>
    </pivotField>
    <pivotField axis="axisRow" showAll="0" sortType="descending">
      <items count="21">
        <item x="1"/>
        <item x="0"/>
        <item x="14"/>
        <item x="12"/>
        <item x="15"/>
        <item x="11"/>
        <item x="17"/>
        <item x="16"/>
        <item x="6"/>
        <item x="8"/>
        <item x="2"/>
        <item x="9"/>
        <item x="19"/>
        <item x="10"/>
        <item x="3"/>
        <item x="18"/>
        <item x="7"/>
        <item x="13"/>
        <item x="5"/>
        <item x="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64" showAll="0"/>
    <pivotField numFmtId="164" showAll="0"/>
    <pivotField dataField="1" numFmtId="164" showAll="0"/>
    <pivotField dragToRow="0" dragToCol="0" dragToPage="0" showAll="0" defaultSubtotal="0"/>
    <pivotField dragToRow="0" dragToCol="0" dragToPage="0" showAll="0" defaultSubtotal="0"/>
  </pivotFields>
  <rowFields count="1">
    <field x="6"/>
  </rowFields>
  <rowItems count="20">
    <i>
      <x v="7"/>
    </i>
    <i>
      <x v="5"/>
    </i>
    <i>
      <x/>
    </i>
    <i>
      <x v="19"/>
    </i>
    <i>
      <x v="11"/>
    </i>
    <i>
      <x v="3"/>
    </i>
    <i>
      <x v="14"/>
    </i>
    <i>
      <x v="10"/>
    </i>
    <i>
      <x v="1"/>
    </i>
    <i>
      <x v="6"/>
    </i>
    <i>
      <x v="18"/>
    </i>
    <i>
      <x v="16"/>
    </i>
    <i>
      <x v="2"/>
    </i>
    <i>
      <x v="17"/>
    </i>
    <i>
      <x v="15"/>
    </i>
    <i>
      <x v="9"/>
    </i>
    <i>
      <x v="12"/>
    </i>
    <i>
      <x v="8"/>
    </i>
    <i>
      <x v="13"/>
    </i>
    <i>
      <x v="4"/>
    </i>
  </rowItems>
  <colFields count="1">
    <field x="-2"/>
  </colFields>
  <colItems count="2">
    <i>
      <x/>
    </i>
    <i i="1">
      <x v="1"/>
    </i>
  </colItems>
  <dataFields count="2">
    <dataField name="Sum of Sales" fld="10" baseField="0" baseItem="0" numFmtId="164"/>
    <dataField name="Sum of profit margin" fld="13" baseField="0" baseItem="0" numFmtId="10"/>
  </dataFields>
  <formats count="2">
    <format dxfId="16">
      <pivotArea outline="0" collapsedLevelsAreSubtotals="1" fieldPosition="0">
        <references count="1">
          <reference field="4294967294" count="1" selected="0">
            <x v="1"/>
          </reference>
        </references>
      </pivotArea>
    </format>
    <format dxfId="15">
      <pivotArea dataOnly="0" labelOnly="1" outline="0" fieldPosition="0">
        <references count="1">
          <reference field="4294967294" count="1">
            <x v="1"/>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D55BBE-3B70-4D00-9AD6-66C6F04588EE}" name="PivotTable10"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5" firstHeaderRow="1" firstDataRow="1" firstDataCol="1"/>
  <pivotFields count="16">
    <pivotField showAll="0"/>
    <pivotField numFmtId="14" showAll="0"/>
    <pivotField axis="axisRow" showAll="0" sortType="descending">
      <items count="13">
        <item x="2"/>
        <item x="10"/>
        <item x="6"/>
        <item x="3"/>
        <item x="7"/>
        <item x="11"/>
        <item x="5"/>
        <item x="1"/>
        <item x="4"/>
        <item x="8"/>
        <item x="9"/>
        <item x="0"/>
        <item t="default"/>
      </items>
      <autoSortScope>
        <pivotArea dataOnly="0" outline="0" fieldPosition="0">
          <references count="1">
            <reference field="4294967294" count="1" selected="0">
              <x v="0"/>
            </reference>
          </references>
        </pivotArea>
      </autoSortScope>
    </pivotField>
    <pivotField showAll="0"/>
    <pivotField showAll="0">
      <items count="5">
        <item x="2"/>
        <item x="1"/>
        <item x="3"/>
        <item x="0"/>
        <item t="default"/>
      </items>
    </pivotField>
    <pivotField showAll="0">
      <items count="5">
        <item x="2"/>
        <item x="3"/>
        <item x="0"/>
        <item x="1"/>
        <item t="default"/>
      </items>
    </pivotField>
    <pivotField showAll="0"/>
    <pivotField showAll="0"/>
    <pivotField numFmtId="164" showAll="0"/>
    <pivotField numFmtId="164" showAll="0"/>
    <pivotField numFmtId="164" showAll="0"/>
    <pivotField dataField="1" numFmtId="164" showAll="0"/>
    <pivotField numFmtId="164" showAll="0"/>
    <pivotField numFmtId="164" showAll="0"/>
    <pivotField dragToRow="0" dragToCol="0" dragToPage="0" showAll="0" defaultSubtotal="0"/>
    <pivotField dragToRow="0" dragToCol="0" dragToPage="0" showAll="0" defaultSubtotal="0"/>
  </pivotFields>
  <rowFields count="1">
    <field x="2"/>
  </rowFields>
  <rowItems count="12">
    <i>
      <x v="3"/>
    </i>
    <i>
      <x v="10"/>
    </i>
    <i>
      <x/>
    </i>
    <i>
      <x v="9"/>
    </i>
    <i>
      <x v="7"/>
    </i>
    <i>
      <x v="2"/>
    </i>
    <i>
      <x v="5"/>
    </i>
    <i>
      <x v="4"/>
    </i>
    <i>
      <x v="6"/>
    </i>
    <i>
      <x v="11"/>
    </i>
    <i>
      <x v="8"/>
    </i>
    <i>
      <x v="1"/>
    </i>
  </rowItems>
  <colItems count="1">
    <i/>
  </colItems>
  <dataFields count="1">
    <dataField name="Sum of Profit" fld="11"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DDF15A-1BFA-4153-801E-F9B2112A3492}" name="PivotTable4"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D7" firstHeaderRow="0" firstDataRow="1" firstDataCol="1"/>
  <pivotFields count="16">
    <pivotField showAll="0"/>
    <pivotField numFmtId="14" showAll="0"/>
    <pivotField showAll="0">
      <items count="13">
        <item x="0"/>
        <item x="9"/>
        <item x="8"/>
        <item x="4"/>
        <item x="1"/>
        <item x="5"/>
        <item x="11"/>
        <item x="7"/>
        <item x="3"/>
        <item x="6"/>
        <item x="10"/>
        <item x="2"/>
        <item t="default"/>
      </items>
    </pivotField>
    <pivotField showAll="0"/>
    <pivotField axis="axisRow" showAll="0">
      <items count="5">
        <item x="2"/>
        <item x="1"/>
        <item x="3"/>
        <item x="0"/>
        <item t="default"/>
      </items>
    </pivotField>
    <pivotField showAll="0">
      <items count="5">
        <item x="2"/>
        <item x="3"/>
        <item x="0"/>
        <item x="1"/>
        <item t="default"/>
      </items>
    </pivotField>
    <pivotField showAll="0"/>
    <pivotField showAll="0"/>
    <pivotField numFmtId="164" showAll="0"/>
    <pivotField numFmtId="10" showAll="0"/>
    <pivotField dataField="1" numFmtId="164" showAll="0"/>
    <pivotField dataField="1" numFmtId="164" showAll="0"/>
    <pivotField numFmtId="164" showAll="0"/>
    <pivotField numFmtId="10" showAll="0"/>
    <pivotField dragToRow="0" dragToCol="0" dragToPage="0" showAll="0" defaultSubtotal="0"/>
    <pivotField dataField="1" dragToRow="0" dragToCol="0" dragToPage="0" showAll="0" defaultSubtotal="0"/>
  </pivotFields>
  <rowFields count="1">
    <field x="4"/>
  </rowFields>
  <rowItems count="4">
    <i>
      <x/>
    </i>
    <i>
      <x v="1"/>
    </i>
    <i>
      <x v="2"/>
    </i>
    <i>
      <x v="3"/>
    </i>
  </rowItems>
  <colFields count="1">
    <field x="-2"/>
  </colFields>
  <colItems count="3">
    <i>
      <x/>
    </i>
    <i i="1">
      <x v="1"/>
    </i>
    <i i="2">
      <x v="2"/>
    </i>
  </colItems>
  <dataFields count="3">
    <dataField name="Sum of Sales" fld="10" baseField="0" baseItem="0" numFmtId="164"/>
    <dataField name="Sum of Profit" fld="11" baseField="0" baseItem="0" numFmtId="164"/>
    <dataField name="Sum of profit Margin R" fld="15" baseField="4" baseItem="0" numFmtId="164"/>
  </dataFields>
  <formats count="1">
    <format dxfId="14">
      <pivotArea dataOnly="0" outline="0" fieldPosition="0">
        <references count="1">
          <reference field="4294967294" count="1">
            <x v="2"/>
          </reference>
        </references>
      </pivotArea>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5C449A-8C88-4F3A-85A6-53C85845925B}" name="PivotTable5"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7" firstHeaderRow="0" firstDataRow="1" firstDataCol="1"/>
  <pivotFields count="16">
    <pivotField showAll="0"/>
    <pivotField numFmtId="14" showAll="0"/>
    <pivotField showAll="0">
      <items count="13">
        <item x="0"/>
        <item x="9"/>
        <item x="8"/>
        <item x="4"/>
        <item x="1"/>
        <item x="5"/>
        <item x="11"/>
        <item x="7"/>
        <item x="3"/>
        <item x="6"/>
        <item x="10"/>
        <item x="2"/>
        <item t="default"/>
      </items>
    </pivotField>
    <pivotField showAll="0"/>
    <pivotField axis="axisRow" showAll="0">
      <items count="5">
        <item x="2"/>
        <item x="1"/>
        <item x="3"/>
        <item x="0"/>
        <item t="default"/>
      </items>
    </pivotField>
    <pivotField showAll="0">
      <items count="5">
        <item x="2"/>
        <item x="3"/>
        <item x="0"/>
        <item x="1"/>
        <item t="default"/>
      </items>
    </pivotField>
    <pivotField showAll="0"/>
    <pivotField showAll="0"/>
    <pivotField numFmtId="164" showAll="0"/>
    <pivotField numFmtId="10" showAll="0"/>
    <pivotField dataField="1" numFmtId="164" showAll="0"/>
    <pivotField dataField="1" numFmtId="164" showAll="0"/>
    <pivotField numFmtId="164" showAll="0"/>
    <pivotField numFmtId="10" showAll="0"/>
    <pivotField dragToRow="0" dragToCol="0" dragToPage="0" showAll="0" defaultSubtotal="0"/>
    <pivotField dragToRow="0" dragToCol="0" dragToPage="0" showAll="0" defaultSubtotal="0"/>
  </pivotFields>
  <rowFields count="1">
    <field x="4"/>
  </rowFields>
  <rowItems count="4">
    <i>
      <x/>
    </i>
    <i>
      <x v="1"/>
    </i>
    <i>
      <x v="2"/>
    </i>
    <i>
      <x v="3"/>
    </i>
  </rowItems>
  <colFields count="1">
    <field x="-2"/>
  </colFields>
  <colItems count="2">
    <i>
      <x/>
    </i>
    <i i="1">
      <x v="1"/>
    </i>
  </colItems>
  <dataFields count="2">
    <dataField name="Sum of Sales" fld="10" baseField="0" baseItem="0" numFmtId="164"/>
    <dataField name="Sum of Profit" fld="11"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6D7D91F-FDF3-45C0-829E-4CE0FA7B0926}" sourceName="Product Category">
  <pivotTables>
    <pivotTable tabId="14" name="sppro"/>
    <pivotTable tabId="13" name="profitcat"/>
    <pivotTable tabId="9" name="salestime"/>
    <pivotTable tabId="15" name="PivotTable10"/>
    <pivotTable tabId="11" name="top5"/>
    <pivotTable tabId="21" name="total"/>
    <pivotTable tabId="23" name="PivotTable4"/>
    <pivotTable tabId="24" name="PivotTable5"/>
  </pivotTables>
  <data>
    <tabular pivotCacheId="506711487">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66AA5D9-BEC7-415D-8BDE-BF1FF49442F2}" sourceName="month">
  <pivotTables>
    <pivotTable tabId="14" name="sppro"/>
    <pivotTable tabId="13" name="profitcat"/>
    <pivotTable tabId="9" name="salestime"/>
    <pivotTable tabId="15" name="PivotTable10"/>
    <pivotTable tabId="11" name="top5"/>
    <pivotTable tabId="21" name="total"/>
    <pivotTable tabId="23" name="PivotTable4"/>
    <pivotTable tabId="24" name="PivotTable5"/>
  </pivotTables>
  <data>
    <tabular pivotCacheId="506711487">
      <items count="12">
        <i x="0" s="1"/>
        <i x="9" s="1"/>
        <i x="8" s="1"/>
        <i x="4" s="1"/>
        <i x="1" s="1"/>
        <i x="5" s="1"/>
        <i x="11" s="1"/>
        <i x="7" s="1"/>
        <i x="3" s="1"/>
        <i x="6" s="1"/>
        <i x="1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EBCF13-249E-47FD-A138-0DE31F9FC2D1}" sourceName="Region">
  <pivotTables>
    <pivotTable tabId="14" name="sppro"/>
    <pivotTable tabId="13" name="profitcat"/>
    <pivotTable tabId="9" name="salestime"/>
    <pivotTable tabId="15" name="PivotTable10"/>
    <pivotTable tabId="11" name="top5"/>
    <pivotTable tabId="23" name="PivotTable4"/>
    <pivotTable tabId="24" name="PivotTable5"/>
    <pivotTable tabId="21" name="total"/>
  </pivotTables>
  <data>
    <tabular pivotCacheId="50671148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CAF34478-BDFE-4C52-BE0F-47FDF5129B15}" cache="Slicer_Product_Category" caption="Product Category" style="SlicerStyleLight3" rowHeight="234950"/>
  <slicer name="month" xr10:uid="{056E37CA-0780-4D0C-B1E9-C6C3A2024BF5}" cache="Slicer_month" caption="month" style="SlicerStyleLight3" rowHeight="234950"/>
  <slicer name="Region" xr10:uid="{7E68DE97-177E-4F0C-A715-DFE6753E4EDF}" cache="Slicer_Region" caption="Region"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21EF31-700C-4244-8350-1B4349C3AAF8}" name="Table1" displayName="Table1" ref="A1:N451" totalsRowShown="0" headerRowDxfId="13" headerRowBorderDxfId="12" tableBorderDxfId="11">
  <autoFilter ref="A1:N451" xr:uid="{0A21EF31-700C-4244-8350-1B4349C3AAF8}"/>
  <tableColumns count="14">
    <tableColumn id="1" xr3:uid="{F851AFC4-60AC-4518-8BC9-74AB8FC97A0D}" name="Order ID"/>
    <tableColumn id="2" xr3:uid="{685A8B43-2F95-471D-B8D8-C30114475765}" name="Order Date" dataDxfId="10"/>
    <tableColumn id="14" xr3:uid="{48194F1A-55E6-4311-A5CB-747D16462D49}" name="month" dataDxfId="9">
      <calculatedColumnFormula>TEXT(B2,"mmm")</calculatedColumnFormula>
    </tableColumn>
    <tableColumn id="3" xr3:uid="{941E5BE1-D819-4ECA-BB44-65C5604759E9}" name="Customer Name"/>
    <tableColumn id="4" xr3:uid="{2D213135-0F25-48B3-B5CB-CDF32CFE46B2}" name="Region"/>
    <tableColumn id="5" xr3:uid="{F75FFCB9-9F58-4181-8A3C-4EBAFEC90811}" name="Product Category"/>
    <tableColumn id="6" xr3:uid="{5DD6429E-18FA-4CDB-A8B6-CC14BFE09FF2}" name="Product"/>
    <tableColumn id="7" xr3:uid="{89442C48-5EDD-4281-A463-4DEA2E717E65}" name="Quantity Sold"/>
    <tableColumn id="8" xr3:uid="{3AD06A71-22DD-4E50-BDF6-464674CD33D0}" name="Unit Price" dataDxfId="8"/>
    <tableColumn id="9" xr3:uid="{27D14F02-E299-4C95-A5C0-71201CB7C35D}" name="Discount %" dataDxfId="7"/>
    <tableColumn id="10" xr3:uid="{08E39679-22D8-4376-951D-E6F17F59D3D9}" name="Sales" dataDxfId="6"/>
    <tableColumn id="11" xr3:uid="{1BEFED3C-9AFD-43E6-8AF0-4582BF334A79}" name="Profit" dataDxfId="5"/>
    <tableColumn id="12" xr3:uid="{0C627364-9FCA-45A9-9087-027287D1B931}" name="discounted sales" dataDxfId="4">
      <calculatedColumnFormula>Table1[[#This Row],[Quantity Sold]]*Table1[[#This Row],[Unit Price]]*(1-Table1[[#This Row],[Discount %]])</calculatedColumnFormula>
    </tableColumn>
    <tableColumn id="13" xr3:uid="{13041A9C-F4DB-44E1-8CF4-B6F40271C4BE}" name="profit margin" dataDxfId="3">
      <calculatedColumnFormula>Table1[[#This Row],[Profit]]/Table1[[#This Row],[Sales]]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59CD0-A7E9-4D93-93F9-603140EE5433}">
  <dimension ref="A3:D4"/>
  <sheetViews>
    <sheetView workbookViewId="0">
      <selection activeCell="L11" sqref="L11"/>
    </sheetView>
  </sheetViews>
  <sheetFormatPr defaultRowHeight="14.4" x14ac:dyDescent="0.3"/>
  <cols>
    <col min="1" max="1" width="12.88671875" bestFit="1" customWidth="1"/>
    <col min="2" max="2" width="12.109375" bestFit="1" customWidth="1"/>
    <col min="3" max="3" width="20.44140625" bestFit="1" customWidth="1"/>
    <col min="4" max="4" width="18.33203125" bestFit="1" customWidth="1"/>
  </cols>
  <sheetData>
    <row r="3" spans="1:4" x14ac:dyDescent="0.3">
      <c r="A3" t="s">
        <v>607</v>
      </c>
      <c r="B3" t="s">
        <v>608</v>
      </c>
      <c r="C3" t="s">
        <v>624</v>
      </c>
      <c r="D3" t="s">
        <v>625</v>
      </c>
    </row>
    <row r="4" spans="1:4" x14ac:dyDescent="0.3">
      <c r="A4" s="5">
        <v>5546635.6400000043</v>
      </c>
      <c r="B4" s="5">
        <v>811322.15999999933</v>
      </c>
      <c r="C4" s="23">
        <v>450</v>
      </c>
      <c r="D4" s="12">
        <v>0.14627284225217266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5"/>
  <sheetViews>
    <sheetView topLeftCell="A2" workbookViewId="0">
      <selection activeCell="N451" sqref="A1:N451"/>
    </sheetView>
  </sheetViews>
  <sheetFormatPr defaultRowHeight="14.4" x14ac:dyDescent="0.3"/>
  <cols>
    <col min="1" max="1" width="9.88671875" customWidth="1"/>
    <col min="2" max="2" width="18.109375" style="3" bestFit="1" customWidth="1"/>
    <col min="3" max="3" width="18.109375" style="3" customWidth="1"/>
    <col min="4" max="4" width="16.44140625" customWidth="1"/>
    <col min="5" max="5" width="8.6640625" customWidth="1"/>
    <col min="6" max="6" width="17.5546875" customWidth="1"/>
    <col min="7" max="7" width="11.109375" bestFit="1" customWidth="1"/>
    <col min="8" max="8" width="14.33203125" customWidth="1"/>
    <col min="9" max="9" width="11" style="5" customWidth="1"/>
    <col min="10" max="10" width="12.109375" style="5" customWidth="1"/>
    <col min="11" max="11" width="12.88671875" style="5" bestFit="1" customWidth="1"/>
    <col min="12" max="12" width="11.88671875" style="5" bestFit="1" customWidth="1"/>
    <col min="13" max="13" width="19.33203125" bestFit="1" customWidth="1"/>
    <col min="14" max="14" width="16.44140625" bestFit="1" customWidth="1"/>
  </cols>
  <sheetData>
    <row r="1" spans="1:14" x14ac:dyDescent="0.3">
      <c r="A1" s="1" t="s">
        <v>0</v>
      </c>
      <c r="B1" s="2" t="s">
        <v>1</v>
      </c>
      <c r="C1" s="2" t="s">
        <v>609</v>
      </c>
      <c r="D1" s="1" t="s">
        <v>2</v>
      </c>
      <c r="E1" s="1" t="s">
        <v>3</v>
      </c>
      <c r="F1" s="1" t="s">
        <v>4</v>
      </c>
      <c r="G1" s="1" t="s">
        <v>5</v>
      </c>
      <c r="H1" s="1" t="s">
        <v>6</v>
      </c>
      <c r="I1" s="4" t="s">
        <v>7</v>
      </c>
      <c r="J1" s="4" t="s">
        <v>8</v>
      </c>
      <c r="K1" s="4" t="s">
        <v>9</v>
      </c>
      <c r="L1" s="4" t="s">
        <v>10</v>
      </c>
      <c r="M1" s="1" t="s">
        <v>605</v>
      </c>
      <c r="N1" s="13" t="s">
        <v>606</v>
      </c>
    </row>
    <row r="2" spans="1:14" x14ac:dyDescent="0.3">
      <c r="A2" t="s">
        <v>11</v>
      </c>
      <c r="B2" s="3">
        <v>45303</v>
      </c>
      <c r="C2" s="3" t="str">
        <f t="shared" ref="C2:C65" si="0">TEXT(B2,"mmm")</f>
        <v>Jan</v>
      </c>
      <c r="D2" t="s">
        <v>461</v>
      </c>
      <c r="E2" t="s">
        <v>577</v>
      </c>
      <c r="F2" t="s">
        <v>581</v>
      </c>
      <c r="G2" t="s">
        <v>585</v>
      </c>
      <c r="H2">
        <v>3</v>
      </c>
      <c r="I2" s="5">
        <v>3459.93</v>
      </c>
      <c r="J2" s="12">
        <v>0.27</v>
      </c>
      <c r="K2" s="5">
        <v>7577.25</v>
      </c>
      <c r="L2" s="5">
        <v>853.96</v>
      </c>
      <c r="M2" s="5">
        <f>Table1[[#This Row],[Quantity Sold]]*Table1[[#This Row],[Unit Price]]*(1-Table1[[#This Row],[Discount %]])</f>
        <v>7577.2466999999988</v>
      </c>
      <c r="N2" s="12">
        <f>Table1[[#This Row],[Profit]]/Table1[[#This Row],[Sales]]</f>
        <v>0.11270051799795441</v>
      </c>
    </row>
    <row r="3" spans="1:14" x14ac:dyDescent="0.3">
      <c r="A3" t="s">
        <v>12</v>
      </c>
      <c r="B3" s="3">
        <v>45073</v>
      </c>
      <c r="C3" s="3" t="str">
        <f t="shared" si="0"/>
        <v>May</v>
      </c>
      <c r="D3" t="s">
        <v>462</v>
      </c>
      <c r="E3" t="s">
        <v>578</v>
      </c>
      <c r="F3" t="s">
        <v>581</v>
      </c>
      <c r="G3" t="s">
        <v>586</v>
      </c>
      <c r="H3">
        <v>10</v>
      </c>
      <c r="I3" s="5">
        <v>2321.5</v>
      </c>
      <c r="J3" s="12">
        <v>0.11</v>
      </c>
      <c r="K3" s="5">
        <v>20661.349999999999</v>
      </c>
      <c r="L3" s="5">
        <v>4690.43</v>
      </c>
      <c r="M3" s="5">
        <f>Table1[[#This Row],[Quantity Sold]]*Table1[[#This Row],[Unit Price]]*(1-Table1[[#This Row],[Discount %]])</f>
        <v>20661.349999999999</v>
      </c>
      <c r="N3" s="12">
        <f>Table1[[#This Row],[Profit]]/Table1[[#This Row],[Sales]]</f>
        <v>0.22701469168277971</v>
      </c>
    </row>
    <row r="4" spans="1:14" x14ac:dyDescent="0.3">
      <c r="A4" t="s">
        <v>13</v>
      </c>
      <c r="B4" s="3">
        <v>45442</v>
      </c>
      <c r="C4" s="3" t="str">
        <f t="shared" si="0"/>
        <v>May</v>
      </c>
      <c r="D4" t="s">
        <v>463</v>
      </c>
      <c r="E4" t="s">
        <v>579</v>
      </c>
      <c r="F4" t="s">
        <v>581</v>
      </c>
      <c r="G4" t="s">
        <v>586</v>
      </c>
      <c r="H4">
        <v>8</v>
      </c>
      <c r="I4" s="5">
        <v>576.36</v>
      </c>
      <c r="J4" s="12">
        <v>0.1</v>
      </c>
      <c r="K4" s="5">
        <v>4149.79</v>
      </c>
      <c r="L4" s="5">
        <v>906.25</v>
      </c>
      <c r="M4" s="5">
        <f>Table1[[#This Row],[Quantity Sold]]*Table1[[#This Row],[Unit Price]]*(1-Table1[[#This Row],[Discount %]])</f>
        <v>4149.7920000000004</v>
      </c>
      <c r="N4" s="12">
        <f>Table1[[#This Row],[Profit]]/Table1[[#This Row],[Sales]]</f>
        <v>0.21838454476009631</v>
      </c>
    </row>
    <row r="5" spans="1:14" x14ac:dyDescent="0.3">
      <c r="A5" t="s">
        <v>14</v>
      </c>
      <c r="B5" s="3">
        <v>45657</v>
      </c>
      <c r="C5" s="3" t="str">
        <f t="shared" si="0"/>
        <v>Dec</v>
      </c>
      <c r="D5" t="s">
        <v>464</v>
      </c>
      <c r="E5" t="s">
        <v>577</v>
      </c>
      <c r="F5" t="s">
        <v>582</v>
      </c>
      <c r="G5" t="s">
        <v>587</v>
      </c>
      <c r="H5">
        <v>3</v>
      </c>
      <c r="I5" s="5">
        <v>4103.1899999999996</v>
      </c>
      <c r="J5" s="12">
        <v>0.08</v>
      </c>
      <c r="K5" s="5">
        <v>11324.8</v>
      </c>
      <c r="L5" s="5">
        <v>1090.83</v>
      </c>
      <c r="M5" s="5">
        <f>Table1[[#This Row],[Quantity Sold]]*Table1[[#This Row],[Unit Price]]*(1-Table1[[#This Row],[Discount %]])</f>
        <v>11324.804400000001</v>
      </c>
      <c r="N5" s="12">
        <f>Table1[[#This Row],[Profit]]/Table1[[#This Row],[Sales]]</f>
        <v>9.6322230856174057E-2</v>
      </c>
    </row>
    <row r="6" spans="1:14" x14ac:dyDescent="0.3">
      <c r="A6" t="s">
        <v>15</v>
      </c>
      <c r="B6" s="3">
        <v>45191</v>
      </c>
      <c r="C6" s="3" t="str">
        <f t="shared" si="0"/>
        <v>Sep</v>
      </c>
      <c r="D6" t="s">
        <v>465</v>
      </c>
      <c r="E6" t="s">
        <v>579</v>
      </c>
      <c r="F6" t="s">
        <v>583</v>
      </c>
      <c r="G6" t="s">
        <v>588</v>
      </c>
      <c r="H6">
        <v>7</v>
      </c>
      <c r="I6" s="5">
        <v>3193.14</v>
      </c>
      <c r="J6" s="12">
        <v>0.25</v>
      </c>
      <c r="K6" s="5">
        <v>16763.990000000002</v>
      </c>
      <c r="L6" s="5">
        <v>984.61</v>
      </c>
      <c r="M6" s="5">
        <f>Table1[[#This Row],[Quantity Sold]]*Table1[[#This Row],[Unit Price]]*(1-Table1[[#This Row],[Discount %]])</f>
        <v>16763.985000000001</v>
      </c>
      <c r="N6" s="12">
        <f>Table1[[#This Row],[Profit]]/Table1[[#This Row],[Sales]]</f>
        <v>5.8733630836095695E-2</v>
      </c>
    </row>
    <row r="7" spans="1:14" x14ac:dyDescent="0.3">
      <c r="A7" t="s">
        <v>16</v>
      </c>
      <c r="B7" s="3">
        <v>45387</v>
      </c>
      <c r="C7" s="3" t="str">
        <f t="shared" si="0"/>
        <v>Apr</v>
      </c>
      <c r="D7" t="s">
        <v>466</v>
      </c>
      <c r="E7" t="s">
        <v>578</v>
      </c>
      <c r="F7" t="s">
        <v>583</v>
      </c>
      <c r="G7" t="s">
        <v>589</v>
      </c>
      <c r="H7">
        <v>3</v>
      </c>
      <c r="I7" s="5">
        <v>3387.95</v>
      </c>
      <c r="J7" s="12">
        <v>0.01</v>
      </c>
      <c r="K7" s="5">
        <v>10062.209999999999</v>
      </c>
      <c r="L7" s="5">
        <v>551.17999999999995</v>
      </c>
      <c r="M7" s="5">
        <f>Table1[[#This Row],[Quantity Sold]]*Table1[[#This Row],[Unit Price]]*(1-Table1[[#This Row],[Discount %]])</f>
        <v>10062.211499999998</v>
      </c>
      <c r="N7" s="12">
        <f>Table1[[#This Row],[Profit]]/Table1[[#This Row],[Sales]]</f>
        <v>5.4777230846901427E-2</v>
      </c>
    </row>
    <row r="8" spans="1:14" x14ac:dyDescent="0.3">
      <c r="A8" t="s">
        <v>17</v>
      </c>
      <c r="B8" s="3">
        <v>45095</v>
      </c>
      <c r="C8" s="3" t="str">
        <f t="shared" si="0"/>
        <v>Jun</v>
      </c>
      <c r="D8" t="s">
        <v>467</v>
      </c>
      <c r="E8" t="s">
        <v>579</v>
      </c>
      <c r="F8" t="s">
        <v>582</v>
      </c>
      <c r="G8" t="s">
        <v>590</v>
      </c>
      <c r="H8">
        <v>5</v>
      </c>
      <c r="I8" s="5">
        <v>2913.48</v>
      </c>
      <c r="J8" s="12">
        <v>0.01</v>
      </c>
      <c r="K8" s="5">
        <v>14421.73</v>
      </c>
      <c r="L8" s="5">
        <v>2623.59</v>
      </c>
      <c r="M8" s="5">
        <f>Table1[[#This Row],[Quantity Sold]]*Table1[[#This Row],[Unit Price]]*(1-Table1[[#This Row],[Discount %]])</f>
        <v>14421.725999999999</v>
      </c>
      <c r="N8" s="12">
        <f>Table1[[#This Row],[Profit]]/Table1[[#This Row],[Sales]]</f>
        <v>0.18191922883038306</v>
      </c>
    </row>
    <row r="9" spans="1:14" x14ac:dyDescent="0.3">
      <c r="A9" t="s">
        <v>18</v>
      </c>
      <c r="B9" s="3">
        <v>45589</v>
      </c>
      <c r="C9" s="3" t="str">
        <f t="shared" si="0"/>
        <v>Oct</v>
      </c>
      <c r="D9" t="s">
        <v>468</v>
      </c>
      <c r="E9" t="s">
        <v>580</v>
      </c>
      <c r="F9" t="s">
        <v>583</v>
      </c>
      <c r="G9" t="s">
        <v>591</v>
      </c>
      <c r="H9">
        <v>4</v>
      </c>
      <c r="I9" s="5">
        <v>1472.36</v>
      </c>
      <c r="J9" s="12">
        <v>0.24</v>
      </c>
      <c r="K9" s="5">
        <v>4475.97</v>
      </c>
      <c r="L9" s="5">
        <v>809.22</v>
      </c>
      <c r="M9" s="5">
        <f>Table1[[#This Row],[Quantity Sold]]*Table1[[#This Row],[Unit Price]]*(1-Table1[[#This Row],[Discount %]])</f>
        <v>4475.9744000000001</v>
      </c>
      <c r="N9" s="12">
        <f>Table1[[#This Row],[Profit]]/Table1[[#This Row],[Sales]]</f>
        <v>0.18079209646177252</v>
      </c>
    </row>
    <row r="10" spans="1:14" x14ac:dyDescent="0.3">
      <c r="A10" t="s">
        <v>19</v>
      </c>
      <c r="B10" s="3">
        <v>45420</v>
      </c>
      <c r="C10" s="3" t="str">
        <f t="shared" si="0"/>
        <v>May</v>
      </c>
      <c r="D10" t="s">
        <v>469</v>
      </c>
      <c r="E10" t="s">
        <v>579</v>
      </c>
      <c r="F10" t="s">
        <v>584</v>
      </c>
      <c r="G10" t="s">
        <v>592</v>
      </c>
      <c r="H10">
        <v>4</v>
      </c>
      <c r="I10" s="5">
        <v>508.82</v>
      </c>
      <c r="J10" s="12">
        <v>0.28999999999999998</v>
      </c>
      <c r="K10" s="5">
        <v>1445.05</v>
      </c>
      <c r="L10" s="5">
        <v>346.82</v>
      </c>
      <c r="M10" s="5">
        <f>Table1[[#This Row],[Quantity Sold]]*Table1[[#This Row],[Unit Price]]*(1-Table1[[#This Row],[Discount %]])</f>
        <v>1445.0487999999998</v>
      </c>
      <c r="N10" s="12">
        <f>Table1[[#This Row],[Profit]]/Table1[[#This Row],[Sales]]</f>
        <v>0.24000553614061798</v>
      </c>
    </row>
    <row r="11" spans="1:14" x14ac:dyDescent="0.3">
      <c r="A11" t="s">
        <v>20</v>
      </c>
      <c r="B11" s="3">
        <v>45581</v>
      </c>
      <c r="C11" s="3" t="str">
        <f t="shared" si="0"/>
        <v>Oct</v>
      </c>
      <c r="D11" t="s">
        <v>470</v>
      </c>
      <c r="E11" t="s">
        <v>578</v>
      </c>
      <c r="F11" t="s">
        <v>581</v>
      </c>
      <c r="G11" t="s">
        <v>585</v>
      </c>
      <c r="H11">
        <v>5</v>
      </c>
      <c r="I11" s="5">
        <v>1559.89</v>
      </c>
      <c r="J11" s="12">
        <v>0.18</v>
      </c>
      <c r="K11" s="5">
        <v>6395.55</v>
      </c>
      <c r="L11" s="5">
        <v>820.18</v>
      </c>
      <c r="M11" s="5">
        <f>Table1[[#This Row],[Quantity Sold]]*Table1[[#This Row],[Unit Price]]*(1-Table1[[#This Row],[Discount %]])</f>
        <v>6395.5490000000009</v>
      </c>
      <c r="N11" s="12">
        <f>Table1[[#This Row],[Profit]]/Table1[[#This Row],[Sales]]</f>
        <v>0.12824229346967814</v>
      </c>
    </row>
    <row r="12" spans="1:14" x14ac:dyDescent="0.3">
      <c r="A12" t="s">
        <v>21</v>
      </c>
      <c r="B12" s="3">
        <v>45162</v>
      </c>
      <c r="C12" s="3" t="str">
        <f t="shared" si="0"/>
        <v>Aug</v>
      </c>
      <c r="D12" t="s">
        <v>471</v>
      </c>
      <c r="E12" t="s">
        <v>580</v>
      </c>
      <c r="F12" t="s">
        <v>584</v>
      </c>
      <c r="G12" t="s">
        <v>593</v>
      </c>
      <c r="H12">
        <v>9</v>
      </c>
      <c r="I12" s="5">
        <v>4425.26</v>
      </c>
      <c r="J12" s="12">
        <v>0.21</v>
      </c>
      <c r="K12" s="5">
        <v>31463.599999999999</v>
      </c>
      <c r="L12" s="5">
        <v>5451.9</v>
      </c>
      <c r="M12" s="5">
        <f>Table1[[#This Row],[Quantity Sold]]*Table1[[#This Row],[Unit Price]]*(1-Table1[[#This Row],[Discount %]])</f>
        <v>31463.598600000005</v>
      </c>
      <c r="N12" s="12">
        <f>Table1[[#This Row],[Profit]]/Table1[[#This Row],[Sales]]</f>
        <v>0.17327642100713206</v>
      </c>
    </row>
    <row r="13" spans="1:14" x14ac:dyDescent="0.3">
      <c r="A13" t="s">
        <v>22</v>
      </c>
      <c r="B13" s="3">
        <v>44997</v>
      </c>
      <c r="C13" s="3" t="str">
        <f t="shared" si="0"/>
        <v>Mar</v>
      </c>
      <c r="D13" t="s">
        <v>472</v>
      </c>
      <c r="E13" t="s">
        <v>578</v>
      </c>
      <c r="F13" t="s">
        <v>582</v>
      </c>
      <c r="G13" t="s">
        <v>594</v>
      </c>
      <c r="H13">
        <v>3</v>
      </c>
      <c r="I13" s="5">
        <v>137.88</v>
      </c>
      <c r="J13" s="12">
        <v>0.06</v>
      </c>
      <c r="K13" s="5">
        <v>388.82</v>
      </c>
      <c r="L13" s="5">
        <v>65.92</v>
      </c>
      <c r="M13" s="5">
        <f>Table1[[#This Row],[Quantity Sold]]*Table1[[#This Row],[Unit Price]]*(1-Table1[[#This Row],[Discount %]])</f>
        <v>388.82159999999999</v>
      </c>
      <c r="N13" s="12">
        <f>Table1[[#This Row],[Profit]]/Table1[[#This Row],[Sales]]</f>
        <v>0.16953860398127668</v>
      </c>
    </row>
    <row r="14" spans="1:14" x14ac:dyDescent="0.3">
      <c r="A14" t="s">
        <v>23</v>
      </c>
      <c r="B14" s="3">
        <v>45570</v>
      </c>
      <c r="C14" s="3" t="str">
        <f t="shared" si="0"/>
        <v>Oct</v>
      </c>
      <c r="D14" t="s">
        <v>473</v>
      </c>
      <c r="E14" t="s">
        <v>577</v>
      </c>
      <c r="F14" t="s">
        <v>583</v>
      </c>
      <c r="G14" t="s">
        <v>589</v>
      </c>
      <c r="H14">
        <v>3</v>
      </c>
      <c r="I14" s="5">
        <v>1729.98</v>
      </c>
      <c r="J14" s="12">
        <v>0.12</v>
      </c>
      <c r="K14" s="5">
        <v>4567.1499999999996</v>
      </c>
      <c r="L14" s="5">
        <v>948.74</v>
      </c>
      <c r="M14" s="5">
        <f>Table1[[#This Row],[Quantity Sold]]*Table1[[#This Row],[Unit Price]]*(1-Table1[[#This Row],[Discount %]])</f>
        <v>4567.1472000000003</v>
      </c>
      <c r="N14" s="12">
        <f>Table1[[#This Row],[Profit]]/Table1[[#This Row],[Sales]]</f>
        <v>0.20773129851220129</v>
      </c>
    </row>
    <row r="15" spans="1:14" x14ac:dyDescent="0.3">
      <c r="A15" t="s">
        <v>24</v>
      </c>
      <c r="B15" s="3">
        <v>45421</v>
      </c>
      <c r="C15" s="3" t="str">
        <f t="shared" si="0"/>
        <v>May</v>
      </c>
      <c r="D15" t="s">
        <v>474</v>
      </c>
      <c r="E15" t="s">
        <v>578</v>
      </c>
      <c r="F15" t="s">
        <v>584</v>
      </c>
      <c r="G15" t="s">
        <v>593</v>
      </c>
      <c r="H15">
        <v>4</v>
      </c>
      <c r="I15" s="5">
        <v>3216.31</v>
      </c>
      <c r="J15" s="12">
        <v>0.12</v>
      </c>
      <c r="K15" s="5">
        <v>11321.41</v>
      </c>
      <c r="L15" s="5">
        <v>2417.5100000000002</v>
      </c>
      <c r="M15" s="5">
        <f>Table1[[#This Row],[Quantity Sold]]*Table1[[#This Row],[Unit Price]]*(1-Table1[[#This Row],[Discount %]])</f>
        <v>11321.4112</v>
      </c>
      <c r="N15" s="12">
        <f>Table1[[#This Row],[Profit]]/Table1[[#This Row],[Sales]]</f>
        <v>0.21353435658632627</v>
      </c>
    </row>
    <row r="16" spans="1:14" x14ac:dyDescent="0.3">
      <c r="A16" t="s">
        <v>25</v>
      </c>
      <c r="B16" s="3">
        <v>45461</v>
      </c>
      <c r="C16" s="3" t="str">
        <f t="shared" si="0"/>
        <v>Jun</v>
      </c>
      <c r="D16" t="s">
        <v>475</v>
      </c>
      <c r="E16" t="s">
        <v>577</v>
      </c>
      <c r="F16" t="s">
        <v>584</v>
      </c>
      <c r="G16" t="s">
        <v>592</v>
      </c>
      <c r="H16">
        <v>1</v>
      </c>
      <c r="I16" s="5">
        <v>3766.67</v>
      </c>
      <c r="J16" s="12">
        <v>0.12</v>
      </c>
      <c r="K16" s="5">
        <v>3314.67</v>
      </c>
      <c r="L16" s="5">
        <v>369.22</v>
      </c>
      <c r="M16" s="5">
        <f>Table1[[#This Row],[Quantity Sold]]*Table1[[#This Row],[Unit Price]]*(1-Table1[[#This Row],[Discount %]])</f>
        <v>3314.6696000000002</v>
      </c>
      <c r="N16" s="12">
        <f>Table1[[#This Row],[Profit]]/Table1[[#This Row],[Sales]]</f>
        <v>0.11138967076662232</v>
      </c>
    </row>
    <row r="17" spans="1:14" x14ac:dyDescent="0.3">
      <c r="A17" t="s">
        <v>26</v>
      </c>
      <c r="B17" s="3">
        <v>44976</v>
      </c>
      <c r="C17" s="3" t="str">
        <f t="shared" si="0"/>
        <v>Feb</v>
      </c>
      <c r="D17" t="s">
        <v>476</v>
      </c>
      <c r="E17" t="s">
        <v>577</v>
      </c>
      <c r="F17" t="s">
        <v>582</v>
      </c>
      <c r="G17" t="s">
        <v>595</v>
      </c>
      <c r="H17">
        <v>9</v>
      </c>
      <c r="I17" s="5">
        <v>3695.6</v>
      </c>
      <c r="J17" s="12">
        <v>0.05</v>
      </c>
      <c r="K17" s="5">
        <v>31597.38</v>
      </c>
      <c r="L17" s="5">
        <v>7159.52</v>
      </c>
      <c r="M17" s="5">
        <f>Table1[[#This Row],[Quantity Sold]]*Table1[[#This Row],[Unit Price]]*(1-Table1[[#This Row],[Discount %]])</f>
        <v>31597.38</v>
      </c>
      <c r="N17" s="12">
        <f>Table1[[#This Row],[Profit]]/Table1[[#This Row],[Sales]]</f>
        <v>0.2265858751580036</v>
      </c>
    </row>
    <row r="18" spans="1:14" x14ac:dyDescent="0.3">
      <c r="A18" t="s">
        <v>27</v>
      </c>
      <c r="B18" s="3">
        <v>45320</v>
      </c>
      <c r="C18" s="3" t="str">
        <f t="shared" si="0"/>
        <v>Jan</v>
      </c>
      <c r="D18" t="s">
        <v>477</v>
      </c>
      <c r="E18" t="s">
        <v>578</v>
      </c>
      <c r="F18" t="s">
        <v>583</v>
      </c>
      <c r="G18" t="s">
        <v>596</v>
      </c>
      <c r="H18">
        <v>3</v>
      </c>
      <c r="I18" s="5">
        <v>3561.53</v>
      </c>
      <c r="J18" s="12">
        <v>0.27</v>
      </c>
      <c r="K18" s="5">
        <v>7799.75</v>
      </c>
      <c r="L18" s="5">
        <v>467.15</v>
      </c>
      <c r="M18" s="5">
        <f>Table1[[#This Row],[Quantity Sold]]*Table1[[#This Row],[Unit Price]]*(1-Table1[[#This Row],[Discount %]])</f>
        <v>7799.7506999999996</v>
      </c>
      <c r="N18" s="12">
        <f>Table1[[#This Row],[Profit]]/Table1[[#This Row],[Sales]]</f>
        <v>5.9892945286707903E-2</v>
      </c>
    </row>
    <row r="19" spans="1:14" x14ac:dyDescent="0.3">
      <c r="A19" t="s">
        <v>28</v>
      </c>
      <c r="B19" s="3">
        <v>45379</v>
      </c>
      <c r="C19" s="3" t="str">
        <f t="shared" si="0"/>
        <v>Mar</v>
      </c>
      <c r="D19" t="s">
        <v>464</v>
      </c>
      <c r="E19" t="s">
        <v>578</v>
      </c>
      <c r="F19" t="s">
        <v>583</v>
      </c>
      <c r="G19" t="s">
        <v>591</v>
      </c>
      <c r="H19">
        <v>5</v>
      </c>
      <c r="I19" s="5">
        <v>3910.17</v>
      </c>
      <c r="J19" s="12">
        <v>0.3</v>
      </c>
      <c r="K19" s="5">
        <v>13685.59</v>
      </c>
      <c r="L19" s="5">
        <v>2334.92</v>
      </c>
      <c r="M19" s="5">
        <f>Table1[[#This Row],[Quantity Sold]]*Table1[[#This Row],[Unit Price]]*(1-Table1[[#This Row],[Discount %]])</f>
        <v>13685.594999999998</v>
      </c>
      <c r="N19" s="12">
        <f>Table1[[#This Row],[Profit]]/Table1[[#This Row],[Sales]]</f>
        <v>0.17061157027208912</v>
      </c>
    </row>
    <row r="20" spans="1:14" x14ac:dyDescent="0.3">
      <c r="A20" t="s">
        <v>29</v>
      </c>
      <c r="B20" s="3">
        <v>45440</v>
      </c>
      <c r="C20" s="3" t="str">
        <f t="shared" si="0"/>
        <v>May</v>
      </c>
      <c r="D20" t="s">
        <v>478</v>
      </c>
      <c r="E20" t="s">
        <v>579</v>
      </c>
      <c r="F20" t="s">
        <v>581</v>
      </c>
      <c r="G20" t="s">
        <v>586</v>
      </c>
      <c r="H20">
        <v>9</v>
      </c>
      <c r="I20" s="5">
        <v>4572.2299999999996</v>
      </c>
      <c r="J20" s="12">
        <v>0.03</v>
      </c>
      <c r="K20" s="5">
        <v>39915.57</v>
      </c>
      <c r="L20" s="5">
        <v>7567.56</v>
      </c>
      <c r="M20" s="5">
        <f>Table1[[#This Row],[Quantity Sold]]*Table1[[#This Row],[Unit Price]]*(1-Table1[[#This Row],[Discount %]])</f>
        <v>39915.567899999995</v>
      </c>
      <c r="N20" s="12">
        <f>Table1[[#This Row],[Profit]]/Table1[[#This Row],[Sales]]</f>
        <v>0.18958917535187397</v>
      </c>
    </row>
    <row r="21" spans="1:14" x14ac:dyDescent="0.3">
      <c r="A21" t="s">
        <v>30</v>
      </c>
      <c r="B21" s="3">
        <v>45471</v>
      </c>
      <c r="C21" s="3" t="str">
        <f t="shared" si="0"/>
        <v>Jun</v>
      </c>
      <c r="D21" t="s">
        <v>479</v>
      </c>
      <c r="E21" t="s">
        <v>580</v>
      </c>
      <c r="F21" t="s">
        <v>581</v>
      </c>
      <c r="G21" t="s">
        <v>597</v>
      </c>
      <c r="H21">
        <v>8</v>
      </c>
      <c r="I21" s="5">
        <v>4197.49</v>
      </c>
      <c r="J21" s="12">
        <v>0.06</v>
      </c>
      <c r="K21" s="5">
        <v>31565.119999999999</v>
      </c>
      <c r="L21" s="5">
        <v>6591.43</v>
      </c>
      <c r="M21" s="5">
        <f>Table1[[#This Row],[Quantity Sold]]*Table1[[#This Row],[Unit Price]]*(1-Table1[[#This Row],[Discount %]])</f>
        <v>31565.124799999998</v>
      </c>
      <c r="N21" s="12">
        <f>Table1[[#This Row],[Profit]]/Table1[[#This Row],[Sales]]</f>
        <v>0.20882005200677206</v>
      </c>
    </row>
    <row r="22" spans="1:14" x14ac:dyDescent="0.3">
      <c r="A22" t="s">
        <v>31</v>
      </c>
      <c r="B22" s="3">
        <v>45461</v>
      </c>
      <c r="C22" s="3" t="str">
        <f t="shared" si="0"/>
        <v>Jun</v>
      </c>
      <c r="D22" t="s">
        <v>480</v>
      </c>
      <c r="E22" t="s">
        <v>579</v>
      </c>
      <c r="F22" t="s">
        <v>583</v>
      </c>
      <c r="G22" t="s">
        <v>596</v>
      </c>
      <c r="H22">
        <v>3</v>
      </c>
      <c r="I22" s="5">
        <v>1181.8399999999999</v>
      </c>
      <c r="J22" s="12">
        <v>0.14000000000000001</v>
      </c>
      <c r="K22" s="5">
        <v>3049.15</v>
      </c>
      <c r="L22" s="5">
        <v>562.64</v>
      </c>
      <c r="M22" s="5">
        <f>Table1[[#This Row],[Quantity Sold]]*Table1[[#This Row],[Unit Price]]*(1-Table1[[#This Row],[Discount %]])</f>
        <v>3049.1471999999994</v>
      </c>
      <c r="N22" s="12">
        <f>Table1[[#This Row],[Profit]]/Table1[[#This Row],[Sales]]</f>
        <v>0.1845235557450437</v>
      </c>
    </row>
    <row r="23" spans="1:14" x14ac:dyDescent="0.3">
      <c r="A23" t="s">
        <v>32</v>
      </c>
      <c r="B23" s="3">
        <v>45107</v>
      </c>
      <c r="C23" s="3" t="str">
        <f t="shared" si="0"/>
        <v>Jun</v>
      </c>
      <c r="D23" t="s">
        <v>481</v>
      </c>
      <c r="E23" t="s">
        <v>577</v>
      </c>
      <c r="F23" t="s">
        <v>582</v>
      </c>
      <c r="G23" t="s">
        <v>595</v>
      </c>
      <c r="H23">
        <v>7</v>
      </c>
      <c r="I23" s="5">
        <v>1092.79</v>
      </c>
      <c r="J23" s="12">
        <v>0.27</v>
      </c>
      <c r="K23" s="5">
        <v>5584.16</v>
      </c>
      <c r="L23" s="5">
        <v>329.21</v>
      </c>
      <c r="M23" s="5">
        <f>Table1[[#This Row],[Quantity Sold]]*Table1[[#This Row],[Unit Price]]*(1-Table1[[#This Row],[Discount %]])</f>
        <v>5584.1569</v>
      </c>
      <c r="N23" s="12">
        <f>Table1[[#This Row],[Profit]]/Table1[[#This Row],[Sales]]</f>
        <v>5.8954256325033663E-2</v>
      </c>
    </row>
    <row r="24" spans="1:14" x14ac:dyDescent="0.3">
      <c r="A24" t="s">
        <v>33</v>
      </c>
      <c r="B24" s="3">
        <v>45463</v>
      </c>
      <c r="C24" s="3" t="str">
        <f t="shared" si="0"/>
        <v>Jun</v>
      </c>
      <c r="D24" t="s">
        <v>482</v>
      </c>
      <c r="E24" t="s">
        <v>580</v>
      </c>
      <c r="F24" t="s">
        <v>581</v>
      </c>
      <c r="G24" t="s">
        <v>598</v>
      </c>
      <c r="H24">
        <v>8</v>
      </c>
      <c r="I24" s="5">
        <v>275.26</v>
      </c>
      <c r="J24" s="12">
        <v>0.19</v>
      </c>
      <c r="K24" s="5">
        <v>1783.68</v>
      </c>
      <c r="L24" s="5">
        <v>363.48</v>
      </c>
      <c r="M24" s="5">
        <f>Table1[[#This Row],[Quantity Sold]]*Table1[[#This Row],[Unit Price]]*(1-Table1[[#This Row],[Discount %]])</f>
        <v>1783.6848</v>
      </c>
      <c r="N24" s="12">
        <f>Table1[[#This Row],[Profit]]/Table1[[#This Row],[Sales]]</f>
        <v>0.20378094725511303</v>
      </c>
    </row>
    <row r="25" spans="1:14" x14ac:dyDescent="0.3">
      <c r="A25" t="s">
        <v>34</v>
      </c>
      <c r="B25" s="3">
        <v>45459</v>
      </c>
      <c r="C25" s="3" t="str">
        <f t="shared" si="0"/>
        <v>Jun</v>
      </c>
      <c r="D25" t="s">
        <v>483</v>
      </c>
      <c r="E25" t="s">
        <v>580</v>
      </c>
      <c r="F25" t="s">
        <v>581</v>
      </c>
      <c r="G25" t="s">
        <v>586</v>
      </c>
      <c r="H25">
        <v>10</v>
      </c>
      <c r="I25" s="5">
        <v>3460.41</v>
      </c>
      <c r="J25" s="12">
        <v>0.16</v>
      </c>
      <c r="K25" s="5">
        <v>29067.439999999999</v>
      </c>
      <c r="L25" s="5">
        <v>3601.3</v>
      </c>
      <c r="M25" s="5">
        <f>Table1[[#This Row],[Quantity Sold]]*Table1[[#This Row],[Unit Price]]*(1-Table1[[#This Row],[Discount %]])</f>
        <v>29067.444</v>
      </c>
      <c r="N25" s="12">
        <f>Table1[[#This Row],[Profit]]/Table1[[#This Row],[Sales]]</f>
        <v>0.12389463950041697</v>
      </c>
    </row>
    <row r="26" spans="1:14" x14ac:dyDescent="0.3">
      <c r="A26" t="s">
        <v>35</v>
      </c>
      <c r="B26" s="3">
        <v>44953</v>
      </c>
      <c r="C26" s="3" t="str">
        <f t="shared" si="0"/>
        <v>Jan</v>
      </c>
      <c r="D26" t="s">
        <v>461</v>
      </c>
      <c r="E26" t="s">
        <v>579</v>
      </c>
      <c r="F26" t="s">
        <v>584</v>
      </c>
      <c r="G26" t="s">
        <v>599</v>
      </c>
      <c r="H26">
        <v>4</v>
      </c>
      <c r="I26" s="5">
        <v>3448.74</v>
      </c>
      <c r="J26" s="12">
        <v>0.01</v>
      </c>
      <c r="K26" s="5">
        <v>13657.01</v>
      </c>
      <c r="L26" s="5">
        <v>2715.35</v>
      </c>
      <c r="M26" s="5">
        <f>Table1[[#This Row],[Quantity Sold]]*Table1[[#This Row],[Unit Price]]*(1-Table1[[#This Row],[Discount %]])</f>
        <v>13657.010399999999</v>
      </c>
      <c r="N26" s="12">
        <f>Table1[[#This Row],[Profit]]/Table1[[#This Row],[Sales]]</f>
        <v>0.19882463291745411</v>
      </c>
    </row>
    <row r="27" spans="1:14" x14ac:dyDescent="0.3">
      <c r="A27" t="s">
        <v>36</v>
      </c>
      <c r="B27" s="3">
        <v>45088</v>
      </c>
      <c r="C27" s="3" t="str">
        <f t="shared" si="0"/>
        <v>Jun</v>
      </c>
      <c r="D27" t="s">
        <v>484</v>
      </c>
      <c r="E27" t="s">
        <v>578</v>
      </c>
      <c r="F27" t="s">
        <v>582</v>
      </c>
      <c r="G27" t="s">
        <v>600</v>
      </c>
      <c r="H27">
        <v>3</v>
      </c>
      <c r="I27" s="5">
        <v>353.25</v>
      </c>
      <c r="J27" s="12">
        <v>0.08</v>
      </c>
      <c r="K27" s="5">
        <v>974.97</v>
      </c>
      <c r="L27" s="5">
        <v>98.79</v>
      </c>
      <c r="M27" s="5">
        <f>Table1[[#This Row],[Quantity Sold]]*Table1[[#This Row],[Unit Price]]*(1-Table1[[#This Row],[Discount %]])</f>
        <v>974.97</v>
      </c>
      <c r="N27" s="12">
        <f>Table1[[#This Row],[Profit]]/Table1[[#This Row],[Sales]]</f>
        <v>0.10132619465214315</v>
      </c>
    </row>
    <row r="28" spans="1:14" x14ac:dyDescent="0.3">
      <c r="A28" t="s">
        <v>37</v>
      </c>
      <c r="B28" s="3">
        <v>45635</v>
      </c>
      <c r="C28" s="3" t="str">
        <f t="shared" si="0"/>
        <v>Dec</v>
      </c>
      <c r="D28" t="s">
        <v>485</v>
      </c>
      <c r="E28" t="s">
        <v>578</v>
      </c>
      <c r="F28" t="s">
        <v>582</v>
      </c>
      <c r="G28" t="s">
        <v>600</v>
      </c>
      <c r="H28">
        <v>1</v>
      </c>
      <c r="I28" s="5">
        <v>3372.63</v>
      </c>
      <c r="J28" s="12">
        <v>0.28000000000000003</v>
      </c>
      <c r="K28" s="5">
        <v>2428.29</v>
      </c>
      <c r="L28" s="5">
        <v>462.38</v>
      </c>
      <c r="M28" s="5">
        <f>Table1[[#This Row],[Quantity Sold]]*Table1[[#This Row],[Unit Price]]*(1-Table1[[#This Row],[Discount %]])</f>
        <v>2428.2936</v>
      </c>
      <c r="N28" s="12">
        <f>Table1[[#This Row],[Profit]]/Table1[[#This Row],[Sales]]</f>
        <v>0.19041383030857106</v>
      </c>
    </row>
    <row r="29" spans="1:14" x14ac:dyDescent="0.3">
      <c r="A29" t="s">
        <v>38</v>
      </c>
      <c r="B29" s="3">
        <v>45246</v>
      </c>
      <c r="C29" s="3" t="str">
        <f t="shared" si="0"/>
        <v>Nov</v>
      </c>
      <c r="D29" t="s">
        <v>471</v>
      </c>
      <c r="E29" t="s">
        <v>579</v>
      </c>
      <c r="F29" t="s">
        <v>581</v>
      </c>
      <c r="G29" t="s">
        <v>586</v>
      </c>
      <c r="H29">
        <v>7</v>
      </c>
      <c r="I29" s="5">
        <v>4680.9799999999996</v>
      </c>
      <c r="J29" s="12">
        <v>0.1</v>
      </c>
      <c r="K29" s="5">
        <v>29490.17</v>
      </c>
      <c r="L29" s="5">
        <v>2191.56</v>
      </c>
      <c r="M29" s="5">
        <f>Table1[[#This Row],[Quantity Sold]]*Table1[[#This Row],[Unit Price]]*(1-Table1[[#This Row],[Discount %]])</f>
        <v>29490.173999999999</v>
      </c>
      <c r="N29" s="12">
        <f>Table1[[#This Row],[Profit]]/Table1[[#This Row],[Sales]]</f>
        <v>7.4314932738604081E-2</v>
      </c>
    </row>
    <row r="30" spans="1:14" x14ac:dyDescent="0.3">
      <c r="A30" t="s">
        <v>39</v>
      </c>
      <c r="B30" s="3">
        <v>45626</v>
      </c>
      <c r="C30" s="3" t="str">
        <f t="shared" si="0"/>
        <v>Nov</v>
      </c>
      <c r="D30" t="s">
        <v>486</v>
      </c>
      <c r="E30" t="s">
        <v>578</v>
      </c>
      <c r="F30" t="s">
        <v>583</v>
      </c>
      <c r="G30" t="s">
        <v>601</v>
      </c>
      <c r="H30">
        <v>4</v>
      </c>
      <c r="I30" s="5">
        <v>388.16</v>
      </c>
      <c r="J30" s="12">
        <v>0.15</v>
      </c>
      <c r="K30" s="5">
        <v>1319.74</v>
      </c>
      <c r="L30" s="5">
        <v>78.63</v>
      </c>
      <c r="M30" s="5">
        <f>Table1[[#This Row],[Quantity Sold]]*Table1[[#This Row],[Unit Price]]*(1-Table1[[#This Row],[Discount %]])</f>
        <v>1319.7440000000001</v>
      </c>
      <c r="N30" s="12">
        <f>Table1[[#This Row],[Profit]]/Table1[[#This Row],[Sales]]</f>
        <v>5.9579917256429291E-2</v>
      </c>
    </row>
    <row r="31" spans="1:14" x14ac:dyDescent="0.3">
      <c r="A31" t="s">
        <v>40</v>
      </c>
      <c r="B31" s="3">
        <v>45250</v>
      </c>
      <c r="C31" s="3" t="str">
        <f t="shared" si="0"/>
        <v>Nov</v>
      </c>
      <c r="D31" t="s">
        <v>483</v>
      </c>
      <c r="E31" t="s">
        <v>577</v>
      </c>
      <c r="F31" t="s">
        <v>583</v>
      </c>
      <c r="G31" t="s">
        <v>591</v>
      </c>
      <c r="H31">
        <v>5</v>
      </c>
      <c r="I31" s="5">
        <v>3983.01</v>
      </c>
      <c r="J31" s="12">
        <v>0.15</v>
      </c>
      <c r="K31" s="5">
        <v>16927.79</v>
      </c>
      <c r="L31" s="5">
        <v>1547.97</v>
      </c>
      <c r="M31" s="5">
        <f>Table1[[#This Row],[Quantity Sold]]*Table1[[#This Row],[Unit Price]]*(1-Table1[[#This Row],[Discount %]])</f>
        <v>16927.792500000003</v>
      </c>
      <c r="N31" s="12">
        <f>Table1[[#This Row],[Profit]]/Table1[[#This Row],[Sales]]</f>
        <v>9.1445486977331361E-2</v>
      </c>
    </row>
    <row r="32" spans="1:14" x14ac:dyDescent="0.3">
      <c r="A32" t="s">
        <v>41</v>
      </c>
      <c r="B32" s="3">
        <v>45071</v>
      </c>
      <c r="C32" s="3" t="str">
        <f t="shared" si="0"/>
        <v>May</v>
      </c>
      <c r="D32" t="s">
        <v>487</v>
      </c>
      <c r="E32" t="s">
        <v>577</v>
      </c>
      <c r="F32" t="s">
        <v>584</v>
      </c>
      <c r="G32" t="s">
        <v>602</v>
      </c>
      <c r="H32">
        <v>5</v>
      </c>
      <c r="I32" s="5">
        <v>4849.5600000000004</v>
      </c>
      <c r="J32" s="12">
        <v>0.14000000000000001</v>
      </c>
      <c r="K32" s="5">
        <v>20853.11</v>
      </c>
      <c r="L32" s="5">
        <v>1149.96</v>
      </c>
      <c r="M32" s="5">
        <f>Table1[[#This Row],[Quantity Sold]]*Table1[[#This Row],[Unit Price]]*(1-Table1[[#This Row],[Discount %]])</f>
        <v>20853.108000000004</v>
      </c>
      <c r="N32" s="12">
        <f>Table1[[#This Row],[Profit]]/Table1[[#This Row],[Sales]]</f>
        <v>5.5145731260229293E-2</v>
      </c>
    </row>
    <row r="33" spans="1:14" x14ac:dyDescent="0.3">
      <c r="A33" t="s">
        <v>42</v>
      </c>
      <c r="B33" s="3">
        <v>45564</v>
      </c>
      <c r="C33" s="3" t="str">
        <f t="shared" si="0"/>
        <v>Sep</v>
      </c>
      <c r="D33" t="s">
        <v>488</v>
      </c>
      <c r="E33" t="s">
        <v>579</v>
      </c>
      <c r="F33" t="s">
        <v>583</v>
      </c>
      <c r="G33" t="s">
        <v>601</v>
      </c>
      <c r="H33">
        <v>6</v>
      </c>
      <c r="I33" s="5">
        <v>1582.82</v>
      </c>
      <c r="J33" s="12">
        <v>0.1</v>
      </c>
      <c r="K33" s="5">
        <v>8547.23</v>
      </c>
      <c r="L33" s="5">
        <v>1187.99</v>
      </c>
      <c r="M33" s="5">
        <f>Table1[[#This Row],[Quantity Sold]]*Table1[[#This Row],[Unit Price]]*(1-Table1[[#This Row],[Discount %]])</f>
        <v>8547.228000000001</v>
      </c>
      <c r="N33" s="12">
        <f>Table1[[#This Row],[Profit]]/Table1[[#This Row],[Sales]]</f>
        <v>0.13899122873726344</v>
      </c>
    </row>
    <row r="34" spans="1:14" x14ac:dyDescent="0.3">
      <c r="A34" t="s">
        <v>43</v>
      </c>
      <c r="B34" s="3">
        <v>45096</v>
      </c>
      <c r="C34" s="3" t="str">
        <f t="shared" si="0"/>
        <v>Jun</v>
      </c>
      <c r="D34" t="s">
        <v>489</v>
      </c>
      <c r="E34" t="s">
        <v>577</v>
      </c>
      <c r="F34" t="s">
        <v>581</v>
      </c>
      <c r="G34" t="s">
        <v>585</v>
      </c>
      <c r="H34">
        <v>6</v>
      </c>
      <c r="I34" s="5">
        <v>2973.29</v>
      </c>
      <c r="J34" s="12">
        <v>0.18</v>
      </c>
      <c r="K34" s="5">
        <v>14628.59</v>
      </c>
      <c r="L34" s="5">
        <v>2201.52</v>
      </c>
      <c r="M34" s="5">
        <f>Table1[[#This Row],[Quantity Sold]]*Table1[[#This Row],[Unit Price]]*(1-Table1[[#This Row],[Discount %]])</f>
        <v>14628.586799999999</v>
      </c>
      <c r="N34" s="12">
        <f>Table1[[#This Row],[Profit]]/Table1[[#This Row],[Sales]]</f>
        <v>0.15049434019273217</v>
      </c>
    </row>
    <row r="35" spans="1:14" x14ac:dyDescent="0.3">
      <c r="A35" t="s">
        <v>44</v>
      </c>
      <c r="B35" s="3">
        <v>45646</v>
      </c>
      <c r="C35" s="3" t="str">
        <f t="shared" si="0"/>
        <v>Dec</v>
      </c>
      <c r="D35" t="s">
        <v>490</v>
      </c>
      <c r="E35" t="s">
        <v>580</v>
      </c>
      <c r="F35" t="s">
        <v>582</v>
      </c>
      <c r="G35" t="s">
        <v>590</v>
      </c>
      <c r="H35">
        <v>5</v>
      </c>
      <c r="I35" s="5">
        <v>907.22</v>
      </c>
      <c r="J35" s="12">
        <v>0.05</v>
      </c>
      <c r="K35" s="5">
        <v>4309.3</v>
      </c>
      <c r="L35" s="5">
        <v>955.06</v>
      </c>
      <c r="M35" s="5">
        <f>Table1[[#This Row],[Quantity Sold]]*Table1[[#This Row],[Unit Price]]*(1-Table1[[#This Row],[Discount %]])</f>
        <v>4309.2950000000001</v>
      </c>
      <c r="N35" s="12">
        <f>Table1[[#This Row],[Profit]]/Table1[[#This Row],[Sales]]</f>
        <v>0.22162764254055181</v>
      </c>
    </row>
    <row r="36" spans="1:14" x14ac:dyDescent="0.3">
      <c r="A36" t="s">
        <v>45</v>
      </c>
      <c r="B36" s="3">
        <v>45003</v>
      </c>
      <c r="C36" s="3" t="str">
        <f t="shared" si="0"/>
        <v>Mar</v>
      </c>
      <c r="D36" t="s">
        <v>479</v>
      </c>
      <c r="E36" t="s">
        <v>580</v>
      </c>
      <c r="F36" t="s">
        <v>584</v>
      </c>
      <c r="G36" t="s">
        <v>593</v>
      </c>
      <c r="H36">
        <v>10</v>
      </c>
      <c r="I36" s="5">
        <v>3195.57</v>
      </c>
      <c r="J36" s="12">
        <v>0.21</v>
      </c>
      <c r="K36" s="5">
        <v>25245</v>
      </c>
      <c r="L36" s="5">
        <v>4950.37</v>
      </c>
      <c r="M36" s="5">
        <f>Table1[[#This Row],[Quantity Sold]]*Table1[[#This Row],[Unit Price]]*(1-Table1[[#This Row],[Discount %]])</f>
        <v>25245.003000000001</v>
      </c>
      <c r="N36" s="12">
        <f>Table1[[#This Row],[Profit]]/Table1[[#This Row],[Sales]]</f>
        <v>0.19609308774014655</v>
      </c>
    </row>
    <row r="37" spans="1:14" x14ac:dyDescent="0.3">
      <c r="A37" t="s">
        <v>46</v>
      </c>
      <c r="B37" s="3">
        <v>45578</v>
      </c>
      <c r="C37" s="3" t="str">
        <f t="shared" si="0"/>
        <v>Oct</v>
      </c>
      <c r="D37" t="s">
        <v>491</v>
      </c>
      <c r="E37" t="s">
        <v>580</v>
      </c>
      <c r="F37" t="s">
        <v>584</v>
      </c>
      <c r="G37" t="s">
        <v>603</v>
      </c>
      <c r="H37">
        <v>4</v>
      </c>
      <c r="I37" s="5">
        <v>4410.18</v>
      </c>
      <c r="J37" s="12">
        <v>0.06</v>
      </c>
      <c r="K37" s="5">
        <v>16582.28</v>
      </c>
      <c r="L37" s="5">
        <v>3973.4</v>
      </c>
      <c r="M37" s="5">
        <f>Table1[[#This Row],[Quantity Sold]]*Table1[[#This Row],[Unit Price]]*(1-Table1[[#This Row],[Discount %]])</f>
        <v>16582.2768</v>
      </c>
      <c r="N37" s="12">
        <f>Table1[[#This Row],[Profit]]/Table1[[#This Row],[Sales]]</f>
        <v>0.23961722995872706</v>
      </c>
    </row>
    <row r="38" spans="1:14" x14ac:dyDescent="0.3">
      <c r="A38" t="s">
        <v>47</v>
      </c>
      <c r="B38" s="3">
        <v>45616</v>
      </c>
      <c r="C38" s="3" t="str">
        <f t="shared" si="0"/>
        <v>Nov</v>
      </c>
      <c r="D38" t="s">
        <v>492</v>
      </c>
      <c r="E38" t="s">
        <v>577</v>
      </c>
      <c r="F38" t="s">
        <v>582</v>
      </c>
      <c r="G38" t="s">
        <v>587</v>
      </c>
      <c r="H38">
        <v>4</v>
      </c>
      <c r="I38" s="5">
        <v>851.36</v>
      </c>
      <c r="J38" s="12">
        <v>0.04</v>
      </c>
      <c r="K38" s="5">
        <v>3269.22</v>
      </c>
      <c r="L38" s="5">
        <v>470.89</v>
      </c>
      <c r="M38" s="5">
        <f>Table1[[#This Row],[Quantity Sold]]*Table1[[#This Row],[Unit Price]]*(1-Table1[[#This Row],[Discount %]])</f>
        <v>3269.2224000000001</v>
      </c>
      <c r="N38" s="12">
        <f>Table1[[#This Row],[Profit]]/Table1[[#This Row],[Sales]]</f>
        <v>0.14403741565266334</v>
      </c>
    </row>
    <row r="39" spans="1:14" x14ac:dyDescent="0.3">
      <c r="A39" t="s">
        <v>48</v>
      </c>
      <c r="B39" s="3">
        <v>45647</v>
      </c>
      <c r="C39" s="3" t="str">
        <f t="shared" si="0"/>
        <v>Dec</v>
      </c>
      <c r="D39" t="s">
        <v>493</v>
      </c>
      <c r="E39" t="s">
        <v>580</v>
      </c>
      <c r="F39" t="s">
        <v>581</v>
      </c>
      <c r="G39" t="s">
        <v>585</v>
      </c>
      <c r="H39">
        <v>5</v>
      </c>
      <c r="I39" s="5">
        <v>2609.4</v>
      </c>
      <c r="J39" s="12">
        <v>0.18</v>
      </c>
      <c r="K39" s="5">
        <v>10698.54</v>
      </c>
      <c r="L39" s="5">
        <v>1329.92</v>
      </c>
      <c r="M39" s="5">
        <f>Table1[[#This Row],[Quantity Sold]]*Table1[[#This Row],[Unit Price]]*(1-Table1[[#This Row],[Discount %]])</f>
        <v>10698.54</v>
      </c>
      <c r="N39" s="12">
        <f>Table1[[#This Row],[Profit]]/Table1[[#This Row],[Sales]]</f>
        <v>0.12430855051249984</v>
      </c>
    </row>
    <row r="40" spans="1:14" x14ac:dyDescent="0.3">
      <c r="A40" t="s">
        <v>49</v>
      </c>
      <c r="B40" s="3">
        <v>45624</v>
      </c>
      <c r="C40" s="3" t="str">
        <f t="shared" si="0"/>
        <v>Nov</v>
      </c>
      <c r="D40" t="s">
        <v>494</v>
      </c>
      <c r="E40" t="s">
        <v>578</v>
      </c>
      <c r="F40" t="s">
        <v>581</v>
      </c>
      <c r="G40" t="s">
        <v>586</v>
      </c>
      <c r="H40">
        <v>1</v>
      </c>
      <c r="I40" s="5">
        <v>4589.1000000000004</v>
      </c>
      <c r="J40" s="12">
        <v>0.08</v>
      </c>
      <c r="K40" s="5">
        <v>4221.97</v>
      </c>
      <c r="L40" s="5">
        <v>1036.6099999999999</v>
      </c>
      <c r="M40" s="5">
        <f>Table1[[#This Row],[Quantity Sold]]*Table1[[#This Row],[Unit Price]]*(1-Table1[[#This Row],[Discount %]])</f>
        <v>4221.9720000000007</v>
      </c>
      <c r="N40" s="12">
        <f>Table1[[#This Row],[Profit]]/Table1[[#This Row],[Sales]]</f>
        <v>0.2455275617780325</v>
      </c>
    </row>
    <row r="41" spans="1:14" x14ac:dyDescent="0.3">
      <c r="A41" t="s">
        <v>50</v>
      </c>
      <c r="B41" s="3">
        <v>45297</v>
      </c>
      <c r="C41" s="3" t="str">
        <f t="shared" si="0"/>
        <v>Jan</v>
      </c>
      <c r="D41" t="s">
        <v>495</v>
      </c>
      <c r="E41" t="s">
        <v>579</v>
      </c>
      <c r="F41" t="s">
        <v>584</v>
      </c>
      <c r="G41" t="s">
        <v>602</v>
      </c>
      <c r="H41">
        <v>9</v>
      </c>
      <c r="I41" s="5">
        <v>1006.17</v>
      </c>
      <c r="J41" s="12">
        <v>0.14000000000000001</v>
      </c>
      <c r="K41" s="5">
        <v>7787.76</v>
      </c>
      <c r="L41" s="5">
        <v>1331.3</v>
      </c>
      <c r="M41" s="5">
        <f>Table1[[#This Row],[Quantity Sold]]*Table1[[#This Row],[Unit Price]]*(1-Table1[[#This Row],[Discount %]])</f>
        <v>7787.755799999999</v>
      </c>
      <c r="N41" s="12">
        <f>Table1[[#This Row],[Profit]]/Table1[[#This Row],[Sales]]</f>
        <v>0.17094774363873563</v>
      </c>
    </row>
    <row r="42" spans="1:14" x14ac:dyDescent="0.3">
      <c r="A42" t="s">
        <v>51</v>
      </c>
      <c r="B42" s="3">
        <v>45324</v>
      </c>
      <c r="C42" s="3" t="str">
        <f t="shared" si="0"/>
        <v>Feb</v>
      </c>
      <c r="D42" t="s">
        <v>496</v>
      </c>
      <c r="E42" t="s">
        <v>578</v>
      </c>
      <c r="F42" t="s">
        <v>584</v>
      </c>
      <c r="G42" t="s">
        <v>592</v>
      </c>
      <c r="H42">
        <v>7</v>
      </c>
      <c r="I42" s="5">
        <v>2524.92</v>
      </c>
      <c r="J42" s="12">
        <v>0.11</v>
      </c>
      <c r="K42" s="5">
        <v>15730.25</v>
      </c>
      <c r="L42" s="5">
        <v>797.11</v>
      </c>
      <c r="M42" s="5">
        <f>Table1[[#This Row],[Quantity Sold]]*Table1[[#This Row],[Unit Price]]*(1-Table1[[#This Row],[Discount %]])</f>
        <v>15730.251600000001</v>
      </c>
      <c r="N42" s="12">
        <f>Table1[[#This Row],[Profit]]/Table1[[#This Row],[Sales]]</f>
        <v>5.067370194370719E-2</v>
      </c>
    </row>
    <row r="43" spans="1:14" x14ac:dyDescent="0.3">
      <c r="A43" t="s">
        <v>52</v>
      </c>
      <c r="B43" s="3">
        <v>45157</v>
      </c>
      <c r="C43" s="3" t="str">
        <f t="shared" si="0"/>
        <v>Aug</v>
      </c>
      <c r="D43" t="s">
        <v>497</v>
      </c>
      <c r="E43" t="s">
        <v>578</v>
      </c>
      <c r="F43" t="s">
        <v>582</v>
      </c>
      <c r="G43" t="s">
        <v>590</v>
      </c>
      <c r="H43">
        <v>8</v>
      </c>
      <c r="I43" s="5">
        <v>2937.97</v>
      </c>
      <c r="J43" s="12">
        <v>0.08</v>
      </c>
      <c r="K43" s="5">
        <v>21623.46</v>
      </c>
      <c r="L43" s="5">
        <v>2956.07</v>
      </c>
      <c r="M43" s="5">
        <f>Table1[[#This Row],[Quantity Sold]]*Table1[[#This Row],[Unit Price]]*(1-Table1[[#This Row],[Discount %]])</f>
        <v>21623.459200000001</v>
      </c>
      <c r="N43" s="12">
        <f>Table1[[#This Row],[Profit]]/Table1[[#This Row],[Sales]]</f>
        <v>0.13670661402014295</v>
      </c>
    </row>
    <row r="44" spans="1:14" x14ac:dyDescent="0.3">
      <c r="A44" t="s">
        <v>53</v>
      </c>
      <c r="B44" s="3">
        <v>45125</v>
      </c>
      <c r="C44" s="3" t="str">
        <f t="shared" si="0"/>
        <v>Jul</v>
      </c>
      <c r="D44" t="s">
        <v>476</v>
      </c>
      <c r="E44" t="s">
        <v>577</v>
      </c>
      <c r="F44" t="s">
        <v>583</v>
      </c>
      <c r="G44" t="s">
        <v>589</v>
      </c>
      <c r="H44">
        <v>7</v>
      </c>
      <c r="I44" s="5">
        <v>2081.9</v>
      </c>
      <c r="J44" s="12">
        <v>0.27</v>
      </c>
      <c r="K44" s="5">
        <v>10638.51</v>
      </c>
      <c r="L44" s="5">
        <v>2150.6</v>
      </c>
      <c r="M44" s="5">
        <f>Table1[[#This Row],[Quantity Sold]]*Table1[[#This Row],[Unit Price]]*(1-Table1[[#This Row],[Discount %]])</f>
        <v>10638.509</v>
      </c>
      <c r="N44" s="12">
        <f>Table1[[#This Row],[Profit]]/Table1[[#This Row],[Sales]]</f>
        <v>0.20215236908176049</v>
      </c>
    </row>
    <row r="45" spans="1:14" x14ac:dyDescent="0.3">
      <c r="A45" t="s">
        <v>54</v>
      </c>
      <c r="B45" s="3">
        <v>45599</v>
      </c>
      <c r="C45" s="3" t="str">
        <f t="shared" si="0"/>
        <v>Nov</v>
      </c>
      <c r="D45" t="s">
        <v>498</v>
      </c>
      <c r="E45" t="s">
        <v>578</v>
      </c>
      <c r="F45" t="s">
        <v>583</v>
      </c>
      <c r="G45" t="s">
        <v>589</v>
      </c>
      <c r="H45">
        <v>10</v>
      </c>
      <c r="I45" s="5">
        <v>3836.73</v>
      </c>
      <c r="J45" s="12">
        <v>0.2</v>
      </c>
      <c r="K45" s="5">
        <v>30693.84</v>
      </c>
      <c r="L45" s="5">
        <v>4433.7</v>
      </c>
      <c r="M45" s="5">
        <f>Table1[[#This Row],[Quantity Sold]]*Table1[[#This Row],[Unit Price]]*(1-Table1[[#This Row],[Discount %]])</f>
        <v>30693.840000000004</v>
      </c>
      <c r="N45" s="12">
        <f>Table1[[#This Row],[Profit]]/Table1[[#This Row],[Sales]]</f>
        <v>0.1444491793793152</v>
      </c>
    </row>
    <row r="46" spans="1:14" x14ac:dyDescent="0.3">
      <c r="A46" t="s">
        <v>55</v>
      </c>
      <c r="B46" s="3">
        <v>45154</v>
      </c>
      <c r="C46" s="3" t="str">
        <f t="shared" si="0"/>
        <v>Aug</v>
      </c>
      <c r="D46" t="s">
        <v>499</v>
      </c>
      <c r="E46" t="s">
        <v>580</v>
      </c>
      <c r="F46" t="s">
        <v>583</v>
      </c>
      <c r="G46" t="s">
        <v>589</v>
      </c>
      <c r="H46">
        <v>1</v>
      </c>
      <c r="I46" s="5">
        <v>1865.11</v>
      </c>
      <c r="J46" s="12">
        <v>0.13</v>
      </c>
      <c r="K46" s="5">
        <v>1622.65</v>
      </c>
      <c r="L46" s="5">
        <v>118.59</v>
      </c>
      <c r="M46" s="5">
        <f>Table1[[#This Row],[Quantity Sold]]*Table1[[#This Row],[Unit Price]]*(1-Table1[[#This Row],[Discount %]])</f>
        <v>1622.6456999999998</v>
      </c>
      <c r="N46" s="12">
        <f>Table1[[#This Row],[Profit]]/Table1[[#This Row],[Sales]]</f>
        <v>7.308415246664407E-2</v>
      </c>
    </row>
    <row r="47" spans="1:14" x14ac:dyDescent="0.3">
      <c r="A47" t="s">
        <v>56</v>
      </c>
      <c r="B47" s="3">
        <v>45105</v>
      </c>
      <c r="C47" s="3" t="str">
        <f t="shared" si="0"/>
        <v>Jun</v>
      </c>
      <c r="D47" t="s">
        <v>500</v>
      </c>
      <c r="E47" t="s">
        <v>577</v>
      </c>
      <c r="F47" t="s">
        <v>583</v>
      </c>
      <c r="G47" t="s">
        <v>589</v>
      </c>
      <c r="H47">
        <v>9</v>
      </c>
      <c r="I47" s="5">
        <v>3634.39</v>
      </c>
      <c r="J47" s="12">
        <v>0.16</v>
      </c>
      <c r="K47" s="5">
        <v>27475.99</v>
      </c>
      <c r="L47" s="5">
        <v>6426.37</v>
      </c>
      <c r="M47" s="5">
        <f>Table1[[#This Row],[Quantity Sold]]*Table1[[#This Row],[Unit Price]]*(1-Table1[[#This Row],[Discount %]])</f>
        <v>27475.988399999998</v>
      </c>
      <c r="N47" s="12">
        <f>Table1[[#This Row],[Profit]]/Table1[[#This Row],[Sales]]</f>
        <v>0.23389038939088272</v>
      </c>
    </row>
    <row r="48" spans="1:14" x14ac:dyDescent="0.3">
      <c r="A48" t="s">
        <v>57</v>
      </c>
      <c r="B48" s="3">
        <v>45047</v>
      </c>
      <c r="C48" s="3" t="str">
        <f t="shared" si="0"/>
        <v>May</v>
      </c>
      <c r="D48" t="s">
        <v>501</v>
      </c>
      <c r="E48" t="s">
        <v>579</v>
      </c>
      <c r="F48" t="s">
        <v>583</v>
      </c>
      <c r="G48" t="s">
        <v>588</v>
      </c>
      <c r="H48">
        <v>6</v>
      </c>
      <c r="I48" s="5">
        <v>3676.65</v>
      </c>
      <c r="J48" s="12">
        <v>0.04</v>
      </c>
      <c r="K48" s="5">
        <v>21177.5</v>
      </c>
      <c r="L48" s="5">
        <v>4324.59</v>
      </c>
      <c r="M48" s="5">
        <f>Table1[[#This Row],[Quantity Sold]]*Table1[[#This Row],[Unit Price]]*(1-Table1[[#This Row],[Discount %]])</f>
        <v>21177.504000000001</v>
      </c>
      <c r="N48" s="12">
        <f>Table1[[#This Row],[Profit]]/Table1[[#This Row],[Sales]]</f>
        <v>0.20420682327942391</v>
      </c>
    </row>
    <row r="49" spans="1:14" x14ac:dyDescent="0.3">
      <c r="A49" t="s">
        <v>58</v>
      </c>
      <c r="B49" s="3">
        <v>45179</v>
      </c>
      <c r="C49" s="3" t="str">
        <f t="shared" si="0"/>
        <v>Sep</v>
      </c>
      <c r="D49" t="s">
        <v>477</v>
      </c>
      <c r="E49" t="s">
        <v>578</v>
      </c>
      <c r="F49" t="s">
        <v>581</v>
      </c>
      <c r="G49" t="s">
        <v>598</v>
      </c>
      <c r="H49">
        <v>10</v>
      </c>
      <c r="I49" s="5">
        <v>248.96</v>
      </c>
      <c r="J49" s="12">
        <v>0.05</v>
      </c>
      <c r="K49" s="5">
        <v>2365.12</v>
      </c>
      <c r="L49" s="5">
        <v>118.91</v>
      </c>
      <c r="M49" s="5">
        <f>Table1[[#This Row],[Quantity Sold]]*Table1[[#This Row],[Unit Price]]*(1-Table1[[#This Row],[Discount %]])</f>
        <v>2365.12</v>
      </c>
      <c r="N49" s="12">
        <f>Table1[[#This Row],[Profit]]/Table1[[#This Row],[Sales]]</f>
        <v>5.0276518739006903E-2</v>
      </c>
    </row>
    <row r="50" spans="1:14" x14ac:dyDescent="0.3">
      <c r="A50" t="s">
        <v>59</v>
      </c>
      <c r="B50" s="3">
        <v>45001</v>
      </c>
      <c r="C50" s="3" t="str">
        <f t="shared" si="0"/>
        <v>Mar</v>
      </c>
      <c r="D50" t="s">
        <v>502</v>
      </c>
      <c r="E50" t="s">
        <v>577</v>
      </c>
      <c r="F50" t="s">
        <v>583</v>
      </c>
      <c r="G50" t="s">
        <v>591</v>
      </c>
      <c r="H50">
        <v>8</v>
      </c>
      <c r="I50" s="5">
        <v>3867.45</v>
      </c>
      <c r="J50" s="12">
        <v>0.14000000000000001</v>
      </c>
      <c r="K50" s="5">
        <v>26608.06</v>
      </c>
      <c r="L50" s="5">
        <v>1561.66</v>
      </c>
      <c r="M50" s="5">
        <f>Table1[[#This Row],[Quantity Sold]]*Table1[[#This Row],[Unit Price]]*(1-Table1[[#This Row],[Discount %]])</f>
        <v>26608.055999999997</v>
      </c>
      <c r="N50" s="12">
        <f>Table1[[#This Row],[Profit]]/Table1[[#This Row],[Sales]]</f>
        <v>5.8691238669786525E-2</v>
      </c>
    </row>
    <row r="51" spans="1:14" x14ac:dyDescent="0.3">
      <c r="A51" t="s">
        <v>60</v>
      </c>
      <c r="B51" s="3">
        <v>45602</v>
      </c>
      <c r="C51" s="3" t="str">
        <f t="shared" si="0"/>
        <v>Nov</v>
      </c>
      <c r="D51" t="s">
        <v>469</v>
      </c>
      <c r="E51" t="s">
        <v>580</v>
      </c>
      <c r="F51" t="s">
        <v>584</v>
      </c>
      <c r="G51" t="s">
        <v>602</v>
      </c>
      <c r="H51">
        <v>8</v>
      </c>
      <c r="I51" s="5">
        <v>1722.36</v>
      </c>
      <c r="J51" s="12">
        <v>0.2</v>
      </c>
      <c r="K51" s="5">
        <v>11023.1</v>
      </c>
      <c r="L51" s="5">
        <v>1121.4000000000001</v>
      </c>
      <c r="M51" s="5">
        <f>Table1[[#This Row],[Quantity Sold]]*Table1[[#This Row],[Unit Price]]*(1-Table1[[#This Row],[Discount %]])</f>
        <v>11023.103999999999</v>
      </c>
      <c r="N51" s="12">
        <f>Table1[[#This Row],[Profit]]/Table1[[#This Row],[Sales]]</f>
        <v>0.10173181772822527</v>
      </c>
    </row>
    <row r="52" spans="1:14" x14ac:dyDescent="0.3">
      <c r="A52" t="s">
        <v>61</v>
      </c>
      <c r="B52" s="3">
        <v>45014</v>
      </c>
      <c r="C52" s="3" t="str">
        <f t="shared" si="0"/>
        <v>Mar</v>
      </c>
      <c r="D52" t="s">
        <v>478</v>
      </c>
      <c r="E52" t="s">
        <v>579</v>
      </c>
      <c r="F52" t="s">
        <v>584</v>
      </c>
      <c r="G52" t="s">
        <v>592</v>
      </c>
      <c r="H52">
        <v>6</v>
      </c>
      <c r="I52" s="5">
        <v>2254.0700000000002</v>
      </c>
      <c r="J52" s="12">
        <v>0.06</v>
      </c>
      <c r="K52" s="5">
        <v>12712.95</v>
      </c>
      <c r="L52" s="5">
        <v>1210.07</v>
      </c>
      <c r="M52" s="5">
        <f>Table1[[#This Row],[Quantity Sold]]*Table1[[#This Row],[Unit Price]]*(1-Table1[[#This Row],[Discount %]])</f>
        <v>12712.954800000001</v>
      </c>
      <c r="N52" s="12">
        <f>Table1[[#This Row],[Profit]]/Table1[[#This Row],[Sales]]</f>
        <v>9.5184044615923127E-2</v>
      </c>
    </row>
    <row r="53" spans="1:14" x14ac:dyDescent="0.3">
      <c r="A53" t="s">
        <v>62</v>
      </c>
      <c r="B53" s="3">
        <v>45612</v>
      </c>
      <c r="C53" s="3" t="str">
        <f t="shared" si="0"/>
        <v>Nov</v>
      </c>
      <c r="D53" t="s">
        <v>503</v>
      </c>
      <c r="E53" t="s">
        <v>580</v>
      </c>
      <c r="F53" t="s">
        <v>582</v>
      </c>
      <c r="G53" t="s">
        <v>594</v>
      </c>
      <c r="H53">
        <v>8</v>
      </c>
      <c r="I53" s="5">
        <v>3635.8</v>
      </c>
      <c r="J53" s="12">
        <v>0.25</v>
      </c>
      <c r="K53" s="5">
        <v>21814.799999999999</v>
      </c>
      <c r="L53" s="5">
        <v>2144.29</v>
      </c>
      <c r="M53" s="5">
        <f>Table1[[#This Row],[Quantity Sold]]*Table1[[#This Row],[Unit Price]]*(1-Table1[[#This Row],[Discount %]])</f>
        <v>21814.800000000003</v>
      </c>
      <c r="N53" s="12">
        <f>Table1[[#This Row],[Profit]]/Table1[[#This Row],[Sales]]</f>
        <v>9.829519408841704E-2</v>
      </c>
    </row>
    <row r="54" spans="1:14" x14ac:dyDescent="0.3">
      <c r="A54" t="s">
        <v>63</v>
      </c>
      <c r="B54" s="3">
        <v>45057</v>
      </c>
      <c r="C54" s="3" t="str">
        <f t="shared" si="0"/>
        <v>May</v>
      </c>
      <c r="D54" t="s">
        <v>504</v>
      </c>
      <c r="E54" t="s">
        <v>577</v>
      </c>
      <c r="F54" t="s">
        <v>584</v>
      </c>
      <c r="G54" t="s">
        <v>592</v>
      </c>
      <c r="H54">
        <v>6</v>
      </c>
      <c r="I54" s="5">
        <v>2425.96</v>
      </c>
      <c r="J54" s="12">
        <v>0</v>
      </c>
      <c r="K54" s="5">
        <v>14555.76</v>
      </c>
      <c r="L54" s="5">
        <v>774.49</v>
      </c>
      <c r="M54" s="5">
        <f>Table1[[#This Row],[Quantity Sold]]*Table1[[#This Row],[Unit Price]]*(1-Table1[[#This Row],[Discount %]])</f>
        <v>14555.76</v>
      </c>
      <c r="N54" s="12">
        <f>Table1[[#This Row],[Profit]]/Table1[[#This Row],[Sales]]</f>
        <v>5.3208489285341339E-2</v>
      </c>
    </row>
    <row r="55" spans="1:14" x14ac:dyDescent="0.3">
      <c r="A55" t="s">
        <v>64</v>
      </c>
      <c r="B55" s="3">
        <v>45373</v>
      </c>
      <c r="C55" s="3" t="str">
        <f t="shared" si="0"/>
        <v>Mar</v>
      </c>
      <c r="D55" t="s">
        <v>493</v>
      </c>
      <c r="E55" t="s">
        <v>580</v>
      </c>
      <c r="F55" t="s">
        <v>582</v>
      </c>
      <c r="G55" t="s">
        <v>590</v>
      </c>
      <c r="H55">
        <v>7</v>
      </c>
      <c r="I55" s="5">
        <v>4298.53</v>
      </c>
      <c r="J55" s="12">
        <v>0.17</v>
      </c>
      <c r="K55" s="5">
        <v>24974.46</v>
      </c>
      <c r="L55" s="5">
        <v>1460.38</v>
      </c>
      <c r="M55" s="5">
        <f>Table1[[#This Row],[Quantity Sold]]*Table1[[#This Row],[Unit Price]]*(1-Table1[[#This Row],[Discount %]])</f>
        <v>24974.459299999999</v>
      </c>
      <c r="N55" s="12">
        <f>Table1[[#This Row],[Profit]]/Table1[[#This Row],[Sales]]</f>
        <v>5.8474937996657393E-2</v>
      </c>
    </row>
    <row r="56" spans="1:14" x14ac:dyDescent="0.3">
      <c r="A56" t="s">
        <v>65</v>
      </c>
      <c r="B56" s="3">
        <v>45161</v>
      </c>
      <c r="C56" s="3" t="str">
        <f t="shared" si="0"/>
        <v>Aug</v>
      </c>
      <c r="D56" t="s">
        <v>505</v>
      </c>
      <c r="E56" t="s">
        <v>578</v>
      </c>
      <c r="F56" t="s">
        <v>582</v>
      </c>
      <c r="G56" t="s">
        <v>590</v>
      </c>
      <c r="H56">
        <v>7</v>
      </c>
      <c r="I56" s="5">
        <v>1504.88</v>
      </c>
      <c r="J56" s="12">
        <v>0.2</v>
      </c>
      <c r="K56" s="5">
        <v>8427.33</v>
      </c>
      <c r="L56" s="5">
        <v>750.51</v>
      </c>
      <c r="M56" s="5">
        <f>Table1[[#This Row],[Quantity Sold]]*Table1[[#This Row],[Unit Price]]*(1-Table1[[#This Row],[Discount %]])</f>
        <v>8427.3279999999995</v>
      </c>
      <c r="N56" s="12">
        <f>Table1[[#This Row],[Profit]]/Table1[[#This Row],[Sales]]</f>
        <v>8.9056676313850294E-2</v>
      </c>
    </row>
    <row r="57" spans="1:14" x14ac:dyDescent="0.3">
      <c r="A57" t="s">
        <v>66</v>
      </c>
      <c r="B57" s="3">
        <v>45565</v>
      </c>
      <c r="C57" s="3" t="str">
        <f t="shared" si="0"/>
        <v>Sep</v>
      </c>
      <c r="D57" t="s">
        <v>506</v>
      </c>
      <c r="E57" t="s">
        <v>578</v>
      </c>
      <c r="F57" t="s">
        <v>583</v>
      </c>
      <c r="G57" t="s">
        <v>601</v>
      </c>
      <c r="H57">
        <v>8</v>
      </c>
      <c r="I57" s="5">
        <v>1359.49</v>
      </c>
      <c r="J57" s="12">
        <v>0.23</v>
      </c>
      <c r="K57" s="5">
        <v>8374.4599999999991</v>
      </c>
      <c r="L57" s="5">
        <v>952.74</v>
      </c>
      <c r="M57" s="5">
        <f>Table1[[#This Row],[Quantity Sold]]*Table1[[#This Row],[Unit Price]]*(1-Table1[[#This Row],[Discount %]])</f>
        <v>8374.4583999999995</v>
      </c>
      <c r="N57" s="12">
        <f>Table1[[#This Row],[Profit]]/Table1[[#This Row],[Sales]]</f>
        <v>0.11376733544610639</v>
      </c>
    </row>
    <row r="58" spans="1:14" x14ac:dyDescent="0.3">
      <c r="A58" t="s">
        <v>67</v>
      </c>
      <c r="B58" s="3">
        <v>45078</v>
      </c>
      <c r="C58" s="3" t="str">
        <f t="shared" si="0"/>
        <v>Jun</v>
      </c>
      <c r="D58" t="s">
        <v>480</v>
      </c>
      <c r="E58" t="s">
        <v>580</v>
      </c>
      <c r="F58" t="s">
        <v>583</v>
      </c>
      <c r="G58" t="s">
        <v>601</v>
      </c>
      <c r="H58">
        <v>1</v>
      </c>
      <c r="I58" s="5">
        <v>955.12</v>
      </c>
      <c r="J58" s="12">
        <v>0.17</v>
      </c>
      <c r="K58" s="5">
        <v>792.75</v>
      </c>
      <c r="L58" s="5">
        <v>189.77</v>
      </c>
      <c r="M58" s="5">
        <f>Table1[[#This Row],[Quantity Sold]]*Table1[[#This Row],[Unit Price]]*(1-Table1[[#This Row],[Discount %]])</f>
        <v>792.74959999999999</v>
      </c>
      <c r="N58" s="12">
        <f>Table1[[#This Row],[Profit]]/Table1[[#This Row],[Sales]]</f>
        <v>0.23938189845474614</v>
      </c>
    </row>
    <row r="59" spans="1:14" x14ac:dyDescent="0.3">
      <c r="A59" t="s">
        <v>68</v>
      </c>
      <c r="B59" s="3">
        <v>44970</v>
      </c>
      <c r="C59" s="3" t="str">
        <f t="shared" si="0"/>
        <v>Feb</v>
      </c>
      <c r="D59" t="s">
        <v>507</v>
      </c>
      <c r="E59" t="s">
        <v>579</v>
      </c>
      <c r="F59" t="s">
        <v>584</v>
      </c>
      <c r="G59" t="s">
        <v>592</v>
      </c>
      <c r="H59">
        <v>2</v>
      </c>
      <c r="I59" s="5">
        <v>2578.6799999999998</v>
      </c>
      <c r="J59" s="12">
        <v>0.21</v>
      </c>
      <c r="K59" s="5">
        <v>4074.31</v>
      </c>
      <c r="L59" s="5">
        <v>566.99</v>
      </c>
      <c r="M59" s="5">
        <f>Table1[[#This Row],[Quantity Sold]]*Table1[[#This Row],[Unit Price]]*(1-Table1[[#This Row],[Discount %]])</f>
        <v>4074.3143999999998</v>
      </c>
      <c r="N59" s="12">
        <f>Table1[[#This Row],[Profit]]/Table1[[#This Row],[Sales]]</f>
        <v>0.13916221396997283</v>
      </c>
    </row>
    <row r="60" spans="1:14" x14ac:dyDescent="0.3">
      <c r="A60" t="s">
        <v>69</v>
      </c>
      <c r="B60" s="3">
        <v>45462</v>
      </c>
      <c r="C60" s="3" t="str">
        <f t="shared" si="0"/>
        <v>Jun</v>
      </c>
      <c r="D60" t="s">
        <v>508</v>
      </c>
      <c r="E60" t="s">
        <v>577</v>
      </c>
      <c r="F60" t="s">
        <v>581</v>
      </c>
      <c r="G60" t="s">
        <v>597</v>
      </c>
      <c r="H60">
        <v>4</v>
      </c>
      <c r="I60" s="5">
        <v>3937.03</v>
      </c>
      <c r="J60" s="12">
        <v>0.13</v>
      </c>
      <c r="K60" s="5">
        <v>13700.86</v>
      </c>
      <c r="L60" s="5">
        <v>3289.78</v>
      </c>
      <c r="M60" s="5">
        <f>Table1[[#This Row],[Quantity Sold]]*Table1[[#This Row],[Unit Price]]*(1-Table1[[#This Row],[Discount %]])</f>
        <v>13700.8644</v>
      </c>
      <c r="N60" s="12">
        <f>Table1[[#This Row],[Profit]]/Table1[[#This Row],[Sales]]</f>
        <v>0.24011485410404895</v>
      </c>
    </row>
    <row r="61" spans="1:14" x14ac:dyDescent="0.3">
      <c r="A61" t="s">
        <v>70</v>
      </c>
      <c r="B61" s="3">
        <v>44973</v>
      </c>
      <c r="C61" s="3" t="str">
        <f t="shared" si="0"/>
        <v>Feb</v>
      </c>
      <c r="D61" t="s">
        <v>509</v>
      </c>
      <c r="E61" t="s">
        <v>577</v>
      </c>
      <c r="F61" t="s">
        <v>583</v>
      </c>
      <c r="G61" t="s">
        <v>591</v>
      </c>
      <c r="H61">
        <v>7</v>
      </c>
      <c r="I61" s="5">
        <v>4418.79</v>
      </c>
      <c r="J61" s="12">
        <v>0.11</v>
      </c>
      <c r="K61" s="5">
        <v>27529.06</v>
      </c>
      <c r="L61" s="5">
        <v>1757.79</v>
      </c>
      <c r="M61" s="5">
        <f>Table1[[#This Row],[Quantity Sold]]*Table1[[#This Row],[Unit Price]]*(1-Table1[[#This Row],[Discount %]])</f>
        <v>27529.061699999998</v>
      </c>
      <c r="N61" s="12">
        <f>Table1[[#This Row],[Profit]]/Table1[[#This Row],[Sales]]</f>
        <v>6.3852162042583357E-2</v>
      </c>
    </row>
    <row r="62" spans="1:14" x14ac:dyDescent="0.3">
      <c r="A62" t="s">
        <v>71</v>
      </c>
      <c r="B62" s="3">
        <v>45586</v>
      </c>
      <c r="C62" s="3" t="str">
        <f t="shared" si="0"/>
        <v>Oct</v>
      </c>
      <c r="D62" t="s">
        <v>510</v>
      </c>
      <c r="E62" t="s">
        <v>580</v>
      </c>
      <c r="F62" t="s">
        <v>582</v>
      </c>
      <c r="G62" t="s">
        <v>600</v>
      </c>
      <c r="H62">
        <v>2</v>
      </c>
      <c r="I62" s="5">
        <v>492.94</v>
      </c>
      <c r="J62" s="12">
        <v>0.23</v>
      </c>
      <c r="K62" s="5">
        <v>759.13</v>
      </c>
      <c r="L62" s="5">
        <v>131.02000000000001</v>
      </c>
      <c r="M62" s="5">
        <f>Table1[[#This Row],[Quantity Sold]]*Table1[[#This Row],[Unit Price]]*(1-Table1[[#This Row],[Discount %]])</f>
        <v>759.12760000000003</v>
      </c>
      <c r="N62" s="12">
        <f>Table1[[#This Row],[Profit]]/Table1[[#This Row],[Sales]]</f>
        <v>0.17259230961758856</v>
      </c>
    </row>
    <row r="63" spans="1:14" x14ac:dyDescent="0.3">
      <c r="A63" t="s">
        <v>72</v>
      </c>
      <c r="B63" s="3">
        <v>45111</v>
      </c>
      <c r="C63" s="3" t="str">
        <f t="shared" si="0"/>
        <v>Jul</v>
      </c>
      <c r="D63" t="s">
        <v>492</v>
      </c>
      <c r="E63" t="s">
        <v>577</v>
      </c>
      <c r="F63" t="s">
        <v>581</v>
      </c>
      <c r="G63" t="s">
        <v>597</v>
      </c>
      <c r="H63">
        <v>5</v>
      </c>
      <c r="I63" s="5">
        <v>3905.13</v>
      </c>
      <c r="J63" s="12">
        <v>0.11</v>
      </c>
      <c r="K63" s="5">
        <v>17377.830000000002</v>
      </c>
      <c r="L63" s="5">
        <v>1156.8599999999999</v>
      </c>
      <c r="M63" s="5">
        <f>Table1[[#This Row],[Quantity Sold]]*Table1[[#This Row],[Unit Price]]*(1-Table1[[#This Row],[Discount %]])</f>
        <v>17377.828500000003</v>
      </c>
      <c r="N63" s="12">
        <f>Table1[[#This Row],[Profit]]/Table1[[#This Row],[Sales]]</f>
        <v>6.6571027567883898E-2</v>
      </c>
    </row>
    <row r="64" spans="1:14" x14ac:dyDescent="0.3">
      <c r="A64" t="s">
        <v>73</v>
      </c>
      <c r="B64" s="3">
        <v>45149</v>
      </c>
      <c r="C64" s="3" t="str">
        <f t="shared" si="0"/>
        <v>Aug</v>
      </c>
      <c r="D64" t="s">
        <v>511</v>
      </c>
      <c r="E64" t="s">
        <v>578</v>
      </c>
      <c r="F64" t="s">
        <v>584</v>
      </c>
      <c r="G64" t="s">
        <v>599</v>
      </c>
      <c r="H64">
        <v>1</v>
      </c>
      <c r="I64" s="5">
        <v>2525.85</v>
      </c>
      <c r="J64" s="12">
        <v>0.1</v>
      </c>
      <c r="K64" s="5">
        <v>2273.2600000000002</v>
      </c>
      <c r="L64" s="5">
        <v>444.47</v>
      </c>
      <c r="M64" s="5">
        <f>Table1[[#This Row],[Quantity Sold]]*Table1[[#This Row],[Unit Price]]*(1-Table1[[#This Row],[Discount %]])</f>
        <v>2273.2649999999999</v>
      </c>
      <c r="N64" s="12">
        <f>Table1[[#This Row],[Profit]]/Table1[[#This Row],[Sales]]</f>
        <v>0.19552096988465903</v>
      </c>
    </row>
    <row r="65" spans="1:14" x14ac:dyDescent="0.3">
      <c r="A65" t="s">
        <v>74</v>
      </c>
      <c r="B65" s="3">
        <v>44989</v>
      </c>
      <c r="C65" s="3" t="str">
        <f t="shared" si="0"/>
        <v>Mar</v>
      </c>
      <c r="D65" t="s">
        <v>512</v>
      </c>
      <c r="E65" t="s">
        <v>578</v>
      </c>
      <c r="F65" t="s">
        <v>584</v>
      </c>
      <c r="G65" t="s">
        <v>592</v>
      </c>
      <c r="H65">
        <v>5</v>
      </c>
      <c r="I65" s="5">
        <v>3679.39</v>
      </c>
      <c r="J65" s="12">
        <v>0.23</v>
      </c>
      <c r="K65" s="5">
        <v>14165.65</v>
      </c>
      <c r="L65" s="5">
        <v>1601.03</v>
      </c>
      <c r="M65" s="5">
        <f>Table1[[#This Row],[Quantity Sold]]*Table1[[#This Row],[Unit Price]]*(1-Table1[[#This Row],[Discount %]])</f>
        <v>14165.651500000002</v>
      </c>
      <c r="N65" s="12">
        <f>Table1[[#This Row],[Profit]]/Table1[[#This Row],[Sales]]</f>
        <v>0.11302199334305169</v>
      </c>
    </row>
    <row r="66" spans="1:14" x14ac:dyDescent="0.3">
      <c r="A66" t="s">
        <v>75</v>
      </c>
      <c r="B66" s="3">
        <v>45166</v>
      </c>
      <c r="C66" s="3" t="str">
        <f t="shared" ref="C66:C129" si="1">TEXT(B66,"mmm")</f>
        <v>Aug</v>
      </c>
      <c r="D66" t="s">
        <v>513</v>
      </c>
      <c r="E66" t="s">
        <v>579</v>
      </c>
      <c r="F66" t="s">
        <v>582</v>
      </c>
      <c r="G66" t="s">
        <v>595</v>
      </c>
      <c r="H66">
        <v>2</v>
      </c>
      <c r="I66" s="5">
        <v>3451.11</v>
      </c>
      <c r="J66" s="12">
        <v>0.21</v>
      </c>
      <c r="K66" s="5">
        <v>5452.75</v>
      </c>
      <c r="L66" s="5">
        <v>1025.08</v>
      </c>
      <c r="M66" s="5">
        <f>Table1[[#This Row],[Quantity Sold]]*Table1[[#This Row],[Unit Price]]*(1-Table1[[#This Row],[Discount %]])</f>
        <v>5452.7538000000004</v>
      </c>
      <c r="N66" s="12">
        <f>Table1[[#This Row],[Profit]]/Table1[[#This Row],[Sales]]</f>
        <v>0.1879932144330842</v>
      </c>
    </row>
    <row r="67" spans="1:14" x14ac:dyDescent="0.3">
      <c r="A67" t="s">
        <v>76</v>
      </c>
      <c r="B67" s="3">
        <v>45327</v>
      </c>
      <c r="C67" s="3" t="str">
        <f t="shared" si="1"/>
        <v>Feb</v>
      </c>
      <c r="D67" t="s">
        <v>514</v>
      </c>
      <c r="E67" t="s">
        <v>580</v>
      </c>
      <c r="F67" t="s">
        <v>582</v>
      </c>
      <c r="G67" t="s">
        <v>587</v>
      </c>
      <c r="H67">
        <v>8</v>
      </c>
      <c r="I67" s="5">
        <v>2583.73</v>
      </c>
      <c r="J67" s="12">
        <v>0.17</v>
      </c>
      <c r="K67" s="5">
        <v>17155.97</v>
      </c>
      <c r="L67" s="5">
        <v>3033.45</v>
      </c>
      <c r="M67" s="5">
        <f>Table1[[#This Row],[Quantity Sold]]*Table1[[#This Row],[Unit Price]]*(1-Table1[[#This Row],[Discount %]])</f>
        <v>17155.967199999999</v>
      </c>
      <c r="N67" s="12">
        <f>Table1[[#This Row],[Profit]]/Table1[[#This Row],[Sales]]</f>
        <v>0.17681600049428856</v>
      </c>
    </row>
    <row r="68" spans="1:14" x14ac:dyDescent="0.3">
      <c r="A68" t="s">
        <v>77</v>
      </c>
      <c r="B68" s="3">
        <v>45648</v>
      </c>
      <c r="C68" s="3" t="str">
        <f t="shared" si="1"/>
        <v>Dec</v>
      </c>
      <c r="D68" t="s">
        <v>474</v>
      </c>
      <c r="E68" t="s">
        <v>577</v>
      </c>
      <c r="F68" t="s">
        <v>581</v>
      </c>
      <c r="G68" t="s">
        <v>598</v>
      </c>
      <c r="H68">
        <v>9</v>
      </c>
      <c r="I68" s="5">
        <v>1775.64</v>
      </c>
      <c r="J68" s="12">
        <v>0.24</v>
      </c>
      <c r="K68" s="5">
        <v>12145.38</v>
      </c>
      <c r="L68" s="5">
        <v>2370.91</v>
      </c>
      <c r="M68" s="5">
        <f>Table1[[#This Row],[Quantity Sold]]*Table1[[#This Row],[Unit Price]]*(1-Table1[[#This Row],[Discount %]])</f>
        <v>12145.3776</v>
      </c>
      <c r="N68" s="12">
        <f>Table1[[#This Row],[Profit]]/Table1[[#This Row],[Sales]]</f>
        <v>0.19521085383907297</v>
      </c>
    </row>
    <row r="69" spans="1:14" x14ac:dyDescent="0.3">
      <c r="A69" t="s">
        <v>78</v>
      </c>
      <c r="B69" s="3">
        <v>45642</v>
      </c>
      <c r="C69" s="3" t="str">
        <f t="shared" si="1"/>
        <v>Dec</v>
      </c>
      <c r="D69" t="s">
        <v>489</v>
      </c>
      <c r="E69" t="s">
        <v>579</v>
      </c>
      <c r="F69" t="s">
        <v>583</v>
      </c>
      <c r="G69" t="s">
        <v>596</v>
      </c>
      <c r="H69">
        <v>7</v>
      </c>
      <c r="I69" s="5">
        <v>4125.51</v>
      </c>
      <c r="J69" s="12">
        <v>0.15</v>
      </c>
      <c r="K69" s="5">
        <v>24546.78</v>
      </c>
      <c r="L69" s="5">
        <v>2382.65</v>
      </c>
      <c r="M69" s="5">
        <f>Table1[[#This Row],[Quantity Sold]]*Table1[[#This Row],[Unit Price]]*(1-Table1[[#This Row],[Discount %]])</f>
        <v>24546.784499999998</v>
      </c>
      <c r="N69" s="12">
        <f>Table1[[#This Row],[Profit]]/Table1[[#This Row],[Sales]]</f>
        <v>9.7065684378969466E-2</v>
      </c>
    </row>
    <row r="70" spans="1:14" x14ac:dyDescent="0.3">
      <c r="A70" t="s">
        <v>79</v>
      </c>
      <c r="B70" s="3">
        <v>45368</v>
      </c>
      <c r="C70" s="3" t="str">
        <f t="shared" si="1"/>
        <v>Mar</v>
      </c>
      <c r="D70" t="s">
        <v>485</v>
      </c>
      <c r="E70" t="s">
        <v>578</v>
      </c>
      <c r="F70" t="s">
        <v>584</v>
      </c>
      <c r="G70" t="s">
        <v>602</v>
      </c>
      <c r="H70">
        <v>10</v>
      </c>
      <c r="I70" s="5">
        <v>4340.22</v>
      </c>
      <c r="J70" s="12">
        <v>0.05</v>
      </c>
      <c r="K70" s="5">
        <v>41232.089999999997</v>
      </c>
      <c r="L70" s="5">
        <v>2670.3</v>
      </c>
      <c r="M70" s="5">
        <f>Table1[[#This Row],[Quantity Sold]]*Table1[[#This Row],[Unit Price]]*(1-Table1[[#This Row],[Discount %]])</f>
        <v>41232.090000000004</v>
      </c>
      <c r="N70" s="12">
        <f>Table1[[#This Row],[Profit]]/Table1[[#This Row],[Sales]]</f>
        <v>6.4762664225849337E-2</v>
      </c>
    </row>
    <row r="71" spans="1:14" x14ac:dyDescent="0.3">
      <c r="A71" t="s">
        <v>80</v>
      </c>
      <c r="B71" s="3">
        <v>45385</v>
      </c>
      <c r="C71" s="3" t="str">
        <f t="shared" si="1"/>
        <v>Apr</v>
      </c>
      <c r="D71" t="s">
        <v>513</v>
      </c>
      <c r="E71" t="s">
        <v>580</v>
      </c>
      <c r="F71" t="s">
        <v>584</v>
      </c>
      <c r="G71" t="s">
        <v>599</v>
      </c>
      <c r="H71">
        <v>4</v>
      </c>
      <c r="I71" s="5">
        <v>948.32</v>
      </c>
      <c r="J71" s="12">
        <v>0.03</v>
      </c>
      <c r="K71" s="5">
        <v>3679.48</v>
      </c>
      <c r="L71" s="5">
        <v>409.77</v>
      </c>
      <c r="M71" s="5">
        <f>Table1[[#This Row],[Quantity Sold]]*Table1[[#This Row],[Unit Price]]*(1-Table1[[#This Row],[Discount %]])</f>
        <v>3679.4816000000001</v>
      </c>
      <c r="N71" s="12">
        <f>Table1[[#This Row],[Profit]]/Table1[[#This Row],[Sales]]</f>
        <v>0.1113662800178286</v>
      </c>
    </row>
    <row r="72" spans="1:14" x14ac:dyDescent="0.3">
      <c r="A72" t="s">
        <v>81</v>
      </c>
      <c r="B72" s="3">
        <v>45620</v>
      </c>
      <c r="C72" s="3" t="str">
        <f t="shared" si="1"/>
        <v>Nov</v>
      </c>
      <c r="D72" t="s">
        <v>515</v>
      </c>
      <c r="E72" t="s">
        <v>578</v>
      </c>
      <c r="F72" t="s">
        <v>581</v>
      </c>
      <c r="G72" t="s">
        <v>586</v>
      </c>
      <c r="H72">
        <v>8</v>
      </c>
      <c r="I72" s="5">
        <v>3413.12</v>
      </c>
      <c r="J72" s="12">
        <v>0.14000000000000001</v>
      </c>
      <c r="K72" s="5">
        <v>23482.27</v>
      </c>
      <c r="L72" s="5">
        <v>3489.81</v>
      </c>
      <c r="M72" s="5">
        <f>Table1[[#This Row],[Quantity Sold]]*Table1[[#This Row],[Unit Price]]*(1-Table1[[#This Row],[Discount %]])</f>
        <v>23482.265599999999</v>
      </c>
      <c r="N72" s="12">
        <f>Table1[[#This Row],[Profit]]/Table1[[#This Row],[Sales]]</f>
        <v>0.14861467822318711</v>
      </c>
    </row>
    <row r="73" spans="1:14" x14ac:dyDescent="0.3">
      <c r="A73" t="s">
        <v>82</v>
      </c>
      <c r="B73" s="3">
        <v>45129</v>
      </c>
      <c r="C73" s="3" t="str">
        <f t="shared" si="1"/>
        <v>Jul</v>
      </c>
      <c r="D73" t="s">
        <v>516</v>
      </c>
      <c r="E73" t="s">
        <v>578</v>
      </c>
      <c r="F73" t="s">
        <v>583</v>
      </c>
      <c r="G73" t="s">
        <v>591</v>
      </c>
      <c r="H73">
        <v>2</v>
      </c>
      <c r="I73" s="5">
        <v>1406.69</v>
      </c>
      <c r="J73" s="12">
        <v>0.09</v>
      </c>
      <c r="K73" s="5">
        <v>2560.1799999999998</v>
      </c>
      <c r="L73" s="5">
        <v>423.88</v>
      </c>
      <c r="M73" s="5">
        <f>Table1[[#This Row],[Quantity Sold]]*Table1[[#This Row],[Unit Price]]*(1-Table1[[#This Row],[Discount %]])</f>
        <v>2560.1758</v>
      </c>
      <c r="N73" s="12">
        <f>Table1[[#This Row],[Profit]]/Table1[[#This Row],[Sales]]</f>
        <v>0.16556648360662141</v>
      </c>
    </row>
    <row r="74" spans="1:14" x14ac:dyDescent="0.3">
      <c r="A74" t="s">
        <v>83</v>
      </c>
      <c r="B74" s="3">
        <v>44999</v>
      </c>
      <c r="C74" s="3" t="str">
        <f t="shared" si="1"/>
        <v>Mar</v>
      </c>
      <c r="D74" t="s">
        <v>517</v>
      </c>
      <c r="E74" t="s">
        <v>577</v>
      </c>
      <c r="F74" t="s">
        <v>583</v>
      </c>
      <c r="G74" t="s">
        <v>588</v>
      </c>
      <c r="H74">
        <v>6</v>
      </c>
      <c r="I74" s="5">
        <v>2807.85</v>
      </c>
      <c r="J74" s="12">
        <v>0.21</v>
      </c>
      <c r="K74" s="5">
        <v>13309.21</v>
      </c>
      <c r="L74" s="5">
        <v>2237.11</v>
      </c>
      <c r="M74" s="5">
        <f>Table1[[#This Row],[Quantity Sold]]*Table1[[#This Row],[Unit Price]]*(1-Table1[[#This Row],[Discount %]])</f>
        <v>13309.208999999999</v>
      </c>
      <c r="N74" s="12">
        <f>Table1[[#This Row],[Profit]]/Table1[[#This Row],[Sales]]</f>
        <v>0.16808736205980673</v>
      </c>
    </row>
    <row r="75" spans="1:14" x14ac:dyDescent="0.3">
      <c r="A75" t="s">
        <v>84</v>
      </c>
      <c r="B75" s="3">
        <v>45110</v>
      </c>
      <c r="C75" s="3" t="str">
        <f t="shared" si="1"/>
        <v>Jul</v>
      </c>
      <c r="D75" t="s">
        <v>518</v>
      </c>
      <c r="E75" t="s">
        <v>577</v>
      </c>
      <c r="F75" t="s">
        <v>584</v>
      </c>
      <c r="G75" t="s">
        <v>593</v>
      </c>
      <c r="H75">
        <v>4</v>
      </c>
      <c r="I75" s="5">
        <v>100.68</v>
      </c>
      <c r="J75" s="12">
        <v>0.13</v>
      </c>
      <c r="K75" s="5">
        <v>350.37</v>
      </c>
      <c r="L75" s="5">
        <v>65.78</v>
      </c>
      <c r="M75" s="5">
        <f>Table1[[#This Row],[Quantity Sold]]*Table1[[#This Row],[Unit Price]]*(1-Table1[[#This Row],[Discount %]])</f>
        <v>350.3664</v>
      </c>
      <c r="N75" s="12">
        <f>Table1[[#This Row],[Profit]]/Table1[[#This Row],[Sales]]</f>
        <v>0.18774438450780603</v>
      </c>
    </row>
    <row r="76" spans="1:14" x14ac:dyDescent="0.3">
      <c r="A76" t="s">
        <v>85</v>
      </c>
      <c r="B76" s="3">
        <v>45299</v>
      </c>
      <c r="C76" s="3" t="str">
        <f t="shared" si="1"/>
        <v>Jan</v>
      </c>
      <c r="D76" t="s">
        <v>519</v>
      </c>
      <c r="E76" t="s">
        <v>579</v>
      </c>
      <c r="F76" t="s">
        <v>581</v>
      </c>
      <c r="G76" t="s">
        <v>585</v>
      </c>
      <c r="H76">
        <v>7</v>
      </c>
      <c r="I76" s="5">
        <v>2443.9</v>
      </c>
      <c r="J76" s="12">
        <v>0.05</v>
      </c>
      <c r="K76" s="5">
        <v>16251.93</v>
      </c>
      <c r="L76" s="5">
        <v>2639.07</v>
      </c>
      <c r="M76" s="5">
        <f>Table1[[#This Row],[Quantity Sold]]*Table1[[#This Row],[Unit Price]]*(1-Table1[[#This Row],[Discount %]])</f>
        <v>16251.934999999998</v>
      </c>
      <c r="N76" s="12">
        <f>Table1[[#This Row],[Profit]]/Table1[[#This Row],[Sales]]</f>
        <v>0.16238502134823374</v>
      </c>
    </row>
    <row r="77" spans="1:14" x14ac:dyDescent="0.3">
      <c r="A77" t="s">
        <v>86</v>
      </c>
      <c r="B77" s="3">
        <v>45401</v>
      </c>
      <c r="C77" s="3" t="str">
        <f t="shared" si="1"/>
        <v>Apr</v>
      </c>
      <c r="D77" t="s">
        <v>520</v>
      </c>
      <c r="E77" t="s">
        <v>579</v>
      </c>
      <c r="F77" t="s">
        <v>581</v>
      </c>
      <c r="G77" t="s">
        <v>586</v>
      </c>
      <c r="H77">
        <v>6</v>
      </c>
      <c r="I77" s="5">
        <v>2087.56</v>
      </c>
      <c r="J77" s="12">
        <v>0.06</v>
      </c>
      <c r="K77" s="5">
        <v>11773.84</v>
      </c>
      <c r="L77" s="5">
        <v>1762.44</v>
      </c>
      <c r="M77" s="5">
        <f>Table1[[#This Row],[Quantity Sold]]*Table1[[#This Row],[Unit Price]]*(1-Table1[[#This Row],[Discount %]])</f>
        <v>11773.838400000001</v>
      </c>
      <c r="N77" s="12">
        <f>Table1[[#This Row],[Profit]]/Table1[[#This Row],[Sales]]</f>
        <v>0.14969117976802809</v>
      </c>
    </row>
    <row r="78" spans="1:14" x14ac:dyDescent="0.3">
      <c r="A78" t="s">
        <v>87</v>
      </c>
      <c r="B78" s="3">
        <v>45320</v>
      </c>
      <c r="C78" s="3" t="str">
        <f t="shared" si="1"/>
        <v>Jan</v>
      </c>
      <c r="D78" t="s">
        <v>521</v>
      </c>
      <c r="E78" t="s">
        <v>580</v>
      </c>
      <c r="F78" t="s">
        <v>584</v>
      </c>
      <c r="G78" t="s">
        <v>602</v>
      </c>
      <c r="H78">
        <v>9</v>
      </c>
      <c r="I78" s="5">
        <v>683.94</v>
      </c>
      <c r="J78" s="12">
        <v>0.03</v>
      </c>
      <c r="K78" s="5">
        <v>5970.8</v>
      </c>
      <c r="L78" s="5">
        <v>869.04</v>
      </c>
      <c r="M78" s="5">
        <f>Table1[[#This Row],[Quantity Sold]]*Table1[[#This Row],[Unit Price]]*(1-Table1[[#This Row],[Discount %]])</f>
        <v>5970.7962000000007</v>
      </c>
      <c r="N78" s="12">
        <f>Table1[[#This Row],[Profit]]/Table1[[#This Row],[Sales]]</f>
        <v>0.14554833523145977</v>
      </c>
    </row>
    <row r="79" spans="1:14" x14ac:dyDescent="0.3">
      <c r="A79" t="s">
        <v>88</v>
      </c>
      <c r="B79" s="3">
        <v>45176</v>
      </c>
      <c r="C79" s="3" t="str">
        <f t="shared" si="1"/>
        <v>Sep</v>
      </c>
      <c r="D79" t="s">
        <v>522</v>
      </c>
      <c r="E79" t="s">
        <v>579</v>
      </c>
      <c r="F79" t="s">
        <v>584</v>
      </c>
      <c r="G79" t="s">
        <v>599</v>
      </c>
      <c r="H79">
        <v>1</v>
      </c>
      <c r="I79" s="5">
        <v>3413.38</v>
      </c>
      <c r="J79" s="12">
        <v>0.09</v>
      </c>
      <c r="K79" s="5">
        <v>3106.18</v>
      </c>
      <c r="L79" s="5">
        <v>220.78</v>
      </c>
      <c r="M79" s="5">
        <f>Table1[[#This Row],[Quantity Sold]]*Table1[[#This Row],[Unit Price]]*(1-Table1[[#This Row],[Discount %]])</f>
        <v>3106.1758</v>
      </c>
      <c r="N79" s="12">
        <f>Table1[[#This Row],[Profit]]/Table1[[#This Row],[Sales]]</f>
        <v>7.1077658088069595E-2</v>
      </c>
    </row>
    <row r="80" spans="1:14" x14ac:dyDescent="0.3">
      <c r="A80" t="s">
        <v>89</v>
      </c>
      <c r="B80" s="3">
        <v>45419</v>
      </c>
      <c r="C80" s="3" t="str">
        <f t="shared" si="1"/>
        <v>May</v>
      </c>
      <c r="D80" t="s">
        <v>523</v>
      </c>
      <c r="E80" t="s">
        <v>579</v>
      </c>
      <c r="F80" t="s">
        <v>581</v>
      </c>
      <c r="G80" t="s">
        <v>586</v>
      </c>
      <c r="H80">
        <v>9</v>
      </c>
      <c r="I80" s="5">
        <v>1750.64</v>
      </c>
      <c r="J80" s="12">
        <v>0.08</v>
      </c>
      <c r="K80" s="5">
        <v>14495.3</v>
      </c>
      <c r="L80" s="5">
        <v>2706.55</v>
      </c>
      <c r="M80" s="5">
        <f>Table1[[#This Row],[Quantity Sold]]*Table1[[#This Row],[Unit Price]]*(1-Table1[[#This Row],[Discount %]])</f>
        <v>14495.299200000001</v>
      </c>
      <c r="N80" s="12">
        <f>Table1[[#This Row],[Profit]]/Table1[[#This Row],[Sales]]</f>
        <v>0.18671914344649648</v>
      </c>
    </row>
    <row r="81" spans="1:14" x14ac:dyDescent="0.3">
      <c r="A81" t="s">
        <v>90</v>
      </c>
      <c r="B81" s="3">
        <v>45180</v>
      </c>
      <c r="C81" s="3" t="str">
        <f t="shared" si="1"/>
        <v>Sep</v>
      </c>
      <c r="D81" t="s">
        <v>524</v>
      </c>
      <c r="E81" t="s">
        <v>577</v>
      </c>
      <c r="F81" t="s">
        <v>581</v>
      </c>
      <c r="G81" t="s">
        <v>604</v>
      </c>
      <c r="H81">
        <v>1</v>
      </c>
      <c r="I81" s="5">
        <v>970.63</v>
      </c>
      <c r="J81" s="12">
        <v>0.16</v>
      </c>
      <c r="K81" s="5">
        <v>815.33</v>
      </c>
      <c r="L81" s="5">
        <v>89.67</v>
      </c>
      <c r="M81" s="5">
        <f>Table1[[#This Row],[Quantity Sold]]*Table1[[#This Row],[Unit Price]]*(1-Table1[[#This Row],[Discount %]])</f>
        <v>815.32920000000001</v>
      </c>
      <c r="N81" s="12">
        <f>Table1[[#This Row],[Profit]]/Table1[[#This Row],[Sales]]</f>
        <v>0.10998000809488183</v>
      </c>
    </row>
    <row r="82" spans="1:14" x14ac:dyDescent="0.3">
      <c r="A82" t="s">
        <v>91</v>
      </c>
      <c r="B82" s="3">
        <v>45393</v>
      </c>
      <c r="C82" s="3" t="str">
        <f t="shared" si="1"/>
        <v>Apr</v>
      </c>
      <c r="D82" t="s">
        <v>525</v>
      </c>
      <c r="E82" t="s">
        <v>580</v>
      </c>
      <c r="F82" t="s">
        <v>583</v>
      </c>
      <c r="G82" t="s">
        <v>596</v>
      </c>
      <c r="H82">
        <v>3</v>
      </c>
      <c r="I82" s="5">
        <v>3951.05</v>
      </c>
      <c r="J82" s="12">
        <v>0.05</v>
      </c>
      <c r="K82" s="5">
        <v>11260.49</v>
      </c>
      <c r="L82" s="5">
        <v>654.05999999999995</v>
      </c>
      <c r="M82" s="5">
        <f>Table1[[#This Row],[Quantity Sold]]*Table1[[#This Row],[Unit Price]]*(1-Table1[[#This Row],[Discount %]])</f>
        <v>11260.4925</v>
      </c>
      <c r="N82" s="12">
        <f>Table1[[#This Row],[Profit]]/Table1[[#This Row],[Sales]]</f>
        <v>5.80845060916532E-2</v>
      </c>
    </row>
    <row r="83" spans="1:14" x14ac:dyDescent="0.3">
      <c r="A83" t="s">
        <v>92</v>
      </c>
      <c r="B83" s="3">
        <v>45344</v>
      </c>
      <c r="C83" s="3" t="str">
        <f t="shared" si="1"/>
        <v>Feb</v>
      </c>
      <c r="D83" t="s">
        <v>526</v>
      </c>
      <c r="E83" t="s">
        <v>579</v>
      </c>
      <c r="F83" t="s">
        <v>584</v>
      </c>
      <c r="G83" t="s">
        <v>593</v>
      </c>
      <c r="H83">
        <v>3</v>
      </c>
      <c r="I83" s="5">
        <v>477.93</v>
      </c>
      <c r="J83" s="12">
        <v>0.2</v>
      </c>
      <c r="K83" s="5">
        <v>1147.03</v>
      </c>
      <c r="L83" s="5">
        <v>118.68</v>
      </c>
      <c r="M83" s="5">
        <f>Table1[[#This Row],[Quantity Sold]]*Table1[[#This Row],[Unit Price]]*(1-Table1[[#This Row],[Discount %]])</f>
        <v>1147.0319999999999</v>
      </c>
      <c r="N83" s="12">
        <f>Table1[[#This Row],[Profit]]/Table1[[#This Row],[Sales]]</f>
        <v>0.10346721533002624</v>
      </c>
    </row>
    <row r="84" spans="1:14" x14ac:dyDescent="0.3">
      <c r="A84" t="s">
        <v>93</v>
      </c>
      <c r="B84" s="3">
        <v>45039</v>
      </c>
      <c r="C84" s="3" t="str">
        <f t="shared" si="1"/>
        <v>Apr</v>
      </c>
      <c r="D84" t="s">
        <v>527</v>
      </c>
      <c r="E84" t="s">
        <v>577</v>
      </c>
      <c r="F84" t="s">
        <v>583</v>
      </c>
      <c r="G84" t="s">
        <v>591</v>
      </c>
      <c r="H84">
        <v>10</v>
      </c>
      <c r="I84" s="5">
        <v>3673.62</v>
      </c>
      <c r="J84" s="12">
        <v>0.28999999999999998</v>
      </c>
      <c r="K84" s="5">
        <v>26082.7</v>
      </c>
      <c r="L84" s="5">
        <v>3663.32</v>
      </c>
      <c r="M84" s="5">
        <f>Table1[[#This Row],[Quantity Sold]]*Table1[[#This Row],[Unit Price]]*(1-Table1[[#This Row],[Discount %]])</f>
        <v>26082.701999999997</v>
      </c>
      <c r="N84" s="12">
        <f>Table1[[#This Row],[Profit]]/Table1[[#This Row],[Sales]]</f>
        <v>0.14045018345493374</v>
      </c>
    </row>
    <row r="85" spans="1:14" x14ac:dyDescent="0.3">
      <c r="A85" t="s">
        <v>94</v>
      </c>
      <c r="B85" s="3">
        <v>45386</v>
      </c>
      <c r="C85" s="3" t="str">
        <f t="shared" si="1"/>
        <v>Apr</v>
      </c>
      <c r="D85" t="s">
        <v>484</v>
      </c>
      <c r="E85" t="s">
        <v>579</v>
      </c>
      <c r="F85" t="s">
        <v>581</v>
      </c>
      <c r="G85" t="s">
        <v>585</v>
      </c>
      <c r="H85">
        <v>6</v>
      </c>
      <c r="I85" s="5">
        <v>4706.16</v>
      </c>
      <c r="J85" s="12">
        <v>0.14000000000000001</v>
      </c>
      <c r="K85" s="5">
        <v>24283.79</v>
      </c>
      <c r="L85" s="5">
        <v>5396.26</v>
      </c>
      <c r="M85" s="5">
        <f>Table1[[#This Row],[Quantity Sold]]*Table1[[#This Row],[Unit Price]]*(1-Table1[[#This Row],[Discount %]])</f>
        <v>24283.785599999999</v>
      </c>
      <c r="N85" s="12">
        <f>Table1[[#This Row],[Profit]]/Table1[[#This Row],[Sales]]</f>
        <v>0.22221654857005435</v>
      </c>
    </row>
    <row r="86" spans="1:14" x14ac:dyDescent="0.3">
      <c r="A86" t="s">
        <v>95</v>
      </c>
      <c r="B86" s="3">
        <v>45463</v>
      </c>
      <c r="C86" s="3" t="str">
        <f t="shared" si="1"/>
        <v>Jun</v>
      </c>
      <c r="D86" t="s">
        <v>528</v>
      </c>
      <c r="E86" t="s">
        <v>579</v>
      </c>
      <c r="F86" t="s">
        <v>583</v>
      </c>
      <c r="G86" t="s">
        <v>588</v>
      </c>
      <c r="H86">
        <v>4</v>
      </c>
      <c r="I86" s="5">
        <v>3539.67</v>
      </c>
      <c r="J86" s="12">
        <v>0.05</v>
      </c>
      <c r="K86" s="5">
        <v>13450.75</v>
      </c>
      <c r="L86" s="5">
        <v>819.41</v>
      </c>
      <c r="M86" s="5">
        <f>Table1[[#This Row],[Quantity Sold]]*Table1[[#This Row],[Unit Price]]*(1-Table1[[#This Row],[Discount %]])</f>
        <v>13450.745999999999</v>
      </c>
      <c r="N86" s="12">
        <f>Table1[[#This Row],[Profit]]/Table1[[#This Row],[Sales]]</f>
        <v>6.0919279594074678E-2</v>
      </c>
    </row>
    <row r="87" spans="1:14" x14ac:dyDescent="0.3">
      <c r="A87" t="s">
        <v>96</v>
      </c>
      <c r="B87" s="3">
        <v>45315</v>
      </c>
      <c r="C87" s="3" t="str">
        <f t="shared" si="1"/>
        <v>Jan</v>
      </c>
      <c r="D87" t="s">
        <v>511</v>
      </c>
      <c r="E87" t="s">
        <v>578</v>
      </c>
      <c r="F87" t="s">
        <v>581</v>
      </c>
      <c r="G87" t="s">
        <v>585</v>
      </c>
      <c r="H87">
        <v>6</v>
      </c>
      <c r="I87" s="5">
        <v>751.09</v>
      </c>
      <c r="J87" s="12">
        <v>0.18</v>
      </c>
      <c r="K87" s="5">
        <v>3695.36</v>
      </c>
      <c r="L87" s="5">
        <v>649.29</v>
      </c>
      <c r="M87" s="5">
        <f>Table1[[#This Row],[Quantity Sold]]*Table1[[#This Row],[Unit Price]]*(1-Table1[[#This Row],[Discount %]])</f>
        <v>3695.3628000000003</v>
      </c>
      <c r="N87" s="12">
        <f>Table1[[#This Row],[Profit]]/Table1[[#This Row],[Sales]]</f>
        <v>0.17570412625562867</v>
      </c>
    </row>
    <row r="88" spans="1:14" x14ac:dyDescent="0.3">
      <c r="A88" t="s">
        <v>97</v>
      </c>
      <c r="B88" s="3">
        <v>45366</v>
      </c>
      <c r="C88" s="3" t="str">
        <f t="shared" si="1"/>
        <v>Mar</v>
      </c>
      <c r="D88" t="s">
        <v>529</v>
      </c>
      <c r="E88" t="s">
        <v>579</v>
      </c>
      <c r="F88" t="s">
        <v>583</v>
      </c>
      <c r="G88" t="s">
        <v>589</v>
      </c>
      <c r="H88">
        <v>10</v>
      </c>
      <c r="I88" s="5">
        <v>2406.5300000000002</v>
      </c>
      <c r="J88" s="12">
        <v>0.28999999999999998</v>
      </c>
      <c r="K88" s="5">
        <v>17086.36</v>
      </c>
      <c r="L88" s="5">
        <v>1827.18</v>
      </c>
      <c r="M88" s="5">
        <f>Table1[[#This Row],[Quantity Sold]]*Table1[[#This Row],[Unit Price]]*(1-Table1[[#This Row],[Discount %]])</f>
        <v>17086.363000000001</v>
      </c>
      <c r="N88" s="12">
        <f>Table1[[#This Row],[Profit]]/Table1[[#This Row],[Sales]]</f>
        <v>0.10693793177716027</v>
      </c>
    </row>
    <row r="89" spans="1:14" x14ac:dyDescent="0.3">
      <c r="A89" t="s">
        <v>98</v>
      </c>
      <c r="B89" s="3">
        <v>45519</v>
      </c>
      <c r="C89" s="3" t="str">
        <f t="shared" si="1"/>
        <v>Aug</v>
      </c>
      <c r="D89" t="s">
        <v>517</v>
      </c>
      <c r="E89" t="s">
        <v>580</v>
      </c>
      <c r="F89" t="s">
        <v>584</v>
      </c>
      <c r="G89" t="s">
        <v>603</v>
      </c>
      <c r="H89">
        <v>1</v>
      </c>
      <c r="I89" s="5">
        <v>1641.94</v>
      </c>
      <c r="J89" s="12">
        <v>0.26</v>
      </c>
      <c r="K89" s="5">
        <v>1215.04</v>
      </c>
      <c r="L89" s="5">
        <v>195.27</v>
      </c>
      <c r="M89" s="5">
        <f>Table1[[#This Row],[Quantity Sold]]*Table1[[#This Row],[Unit Price]]*(1-Table1[[#This Row],[Discount %]])</f>
        <v>1215.0355999999999</v>
      </c>
      <c r="N89" s="12">
        <f>Table1[[#This Row],[Profit]]/Table1[[#This Row],[Sales]]</f>
        <v>0.16071075849354755</v>
      </c>
    </row>
    <row r="90" spans="1:14" x14ac:dyDescent="0.3">
      <c r="A90" t="s">
        <v>99</v>
      </c>
      <c r="B90" s="3">
        <v>45067</v>
      </c>
      <c r="C90" s="3" t="str">
        <f t="shared" si="1"/>
        <v>May</v>
      </c>
      <c r="D90" t="s">
        <v>530</v>
      </c>
      <c r="E90" t="s">
        <v>580</v>
      </c>
      <c r="F90" t="s">
        <v>581</v>
      </c>
      <c r="G90" t="s">
        <v>585</v>
      </c>
      <c r="H90">
        <v>1</v>
      </c>
      <c r="I90" s="5">
        <v>3099.48</v>
      </c>
      <c r="J90" s="12">
        <v>7.0000000000000007E-2</v>
      </c>
      <c r="K90" s="5">
        <v>2882.52</v>
      </c>
      <c r="L90" s="5">
        <v>211.77</v>
      </c>
      <c r="M90" s="5">
        <f>Table1[[#This Row],[Quantity Sold]]*Table1[[#This Row],[Unit Price]]*(1-Table1[[#This Row],[Discount %]])</f>
        <v>2882.5164</v>
      </c>
      <c r="N90" s="12">
        <f>Table1[[#This Row],[Profit]]/Table1[[#This Row],[Sales]]</f>
        <v>7.3466966404396164E-2</v>
      </c>
    </row>
    <row r="91" spans="1:14" x14ac:dyDescent="0.3">
      <c r="A91" t="s">
        <v>100</v>
      </c>
      <c r="B91" s="3">
        <v>44929</v>
      </c>
      <c r="C91" s="3" t="str">
        <f t="shared" si="1"/>
        <v>Jan</v>
      </c>
      <c r="D91" t="s">
        <v>472</v>
      </c>
      <c r="E91" t="s">
        <v>577</v>
      </c>
      <c r="F91" t="s">
        <v>582</v>
      </c>
      <c r="G91" t="s">
        <v>600</v>
      </c>
      <c r="H91">
        <v>7</v>
      </c>
      <c r="I91" s="5">
        <v>1232.45</v>
      </c>
      <c r="J91" s="12">
        <v>0.17</v>
      </c>
      <c r="K91" s="5">
        <v>7160.53</v>
      </c>
      <c r="L91" s="5">
        <v>1032.5899999999999</v>
      </c>
      <c r="M91" s="5">
        <f>Table1[[#This Row],[Quantity Sold]]*Table1[[#This Row],[Unit Price]]*(1-Table1[[#This Row],[Discount %]])</f>
        <v>7160.5344999999998</v>
      </c>
      <c r="N91" s="12">
        <f>Table1[[#This Row],[Profit]]/Table1[[#This Row],[Sales]]</f>
        <v>0.14420580599480765</v>
      </c>
    </row>
    <row r="92" spans="1:14" x14ac:dyDescent="0.3">
      <c r="A92" t="s">
        <v>101</v>
      </c>
      <c r="B92" s="3">
        <v>45338</v>
      </c>
      <c r="C92" s="3" t="str">
        <f t="shared" si="1"/>
        <v>Feb</v>
      </c>
      <c r="D92" t="s">
        <v>490</v>
      </c>
      <c r="E92" t="s">
        <v>580</v>
      </c>
      <c r="F92" t="s">
        <v>581</v>
      </c>
      <c r="G92" t="s">
        <v>597</v>
      </c>
      <c r="H92">
        <v>2</v>
      </c>
      <c r="I92" s="5">
        <v>3095.27</v>
      </c>
      <c r="J92" s="12">
        <v>0.01</v>
      </c>
      <c r="K92" s="5">
        <v>6128.63</v>
      </c>
      <c r="L92" s="5">
        <v>1080.49</v>
      </c>
      <c r="M92" s="5">
        <f>Table1[[#This Row],[Quantity Sold]]*Table1[[#This Row],[Unit Price]]*(1-Table1[[#This Row],[Discount %]])</f>
        <v>6128.6346000000003</v>
      </c>
      <c r="N92" s="12">
        <f>Table1[[#This Row],[Profit]]/Table1[[#This Row],[Sales]]</f>
        <v>0.17630204466577359</v>
      </c>
    </row>
    <row r="93" spans="1:14" x14ac:dyDescent="0.3">
      <c r="A93" t="s">
        <v>102</v>
      </c>
      <c r="B93" s="3">
        <v>45205</v>
      </c>
      <c r="C93" s="3" t="str">
        <f t="shared" si="1"/>
        <v>Oct</v>
      </c>
      <c r="D93" t="s">
        <v>531</v>
      </c>
      <c r="E93" t="s">
        <v>580</v>
      </c>
      <c r="F93" t="s">
        <v>584</v>
      </c>
      <c r="G93" t="s">
        <v>593</v>
      </c>
      <c r="H93">
        <v>10</v>
      </c>
      <c r="I93" s="5">
        <v>3584.37</v>
      </c>
      <c r="J93" s="12">
        <v>0.18</v>
      </c>
      <c r="K93" s="5">
        <v>29391.83</v>
      </c>
      <c r="L93" s="5">
        <v>4930.8500000000004</v>
      </c>
      <c r="M93" s="5">
        <f>Table1[[#This Row],[Quantity Sold]]*Table1[[#This Row],[Unit Price]]*(1-Table1[[#This Row],[Discount %]])</f>
        <v>29391.833999999999</v>
      </c>
      <c r="N93" s="12">
        <f>Table1[[#This Row],[Profit]]/Table1[[#This Row],[Sales]]</f>
        <v>0.16776260613918903</v>
      </c>
    </row>
    <row r="94" spans="1:14" x14ac:dyDescent="0.3">
      <c r="A94" t="s">
        <v>103</v>
      </c>
      <c r="B94" s="3">
        <v>45075</v>
      </c>
      <c r="C94" s="3" t="str">
        <f t="shared" si="1"/>
        <v>May</v>
      </c>
      <c r="D94" t="s">
        <v>506</v>
      </c>
      <c r="E94" t="s">
        <v>577</v>
      </c>
      <c r="F94" t="s">
        <v>584</v>
      </c>
      <c r="G94" t="s">
        <v>602</v>
      </c>
      <c r="H94">
        <v>9</v>
      </c>
      <c r="I94" s="5">
        <v>2071.92</v>
      </c>
      <c r="J94" s="12">
        <v>0.23</v>
      </c>
      <c r="K94" s="5">
        <v>14358.41</v>
      </c>
      <c r="L94" s="5">
        <v>786.18</v>
      </c>
      <c r="M94" s="5">
        <f>Table1[[#This Row],[Quantity Sold]]*Table1[[#This Row],[Unit Price]]*(1-Table1[[#This Row],[Discount %]])</f>
        <v>14358.4056</v>
      </c>
      <c r="N94" s="12">
        <f>Table1[[#This Row],[Profit]]/Table1[[#This Row],[Sales]]</f>
        <v>5.4753973455278125E-2</v>
      </c>
    </row>
    <row r="95" spans="1:14" x14ac:dyDescent="0.3">
      <c r="A95" t="s">
        <v>104</v>
      </c>
      <c r="B95" s="3">
        <v>44964</v>
      </c>
      <c r="C95" s="3" t="str">
        <f t="shared" si="1"/>
        <v>Feb</v>
      </c>
      <c r="D95" t="s">
        <v>532</v>
      </c>
      <c r="E95" t="s">
        <v>580</v>
      </c>
      <c r="F95" t="s">
        <v>584</v>
      </c>
      <c r="G95" t="s">
        <v>603</v>
      </c>
      <c r="H95">
        <v>6</v>
      </c>
      <c r="I95" s="5">
        <v>3609.28</v>
      </c>
      <c r="J95" s="12">
        <v>0.16</v>
      </c>
      <c r="K95" s="5">
        <v>18190.77</v>
      </c>
      <c r="L95" s="5">
        <v>1497.06</v>
      </c>
      <c r="M95" s="5">
        <f>Table1[[#This Row],[Quantity Sold]]*Table1[[#This Row],[Unit Price]]*(1-Table1[[#This Row],[Discount %]])</f>
        <v>18190.771199999999</v>
      </c>
      <c r="N95" s="12">
        <f>Table1[[#This Row],[Profit]]/Table1[[#This Row],[Sales]]</f>
        <v>8.2297780687678415E-2</v>
      </c>
    </row>
    <row r="96" spans="1:14" x14ac:dyDescent="0.3">
      <c r="A96" t="s">
        <v>105</v>
      </c>
      <c r="B96" s="3">
        <v>44975</v>
      </c>
      <c r="C96" s="3" t="str">
        <f t="shared" si="1"/>
        <v>Feb</v>
      </c>
      <c r="D96" t="s">
        <v>517</v>
      </c>
      <c r="E96" t="s">
        <v>579</v>
      </c>
      <c r="F96" t="s">
        <v>583</v>
      </c>
      <c r="G96" t="s">
        <v>601</v>
      </c>
      <c r="H96">
        <v>10</v>
      </c>
      <c r="I96" s="5">
        <v>3854.87</v>
      </c>
      <c r="J96" s="12">
        <v>0.23</v>
      </c>
      <c r="K96" s="5">
        <v>29682.5</v>
      </c>
      <c r="L96" s="5">
        <v>7059.6</v>
      </c>
      <c r="M96" s="5">
        <f>Table1[[#This Row],[Quantity Sold]]*Table1[[#This Row],[Unit Price]]*(1-Table1[[#This Row],[Discount %]])</f>
        <v>29682.499</v>
      </c>
      <c r="N96" s="12">
        <f>Table1[[#This Row],[Profit]]/Table1[[#This Row],[Sales]]</f>
        <v>0.23783710940790029</v>
      </c>
    </row>
    <row r="97" spans="1:14" x14ac:dyDescent="0.3">
      <c r="A97" t="s">
        <v>106</v>
      </c>
      <c r="B97" s="3">
        <v>45575</v>
      </c>
      <c r="C97" s="3" t="str">
        <f t="shared" si="1"/>
        <v>Oct</v>
      </c>
      <c r="D97" t="s">
        <v>533</v>
      </c>
      <c r="E97" t="s">
        <v>579</v>
      </c>
      <c r="F97" t="s">
        <v>581</v>
      </c>
      <c r="G97" t="s">
        <v>597</v>
      </c>
      <c r="H97">
        <v>6</v>
      </c>
      <c r="I97" s="5">
        <v>1005.94</v>
      </c>
      <c r="J97" s="12">
        <v>0.16</v>
      </c>
      <c r="K97" s="5">
        <v>5069.9399999999996</v>
      </c>
      <c r="L97" s="5">
        <v>804.74</v>
      </c>
      <c r="M97" s="5">
        <f>Table1[[#This Row],[Quantity Sold]]*Table1[[#This Row],[Unit Price]]*(1-Table1[[#This Row],[Discount %]])</f>
        <v>5069.9376000000002</v>
      </c>
      <c r="N97" s="12">
        <f>Table1[[#This Row],[Profit]]/Table1[[#This Row],[Sales]]</f>
        <v>0.15872771669881697</v>
      </c>
    </row>
    <row r="98" spans="1:14" x14ac:dyDescent="0.3">
      <c r="A98" t="s">
        <v>107</v>
      </c>
      <c r="B98" s="3">
        <v>45130</v>
      </c>
      <c r="C98" s="3" t="str">
        <f t="shared" si="1"/>
        <v>Jul</v>
      </c>
      <c r="D98" t="s">
        <v>468</v>
      </c>
      <c r="E98" t="s">
        <v>577</v>
      </c>
      <c r="F98" t="s">
        <v>582</v>
      </c>
      <c r="G98" t="s">
        <v>590</v>
      </c>
      <c r="H98">
        <v>9</v>
      </c>
      <c r="I98" s="5">
        <v>1710.96</v>
      </c>
      <c r="J98" s="12">
        <v>0.2</v>
      </c>
      <c r="K98" s="5">
        <v>12318.91</v>
      </c>
      <c r="L98" s="5">
        <v>1531.87</v>
      </c>
      <c r="M98" s="5">
        <f>Table1[[#This Row],[Quantity Sold]]*Table1[[#This Row],[Unit Price]]*(1-Table1[[#This Row],[Discount %]])</f>
        <v>12318.912</v>
      </c>
      <c r="N98" s="12">
        <f>Table1[[#This Row],[Profit]]/Table1[[#This Row],[Sales]]</f>
        <v>0.12435109924498189</v>
      </c>
    </row>
    <row r="99" spans="1:14" x14ac:dyDescent="0.3">
      <c r="A99" t="s">
        <v>108</v>
      </c>
      <c r="B99" s="3">
        <v>44997</v>
      </c>
      <c r="C99" s="3" t="str">
        <f t="shared" si="1"/>
        <v>Mar</v>
      </c>
      <c r="D99" t="s">
        <v>534</v>
      </c>
      <c r="E99" t="s">
        <v>578</v>
      </c>
      <c r="F99" t="s">
        <v>583</v>
      </c>
      <c r="G99" t="s">
        <v>588</v>
      </c>
      <c r="H99">
        <v>4</v>
      </c>
      <c r="I99" s="5">
        <v>4824.5200000000004</v>
      </c>
      <c r="J99" s="12">
        <v>0.26</v>
      </c>
      <c r="K99" s="5">
        <v>14280.58</v>
      </c>
      <c r="L99" s="5">
        <v>896.79</v>
      </c>
      <c r="M99" s="5">
        <f>Table1[[#This Row],[Quantity Sold]]*Table1[[#This Row],[Unit Price]]*(1-Table1[[#This Row],[Discount %]])</f>
        <v>14280.579200000002</v>
      </c>
      <c r="N99" s="12">
        <f>Table1[[#This Row],[Profit]]/Table1[[#This Row],[Sales]]</f>
        <v>6.279786955431782E-2</v>
      </c>
    </row>
    <row r="100" spans="1:14" x14ac:dyDescent="0.3">
      <c r="A100" t="s">
        <v>109</v>
      </c>
      <c r="B100" s="3">
        <v>45088</v>
      </c>
      <c r="C100" s="3" t="str">
        <f t="shared" si="1"/>
        <v>Jun</v>
      </c>
      <c r="D100" t="s">
        <v>504</v>
      </c>
      <c r="E100" t="s">
        <v>580</v>
      </c>
      <c r="F100" t="s">
        <v>581</v>
      </c>
      <c r="G100" t="s">
        <v>598</v>
      </c>
      <c r="H100">
        <v>5</v>
      </c>
      <c r="I100" s="5">
        <v>1306.43</v>
      </c>
      <c r="J100" s="12">
        <v>0.13</v>
      </c>
      <c r="K100" s="5">
        <v>5682.97</v>
      </c>
      <c r="L100" s="5">
        <v>1199.32</v>
      </c>
      <c r="M100" s="5">
        <f>Table1[[#This Row],[Quantity Sold]]*Table1[[#This Row],[Unit Price]]*(1-Table1[[#This Row],[Discount %]])</f>
        <v>5682.9705000000004</v>
      </c>
      <c r="N100" s="12">
        <f>Table1[[#This Row],[Profit]]/Table1[[#This Row],[Sales]]</f>
        <v>0.21103753847020129</v>
      </c>
    </row>
    <row r="101" spans="1:14" x14ac:dyDescent="0.3">
      <c r="A101" t="s">
        <v>110</v>
      </c>
      <c r="B101" s="3">
        <v>45279</v>
      </c>
      <c r="C101" s="3" t="str">
        <f t="shared" si="1"/>
        <v>Dec</v>
      </c>
      <c r="D101" t="s">
        <v>463</v>
      </c>
      <c r="E101" t="s">
        <v>579</v>
      </c>
      <c r="F101" t="s">
        <v>581</v>
      </c>
      <c r="G101" t="s">
        <v>586</v>
      </c>
      <c r="H101">
        <v>10</v>
      </c>
      <c r="I101" s="5">
        <v>2940.39</v>
      </c>
      <c r="J101" s="12">
        <v>0.23</v>
      </c>
      <c r="K101" s="5">
        <v>22641</v>
      </c>
      <c r="L101" s="5">
        <v>5409.58</v>
      </c>
      <c r="M101" s="5">
        <f>Table1[[#This Row],[Quantity Sold]]*Table1[[#This Row],[Unit Price]]*(1-Table1[[#This Row],[Discount %]])</f>
        <v>22641.003000000001</v>
      </c>
      <c r="N101" s="12">
        <f>Table1[[#This Row],[Profit]]/Table1[[#This Row],[Sales]]</f>
        <v>0.2389284925577492</v>
      </c>
    </row>
    <row r="102" spans="1:14" x14ac:dyDescent="0.3">
      <c r="A102" t="s">
        <v>111</v>
      </c>
      <c r="B102" s="3">
        <v>45012</v>
      </c>
      <c r="C102" s="3" t="str">
        <f t="shared" si="1"/>
        <v>Mar</v>
      </c>
      <c r="D102" t="s">
        <v>482</v>
      </c>
      <c r="E102" t="s">
        <v>580</v>
      </c>
      <c r="F102" t="s">
        <v>582</v>
      </c>
      <c r="G102" t="s">
        <v>600</v>
      </c>
      <c r="H102">
        <v>3</v>
      </c>
      <c r="I102" s="5">
        <v>1206.31</v>
      </c>
      <c r="J102" s="12">
        <v>0.24</v>
      </c>
      <c r="K102" s="5">
        <v>2750.39</v>
      </c>
      <c r="L102" s="5">
        <v>647.58000000000004</v>
      </c>
      <c r="M102" s="5">
        <f>Table1[[#This Row],[Quantity Sold]]*Table1[[#This Row],[Unit Price]]*(1-Table1[[#This Row],[Discount %]])</f>
        <v>2750.3867999999998</v>
      </c>
      <c r="N102" s="12">
        <f>Table1[[#This Row],[Profit]]/Table1[[#This Row],[Sales]]</f>
        <v>0.23545024523794811</v>
      </c>
    </row>
    <row r="103" spans="1:14" x14ac:dyDescent="0.3">
      <c r="A103" t="s">
        <v>112</v>
      </c>
      <c r="B103" s="3">
        <v>45070</v>
      </c>
      <c r="C103" s="3" t="str">
        <f t="shared" si="1"/>
        <v>May</v>
      </c>
      <c r="D103" t="s">
        <v>535</v>
      </c>
      <c r="E103" t="s">
        <v>578</v>
      </c>
      <c r="F103" t="s">
        <v>583</v>
      </c>
      <c r="G103" t="s">
        <v>588</v>
      </c>
      <c r="H103">
        <v>9</v>
      </c>
      <c r="I103" s="5">
        <v>1927.42</v>
      </c>
      <c r="J103" s="12">
        <v>0.08</v>
      </c>
      <c r="K103" s="5">
        <v>15959.04</v>
      </c>
      <c r="L103" s="5">
        <v>2656.66</v>
      </c>
      <c r="M103" s="5">
        <f>Table1[[#This Row],[Quantity Sold]]*Table1[[#This Row],[Unit Price]]*(1-Table1[[#This Row],[Discount %]])</f>
        <v>15959.0376</v>
      </c>
      <c r="N103" s="12">
        <f>Table1[[#This Row],[Profit]]/Table1[[#This Row],[Sales]]</f>
        <v>0.16646740656079562</v>
      </c>
    </row>
    <row r="104" spans="1:14" x14ac:dyDescent="0.3">
      <c r="A104" t="s">
        <v>113</v>
      </c>
      <c r="B104" s="3">
        <v>44956</v>
      </c>
      <c r="C104" s="3" t="str">
        <f t="shared" si="1"/>
        <v>Jan</v>
      </c>
      <c r="D104" t="s">
        <v>480</v>
      </c>
      <c r="E104" t="s">
        <v>578</v>
      </c>
      <c r="F104" t="s">
        <v>581</v>
      </c>
      <c r="G104" t="s">
        <v>586</v>
      </c>
      <c r="H104">
        <v>1</v>
      </c>
      <c r="I104" s="5">
        <v>273.55</v>
      </c>
      <c r="J104" s="12">
        <v>0.15</v>
      </c>
      <c r="K104" s="5">
        <v>232.52</v>
      </c>
      <c r="L104" s="5">
        <v>25.13</v>
      </c>
      <c r="M104" s="5">
        <f>Table1[[#This Row],[Quantity Sold]]*Table1[[#This Row],[Unit Price]]*(1-Table1[[#This Row],[Discount %]])</f>
        <v>232.51750000000001</v>
      </c>
      <c r="N104" s="12">
        <f>Table1[[#This Row],[Profit]]/Table1[[#This Row],[Sales]]</f>
        <v>0.10807672458283157</v>
      </c>
    </row>
    <row r="105" spans="1:14" x14ac:dyDescent="0.3">
      <c r="A105" t="s">
        <v>114</v>
      </c>
      <c r="B105" s="3">
        <v>45319</v>
      </c>
      <c r="C105" s="3" t="str">
        <f t="shared" si="1"/>
        <v>Jan</v>
      </c>
      <c r="D105" t="s">
        <v>524</v>
      </c>
      <c r="E105" t="s">
        <v>578</v>
      </c>
      <c r="F105" t="s">
        <v>584</v>
      </c>
      <c r="G105" t="s">
        <v>602</v>
      </c>
      <c r="H105">
        <v>5</v>
      </c>
      <c r="I105" s="5">
        <v>2737.53</v>
      </c>
      <c r="J105" s="12">
        <v>0.16</v>
      </c>
      <c r="K105" s="5">
        <v>11497.63</v>
      </c>
      <c r="L105" s="5">
        <v>664.66</v>
      </c>
      <c r="M105" s="5">
        <f>Table1[[#This Row],[Quantity Sold]]*Table1[[#This Row],[Unit Price]]*(1-Table1[[#This Row],[Discount %]])</f>
        <v>11497.626</v>
      </c>
      <c r="N105" s="12">
        <f>Table1[[#This Row],[Profit]]/Table1[[#This Row],[Sales]]</f>
        <v>5.7808435303623444E-2</v>
      </c>
    </row>
    <row r="106" spans="1:14" x14ac:dyDescent="0.3">
      <c r="A106" t="s">
        <v>115</v>
      </c>
      <c r="B106" s="3">
        <v>45554</v>
      </c>
      <c r="C106" s="3" t="str">
        <f t="shared" si="1"/>
        <v>Sep</v>
      </c>
      <c r="D106" t="s">
        <v>472</v>
      </c>
      <c r="E106" t="s">
        <v>579</v>
      </c>
      <c r="F106" t="s">
        <v>584</v>
      </c>
      <c r="G106" t="s">
        <v>592</v>
      </c>
      <c r="H106">
        <v>8</v>
      </c>
      <c r="I106" s="5">
        <v>2373.79</v>
      </c>
      <c r="J106" s="12">
        <v>0.12</v>
      </c>
      <c r="K106" s="5">
        <v>16711.48</v>
      </c>
      <c r="L106" s="5">
        <v>943.7</v>
      </c>
      <c r="M106" s="5">
        <f>Table1[[#This Row],[Quantity Sold]]*Table1[[#This Row],[Unit Price]]*(1-Table1[[#This Row],[Discount %]])</f>
        <v>16711.481599999999</v>
      </c>
      <c r="N106" s="12">
        <f>Table1[[#This Row],[Profit]]/Table1[[#This Row],[Sales]]</f>
        <v>5.6470163025656619E-2</v>
      </c>
    </row>
    <row r="107" spans="1:14" x14ac:dyDescent="0.3">
      <c r="A107" t="s">
        <v>116</v>
      </c>
      <c r="B107" s="3">
        <v>45380</v>
      </c>
      <c r="C107" s="3" t="str">
        <f t="shared" si="1"/>
        <v>Mar</v>
      </c>
      <c r="D107" t="s">
        <v>492</v>
      </c>
      <c r="E107" t="s">
        <v>578</v>
      </c>
      <c r="F107" t="s">
        <v>581</v>
      </c>
      <c r="G107" t="s">
        <v>604</v>
      </c>
      <c r="H107">
        <v>1</v>
      </c>
      <c r="I107" s="5">
        <v>783.02</v>
      </c>
      <c r="J107" s="12">
        <v>0.25</v>
      </c>
      <c r="K107" s="5">
        <v>587.26</v>
      </c>
      <c r="L107" s="5">
        <v>140.33000000000001</v>
      </c>
      <c r="M107" s="5">
        <f>Table1[[#This Row],[Quantity Sold]]*Table1[[#This Row],[Unit Price]]*(1-Table1[[#This Row],[Discount %]])</f>
        <v>587.26499999999999</v>
      </c>
      <c r="N107" s="12">
        <f>Table1[[#This Row],[Profit]]/Table1[[#This Row],[Sales]]</f>
        <v>0.23895719102271568</v>
      </c>
    </row>
    <row r="108" spans="1:14" x14ac:dyDescent="0.3">
      <c r="A108" t="s">
        <v>117</v>
      </c>
      <c r="B108" s="3">
        <v>45096</v>
      </c>
      <c r="C108" s="3" t="str">
        <f t="shared" si="1"/>
        <v>Jun</v>
      </c>
      <c r="D108" t="s">
        <v>473</v>
      </c>
      <c r="E108" t="s">
        <v>577</v>
      </c>
      <c r="F108" t="s">
        <v>582</v>
      </c>
      <c r="G108" t="s">
        <v>587</v>
      </c>
      <c r="H108">
        <v>8</v>
      </c>
      <c r="I108" s="5">
        <v>111.95</v>
      </c>
      <c r="J108" s="12">
        <v>0.26</v>
      </c>
      <c r="K108" s="5">
        <v>662.74</v>
      </c>
      <c r="L108" s="5">
        <v>45.31</v>
      </c>
      <c r="M108" s="5">
        <f>Table1[[#This Row],[Quantity Sold]]*Table1[[#This Row],[Unit Price]]*(1-Table1[[#This Row],[Discount %]])</f>
        <v>662.74400000000003</v>
      </c>
      <c r="N108" s="12">
        <f>Table1[[#This Row],[Profit]]/Table1[[#This Row],[Sales]]</f>
        <v>6.8367685668587988E-2</v>
      </c>
    </row>
    <row r="109" spans="1:14" x14ac:dyDescent="0.3">
      <c r="A109" t="s">
        <v>118</v>
      </c>
      <c r="B109" s="3">
        <v>45258</v>
      </c>
      <c r="C109" s="3" t="str">
        <f t="shared" si="1"/>
        <v>Nov</v>
      </c>
      <c r="D109" t="s">
        <v>519</v>
      </c>
      <c r="E109" t="s">
        <v>577</v>
      </c>
      <c r="F109" t="s">
        <v>583</v>
      </c>
      <c r="G109" t="s">
        <v>588</v>
      </c>
      <c r="H109">
        <v>8</v>
      </c>
      <c r="I109" s="5">
        <v>2495.54</v>
      </c>
      <c r="J109" s="12">
        <v>0.17</v>
      </c>
      <c r="K109" s="5">
        <v>16570.39</v>
      </c>
      <c r="L109" s="5">
        <v>892.08</v>
      </c>
      <c r="M109" s="5">
        <f>Table1[[#This Row],[Quantity Sold]]*Table1[[#This Row],[Unit Price]]*(1-Table1[[#This Row],[Discount %]])</f>
        <v>16570.385599999998</v>
      </c>
      <c r="N109" s="12">
        <f>Table1[[#This Row],[Profit]]/Table1[[#This Row],[Sales]]</f>
        <v>5.3835787811874078E-2</v>
      </c>
    </row>
    <row r="110" spans="1:14" x14ac:dyDescent="0.3">
      <c r="A110" t="s">
        <v>119</v>
      </c>
      <c r="B110" s="3">
        <v>45047</v>
      </c>
      <c r="C110" s="3" t="str">
        <f t="shared" si="1"/>
        <v>May</v>
      </c>
      <c r="D110" t="s">
        <v>489</v>
      </c>
      <c r="E110" t="s">
        <v>578</v>
      </c>
      <c r="F110" t="s">
        <v>581</v>
      </c>
      <c r="G110" t="s">
        <v>586</v>
      </c>
      <c r="H110">
        <v>7</v>
      </c>
      <c r="I110" s="5">
        <v>2100.86</v>
      </c>
      <c r="J110" s="12">
        <v>0.05</v>
      </c>
      <c r="K110" s="5">
        <v>13970.72</v>
      </c>
      <c r="L110" s="5">
        <v>2735.27</v>
      </c>
      <c r="M110" s="5">
        <f>Table1[[#This Row],[Quantity Sold]]*Table1[[#This Row],[Unit Price]]*(1-Table1[[#This Row],[Discount %]])</f>
        <v>13970.718999999999</v>
      </c>
      <c r="N110" s="12">
        <f>Table1[[#This Row],[Profit]]/Table1[[#This Row],[Sales]]</f>
        <v>0.1957859007982409</v>
      </c>
    </row>
    <row r="111" spans="1:14" x14ac:dyDescent="0.3">
      <c r="A111" t="s">
        <v>120</v>
      </c>
      <c r="B111" s="3">
        <v>44930</v>
      </c>
      <c r="C111" s="3" t="str">
        <f t="shared" si="1"/>
        <v>Jan</v>
      </c>
      <c r="D111" t="s">
        <v>504</v>
      </c>
      <c r="E111" t="s">
        <v>579</v>
      </c>
      <c r="F111" t="s">
        <v>582</v>
      </c>
      <c r="G111" t="s">
        <v>600</v>
      </c>
      <c r="H111">
        <v>2</v>
      </c>
      <c r="I111" s="5">
        <v>283.27999999999997</v>
      </c>
      <c r="J111" s="12">
        <v>0.3</v>
      </c>
      <c r="K111" s="5">
        <v>396.59</v>
      </c>
      <c r="L111" s="5">
        <v>94</v>
      </c>
      <c r="M111" s="5">
        <f>Table1[[#This Row],[Quantity Sold]]*Table1[[#This Row],[Unit Price]]*(1-Table1[[#This Row],[Discount %]])</f>
        <v>396.59199999999993</v>
      </c>
      <c r="N111" s="12">
        <f>Table1[[#This Row],[Profit]]/Table1[[#This Row],[Sales]]</f>
        <v>0.23702060062028796</v>
      </c>
    </row>
    <row r="112" spans="1:14" x14ac:dyDescent="0.3">
      <c r="A112" t="s">
        <v>121</v>
      </c>
      <c r="B112" s="3">
        <v>45378</v>
      </c>
      <c r="C112" s="3" t="str">
        <f t="shared" si="1"/>
        <v>Mar</v>
      </c>
      <c r="D112" t="s">
        <v>496</v>
      </c>
      <c r="E112" t="s">
        <v>580</v>
      </c>
      <c r="F112" t="s">
        <v>584</v>
      </c>
      <c r="G112" t="s">
        <v>599</v>
      </c>
      <c r="H112">
        <v>6</v>
      </c>
      <c r="I112" s="5">
        <v>3440.01</v>
      </c>
      <c r="J112" s="12">
        <v>0.21</v>
      </c>
      <c r="K112" s="5">
        <v>16305.65</v>
      </c>
      <c r="L112" s="5">
        <v>2445.7800000000002</v>
      </c>
      <c r="M112" s="5">
        <f>Table1[[#This Row],[Quantity Sold]]*Table1[[#This Row],[Unit Price]]*(1-Table1[[#This Row],[Discount %]])</f>
        <v>16305.647400000002</v>
      </c>
      <c r="N112" s="12">
        <f>Table1[[#This Row],[Profit]]/Table1[[#This Row],[Sales]]</f>
        <v>0.14999586033062162</v>
      </c>
    </row>
    <row r="113" spans="1:14" x14ac:dyDescent="0.3">
      <c r="A113" t="s">
        <v>122</v>
      </c>
      <c r="B113" s="3">
        <v>45135</v>
      </c>
      <c r="C113" s="3" t="str">
        <f t="shared" si="1"/>
        <v>Jul</v>
      </c>
      <c r="D113" t="s">
        <v>529</v>
      </c>
      <c r="E113" t="s">
        <v>578</v>
      </c>
      <c r="F113" t="s">
        <v>583</v>
      </c>
      <c r="G113" t="s">
        <v>596</v>
      </c>
      <c r="H113">
        <v>9</v>
      </c>
      <c r="I113" s="5">
        <v>2685.37</v>
      </c>
      <c r="J113" s="12">
        <v>0.17</v>
      </c>
      <c r="K113" s="5">
        <v>20059.71</v>
      </c>
      <c r="L113" s="5">
        <v>4447.01</v>
      </c>
      <c r="M113" s="5">
        <f>Table1[[#This Row],[Quantity Sold]]*Table1[[#This Row],[Unit Price]]*(1-Table1[[#This Row],[Discount %]])</f>
        <v>20059.713899999999</v>
      </c>
      <c r="N113" s="12">
        <f>Table1[[#This Row],[Profit]]/Table1[[#This Row],[Sales]]</f>
        <v>0.22168864853978448</v>
      </c>
    </row>
    <row r="114" spans="1:14" x14ac:dyDescent="0.3">
      <c r="A114" t="s">
        <v>123</v>
      </c>
      <c r="B114" s="3">
        <v>44978</v>
      </c>
      <c r="C114" s="3" t="str">
        <f t="shared" si="1"/>
        <v>Feb</v>
      </c>
      <c r="D114" t="s">
        <v>479</v>
      </c>
      <c r="E114" t="s">
        <v>578</v>
      </c>
      <c r="F114" t="s">
        <v>581</v>
      </c>
      <c r="G114" t="s">
        <v>598</v>
      </c>
      <c r="H114">
        <v>2</v>
      </c>
      <c r="I114" s="5">
        <v>2703.61</v>
      </c>
      <c r="J114" s="12">
        <v>0.27</v>
      </c>
      <c r="K114" s="5">
        <v>3947.27</v>
      </c>
      <c r="L114" s="5">
        <v>710.24</v>
      </c>
      <c r="M114" s="5">
        <f>Table1[[#This Row],[Quantity Sold]]*Table1[[#This Row],[Unit Price]]*(1-Table1[[#This Row],[Discount %]])</f>
        <v>3947.2706000000003</v>
      </c>
      <c r="N114" s="12">
        <f>Table1[[#This Row],[Profit]]/Table1[[#This Row],[Sales]]</f>
        <v>0.1799319529700274</v>
      </c>
    </row>
    <row r="115" spans="1:14" x14ac:dyDescent="0.3">
      <c r="A115" t="s">
        <v>124</v>
      </c>
      <c r="B115" s="3">
        <v>44981</v>
      </c>
      <c r="C115" s="3" t="str">
        <f t="shared" si="1"/>
        <v>Feb</v>
      </c>
      <c r="D115" t="s">
        <v>536</v>
      </c>
      <c r="E115" t="s">
        <v>578</v>
      </c>
      <c r="F115" t="s">
        <v>582</v>
      </c>
      <c r="G115" t="s">
        <v>587</v>
      </c>
      <c r="H115">
        <v>1</v>
      </c>
      <c r="I115" s="5">
        <v>1044.07</v>
      </c>
      <c r="J115" s="12">
        <v>0.17</v>
      </c>
      <c r="K115" s="5">
        <v>866.58</v>
      </c>
      <c r="L115" s="5">
        <v>137.55000000000001</v>
      </c>
      <c r="M115" s="5">
        <f>Table1[[#This Row],[Quantity Sold]]*Table1[[#This Row],[Unit Price]]*(1-Table1[[#This Row],[Discount %]])</f>
        <v>866.57809999999995</v>
      </c>
      <c r="N115" s="12">
        <f>Table1[[#This Row],[Profit]]/Table1[[#This Row],[Sales]]</f>
        <v>0.15872741120265874</v>
      </c>
    </row>
    <row r="116" spans="1:14" x14ac:dyDescent="0.3">
      <c r="A116" t="s">
        <v>125</v>
      </c>
      <c r="B116" s="3">
        <v>44931</v>
      </c>
      <c r="C116" s="3" t="str">
        <f t="shared" si="1"/>
        <v>Jan</v>
      </c>
      <c r="D116" t="s">
        <v>537</v>
      </c>
      <c r="E116" t="s">
        <v>579</v>
      </c>
      <c r="F116" t="s">
        <v>582</v>
      </c>
      <c r="G116" t="s">
        <v>587</v>
      </c>
      <c r="H116">
        <v>5</v>
      </c>
      <c r="I116" s="5">
        <v>268.14</v>
      </c>
      <c r="J116" s="12">
        <v>0.19</v>
      </c>
      <c r="K116" s="5">
        <v>1085.97</v>
      </c>
      <c r="L116" s="5">
        <v>266.61</v>
      </c>
      <c r="M116" s="5">
        <f>Table1[[#This Row],[Quantity Sold]]*Table1[[#This Row],[Unit Price]]*(1-Table1[[#This Row],[Discount %]])</f>
        <v>1085.9669999999999</v>
      </c>
      <c r="N116" s="12">
        <f>Table1[[#This Row],[Profit]]/Table1[[#This Row],[Sales]]</f>
        <v>0.24550401944805106</v>
      </c>
    </row>
    <row r="117" spans="1:14" x14ac:dyDescent="0.3">
      <c r="A117" t="s">
        <v>126</v>
      </c>
      <c r="B117" s="3">
        <v>44997</v>
      </c>
      <c r="C117" s="3" t="str">
        <f t="shared" si="1"/>
        <v>Mar</v>
      </c>
      <c r="D117" t="s">
        <v>523</v>
      </c>
      <c r="E117" t="s">
        <v>578</v>
      </c>
      <c r="F117" t="s">
        <v>582</v>
      </c>
      <c r="G117" t="s">
        <v>587</v>
      </c>
      <c r="H117">
        <v>8</v>
      </c>
      <c r="I117" s="5">
        <v>3253.95</v>
      </c>
      <c r="J117" s="12">
        <v>0.28000000000000003</v>
      </c>
      <c r="K117" s="5">
        <v>18742.75</v>
      </c>
      <c r="L117" s="5">
        <v>1736.08</v>
      </c>
      <c r="M117" s="5">
        <f>Table1[[#This Row],[Quantity Sold]]*Table1[[#This Row],[Unit Price]]*(1-Table1[[#This Row],[Discount %]])</f>
        <v>18742.751999999997</v>
      </c>
      <c r="N117" s="12">
        <f>Table1[[#This Row],[Profit]]/Table1[[#This Row],[Sales]]</f>
        <v>9.2626749009617051E-2</v>
      </c>
    </row>
    <row r="118" spans="1:14" x14ac:dyDescent="0.3">
      <c r="A118" t="s">
        <v>127</v>
      </c>
      <c r="B118" s="3">
        <v>45071</v>
      </c>
      <c r="C118" s="3" t="str">
        <f t="shared" si="1"/>
        <v>May</v>
      </c>
      <c r="D118" t="s">
        <v>491</v>
      </c>
      <c r="E118" t="s">
        <v>578</v>
      </c>
      <c r="F118" t="s">
        <v>584</v>
      </c>
      <c r="G118" t="s">
        <v>599</v>
      </c>
      <c r="H118">
        <v>5</v>
      </c>
      <c r="I118" s="5">
        <v>2869.03</v>
      </c>
      <c r="J118" s="12">
        <v>0.14000000000000001</v>
      </c>
      <c r="K118" s="5">
        <v>12336.83</v>
      </c>
      <c r="L118" s="5">
        <v>1759.8</v>
      </c>
      <c r="M118" s="5">
        <f>Table1[[#This Row],[Quantity Sold]]*Table1[[#This Row],[Unit Price]]*(1-Table1[[#This Row],[Discount %]])</f>
        <v>12336.829000000002</v>
      </c>
      <c r="N118" s="12">
        <f>Table1[[#This Row],[Profit]]/Table1[[#This Row],[Sales]]</f>
        <v>0.14264604440524833</v>
      </c>
    </row>
    <row r="119" spans="1:14" x14ac:dyDescent="0.3">
      <c r="A119" t="s">
        <v>128</v>
      </c>
      <c r="B119" s="3">
        <v>45542</v>
      </c>
      <c r="C119" s="3" t="str">
        <f t="shared" si="1"/>
        <v>Sep</v>
      </c>
      <c r="D119" t="s">
        <v>529</v>
      </c>
      <c r="E119" t="s">
        <v>580</v>
      </c>
      <c r="F119" t="s">
        <v>582</v>
      </c>
      <c r="G119" t="s">
        <v>590</v>
      </c>
      <c r="H119">
        <v>10</v>
      </c>
      <c r="I119" s="5">
        <v>4686.29</v>
      </c>
      <c r="J119" s="12">
        <v>0.27</v>
      </c>
      <c r="K119" s="5">
        <v>34209.919999999998</v>
      </c>
      <c r="L119" s="5">
        <v>6965.94</v>
      </c>
      <c r="M119" s="5">
        <f>Table1[[#This Row],[Quantity Sold]]*Table1[[#This Row],[Unit Price]]*(1-Table1[[#This Row],[Discount %]])</f>
        <v>34209.917000000001</v>
      </c>
      <c r="N119" s="12">
        <f>Table1[[#This Row],[Profit]]/Table1[[#This Row],[Sales]]</f>
        <v>0.20362339344845004</v>
      </c>
    </row>
    <row r="120" spans="1:14" x14ac:dyDescent="0.3">
      <c r="A120" t="s">
        <v>129</v>
      </c>
      <c r="B120" s="3">
        <v>45529</v>
      </c>
      <c r="C120" s="3" t="str">
        <f t="shared" si="1"/>
        <v>Aug</v>
      </c>
      <c r="D120" t="s">
        <v>529</v>
      </c>
      <c r="E120" t="s">
        <v>577</v>
      </c>
      <c r="F120" t="s">
        <v>584</v>
      </c>
      <c r="G120" t="s">
        <v>592</v>
      </c>
      <c r="H120">
        <v>3</v>
      </c>
      <c r="I120" s="5">
        <v>1639.51</v>
      </c>
      <c r="J120" s="12">
        <v>0.13</v>
      </c>
      <c r="K120" s="5">
        <v>4279.12</v>
      </c>
      <c r="L120" s="5">
        <v>348.85</v>
      </c>
      <c r="M120" s="5">
        <f>Table1[[#This Row],[Quantity Sold]]*Table1[[#This Row],[Unit Price]]*(1-Table1[[#This Row],[Discount %]])</f>
        <v>4279.1210999999994</v>
      </c>
      <c r="N120" s="12">
        <f>Table1[[#This Row],[Profit]]/Table1[[#This Row],[Sales]]</f>
        <v>8.1523771242685422E-2</v>
      </c>
    </row>
    <row r="121" spans="1:14" x14ac:dyDescent="0.3">
      <c r="A121" t="s">
        <v>130</v>
      </c>
      <c r="B121" s="3">
        <v>45273</v>
      </c>
      <c r="C121" s="3" t="str">
        <f t="shared" si="1"/>
        <v>Dec</v>
      </c>
      <c r="D121" t="s">
        <v>538</v>
      </c>
      <c r="E121" t="s">
        <v>579</v>
      </c>
      <c r="F121" t="s">
        <v>583</v>
      </c>
      <c r="G121" t="s">
        <v>601</v>
      </c>
      <c r="H121">
        <v>2</v>
      </c>
      <c r="I121" s="5">
        <v>1153.78</v>
      </c>
      <c r="J121" s="12">
        <v>0.06</v>
      </c>
      <c r="K121" s="5">
        <v>2169.11</v>
      </c>
      <c r="L121" s="5">
        <v>419.53</v>
      </c>
      <c r="M121" s="5">
        <f>Table1[[#This Row],[Quantity Sold]]*Table1[[#This Row],[Unit Price]]*(1-Table1[[#This Row],[Discount %]])</f>
        <v>2169.1063999999997</v>
      </c>
      <c r="N121" s="12">
        <f>Table1[[#This Row],[Profit]]/Table1[[#This Row],[Sales]]</f>
        <v>0.19341112253412687</v>
      </c>
    </row>
    <row r="122" spans="1:14" x14ac:dyDescent="0.3">
      <c r="A122" t="s">
        <v>131</v>
      </c>
      <c r="B122" s="3">
        <v>45489</v>
      </c>
      <c r="C122" s="3" t="str">
        <f t="shared" si="1"/>
        <v>Jul</v>
      </c>
      <c r="D122" t="s">
        <v>507</v>
      </c>
      <c r="E122" t="s">
        <v>578</v>
      </c>
      <c r="F122" t="s">
        <v>584</v>
      </c>
      <c r="G122" t="s">
        <v>599</v>
      </c>
      <c r="H122">
        <v>4</v>
      </c>
      <c r="I122" s="5">
        <v>3240.24</v>
      </c>
      <c r="J122" s="12">
        <v>0.08</v>
      </c>
      <c r="K122" s="5">
        <v>11924.08</v>
      </c>
      <c r="L122" s="5">
        <v>1734.21</v>
      </c>
      <c r="M122" s="5">
        <f>Table1[[#This Row],[Quantity Sold]]*Table1[[#This Row],[Unit Price]]*(1-Table1[[#This Row],[Discount %]])</f>
        <v>11924.083199999999</v>
      </c>
      <c r="N122" s="12">
        <f>Table1[[#This Row],[Profit]]/Table1[[#This Row],[Sales]]</f>
        <v>0.14543763544021845</v>
      </c>
    </row>
    <row r="123" spans="1:14" x14ac:dyDescent="0.3">
      <c r="A123" t="s">
        <v>132</v>
      </c>
      <c r="B123" s="3">
        <v>44961</v>
      </c>
      <c r="C123" s="3" t="str">
        <f t="shared" si="1"/>
        <v>Feb</v>
      </c>
      <c r="D123" t="s">
        <v>527</v>
      </c>
      <c r="E123" t="s">
        <v>579</v>
      </c>
      <c r="F123" t="s">
        <v>582</v>
      </c>
      <c r="G123" t="s">
        <v>600</v>
      </c>
      <c r="H123">
        <v>9</v>
      </c>
      <c r="I123" s="5">
        <v>4036.46</v>
      </c>
      <c r="J123" s="12">
        <v>0.11</v>
      </c>
      <c r="K123" s="5">
        <v>32332.04</v>
      </c>
      <c r="L123" s="5">
        <v>3424.91</v>
      </c>
      <c r="M123" s="5">
        <f>Table1[[#This Row],[Quantity Sold]]*Table1[[#This Row],[Unit Price]]*(1-Table1[[#This Row],[Discount %]])</f>
        <v>32332.044600000001</v>
      </c>
      <c r="N123" s="12">
        <f>Table1[[#This Row],[Profit]]/Table1[[#This Row],[Sales]]</f>
        <v>0.10592928871794047</v>
      </c>
    </row>
    <row r="124" spans="1:14" x14ac:dyDescent="0.3">
      <c r="A124" t="s">
        <v>133</v>
      </c>
      <c r="B124" s="3">
        <v>45073</v>
      </c>
      <c r="C124" s="3" t="str">
        <f t="shared" si="1"/>
        <v>May</v>
      </c>
      <c r="D124" t="s">
        <v>489</v>
      </c>
      <c r="E124" t="s">
        <v>579</v>
      </c>
      <c r="F124" t="s">
        <v>584</v>
      </c>
      <c r="G124" t="s">
        <v>592</v>
      </c>
      <c r="H124">
        <v>6</v>
      </c>
      <c r="I124" s="5">
        <v>1012.35</v>
      </c>
      <c r="J124" s="12">
        <v>0.15</v>
      </c>
      <c r="K124" s="5">
        <v>5162.99</v>
      </c>
      <c r="L124" s="5">
        <v>448.37</v>
      </c>
      <c r="M124" s="5">
        <f>Table1[[#This Row],[Quantity Sold]]*Table1[[#This Row],[Unit Price]]*(1-Table1[[#This Row],[Discount %]])</f>
        <v>5162.9850000000006</v>
      </c>
      <c r="N124" s="12">
        <f>Table1[[#This Row],[Profit]]/Table1[[#This Row],[Sales]]</f>
        <v>8.684308898525854E-2</v>
      </c>
    </row>
    <row r="125" spans="1:14" x14ac:dyDescent="0.3">
      <c r="A125" t="s">
        <v>134</v>
      </c>
      <c r="B125" s="3">
        <v>45625</v>
      </c>
      <c r="C125" s="3" t="str">
        <f t="shared" si="1"/>
        <v>Nov</v>
      </c>
      <c r="D125" t="s">
        <v>539</v>
      </c>
      <c r="E125" t="s">
        <v>578</v>
      </c>
      <c r="F125" t="s">
        <v>581</v>
      </c>
      <c r="G125" t="s">
        <v>604</v>
      </c>
      <c r="H125">
        <v>7</v>
      </c>
      <c r="I125" s="5">
        <v>4201.05</v>
      </c>
      <c r="J125" s="12">
        <v>0.14000000000000001</v>
      </c>
      <c r="K125" s="5">
        <v>25290.32</v>
      </c>
      <c r="L125" s="5">
        <v>3090.74</v>
      </c>
      <c r="M125" s="5">
        <f>Table1[[#This Row],[Quantity Sold]]*Table1[[#This Row],[Unit Price]]*(1-Table1[[#This Row],[Discount %]])</f>
        <v>25290.321</v>
      </c>
      <c r="N125" s="12">
        <f>Table1[[#This Row],[Profit]]/Table1[[#This Row],[Sales]]</f>
        <v>0.1222103951235097</v>
      </c>
    </row>
    <row r="126" spans="1:14" x14ac:dyDescent="0.3">
      <c r="A126" t="s">
        <v>135</v>
      </c>
      <c r="B126" s="3">
        <v>45114</v>
      </c>
      <c r="C126" s="3" t="str">
        <f t="shared" si="1"/>
        <v>Jul</v>
      </c>
      <c r="D126" t="s">
        <v>489</v>
      </c>
      <c r="E126" t="s">
        <v>577</v>
      </c>
      <c r="F126" t="s">
        <v>583</v>
      </c>
      <c r="G126" t="s">
        <v>591</v>
      </c>
      <c r="H126">
        <v>10</v>
      </c>
      <c r="I126" s="5">
        <v>1391.04</v>
      </c>
      <c r="J126" s="12">
        <v>0.1</v>
      </c>
      <c r="K126" s="5">
        <v>12519.36</v>
      </c>
      <c r="L126" s="5">
        <v>1834.37</v>
      </c>
      <c r="M126" s="5">
        <f>Table1[[#This Row],[Quantity Sold]]*Table1[[#This Row],[Unit Price]]*(1-Table1[[#This Row],[Discount %]])</f>
        <v>12519.36</v>
      </c>
      <c r="N126" s="12">
        <f>Table1[[#This Row],[Profit]]/Table1[[#This Row],[Sales]]</f>
        <v>0.14652266569537101</v>
      </c>
    </row>
    <row r="127" spans="1:14" x14ac:dyDescent="0.3">
      <c r="A127" t="s">
        <v>136</v>
      </c>
      <c r="B127" s="3">
        <v>45106</v>
      </c>
      <c r="C127" s="3" t="str">
        <f t="shared" si="1"/>
        <v>Jun</v>
      </c>
      <c r="D127" t="s">
        <v>471</v>
      </c>
      <c r="E127" t="s">
        <v>579</v>
      </c>
      <c r="F127" t="s">
        <v>583</v>
      </c>
      <c r="G127" t="s">
        <v>589</v>
      </c>
      <c r="H127">
        <v>4</v>
      </c>
      <c r="I127" s="5">
        <v>4617.0600000000004</v>
      </c>
      <c r="J127" s="12">
        <v>0.15</v>
      </c>
      <c r="K127" s="5">
        <v>15698</v>
      </c>
      <c r="L127" s="5">
        <v>2997.31</v>
      </c>
      <c r="M127" s="5">
        <f>Table1[[#This Row],[Quantity Sold]]*Table1[[#This Row],[Unit Price]]*(1-Table1[[#This Row],[Discount %]])</f>
        <v>15698.004000000001</v>
      </c>
      <c r="N127" s="12">
        <f>Table1[[#This Row],[Profit]]/Table1[[#This Row],[Sales]]</f>
        <v>0.19093578799847113</v>
      </c>
    </row>
    <row r="128" spans="1:14" x14ac:dyDescent="0.3">
      <c r="A128" t="s">
        <v>137</v>
      </c>
      <c r="B128" s="3">
        <v>45549</v>
      </c>
      <c r="C128" s="3" t="str">
        <f t="shared" si="1"/>
        <v>Sep</v>
      </c>
      <c r="D128" t="s">
        <v>489</v>
      </c>
      <c r="E128" t="s">
        <v>579</v>
      </c>
      <c r="F128" t="s">
        <v>584</v>
      </c>
      <c r="G128" t="s">
        <v>599</v>
      </c>
      <c r="H128">
        <v>9</v>
      </c>
      <c r="I128" s="5">
        <v>643.32000000000005</v>
      </c>
      <c r="J128" s="12">
        <v>0.19</v>
      </c>
      <c r="K128" s="5">
        <v>4689.8</v>
      </c>
      <c r="L128" s="5">
        <v>333.51</v>
      </c>
      <c r="M128" s="5">
        <f>Table1[[#This Row],[Quantity Sold]]*Table1[[#This Row],[Unit Price]]*(1-Table1[[#This Row],[Discount %]])</f>
        <v>4689.8028000000004</v>
      </c>
      <c r="N128" s="12">
        <f>Table1[[#This Row],[Profit]]/Table1[[#This Row],[Sales]]</f>
        <v>7.1113906776408373E-2</v>
      </c>
    </row>
    <row r="129" spans="1:14" x14ac:dyDescent="0.3">
      <c r="A129" t="s">
        <v>138</v>
      </c>
      <c r="B129" s="3">
        <v>44933</v>
      </c>
      <c r="C129" s="3" t="str">
        <f t="shared" si="1"/>
        <v>Jan</v>
      </c>
      <c r="D129" t="s">
        <v>526</v>
      </c>
      <c r="E129" t="s">
        <v>577</v>
      </c>
      <c r="F129" t="s">
        <v>581</v>
      </c>
      <c r="G129" t="s">
        <v>586</v>
      </c>
      <c r="H129">
        <v>6</v>
      </c>
      <c r="I129" s="5">
        <v>547.53</v>
      </c>
      <c r="J129" s="12">
        <v>0.23</v>
      </c>
      <c r="K129" s="5">
        <v>2529.59</v>
      </c>
      <c r="L129" s="5">
        <v>576.96</v>
      </c>
      <c r="M129" s="5">
        <f>Table1[[#This Row],[Quantity Sold]]*Table1[[#This Row],[Unit Price]]*(1-Table1[[#This Row],[Discount %]])</f>
        <v>2529.5886</v>
      </c>
      <c r="N129" s="12">
        <f>Table1[[#This Row],[Profit]]/Table1[[#This Row],[Sales]]</f>
        <v>0.22808439312299622</v>
      </c>
    </row>
    <row r="130" spans="1:14" x14ac:dyDescent="0.3">
      <c r="A130" t="s">
        <v>139</v>
      </c>
      <c r="B130" s="3">
        <v>45130</v>
      </c>
      <c r="C130" s="3" t="str">
        <f t="shared" ref="C130:C193" si="2">TEXT(B130,"mmm")</f>
        <v>Jul</v>
      </c>
      <c r="D130" t="s">
        <v>461</v>
      </c>
      <c r="E130" t="s">
        <v>579</v>
      </c>
      <c r="F130" t="s">
        <v>583</v>
      </c>
      <c r="G130" t="s">
        <v>601</v>
      </c>
      <c r="H130">
        <v>3</v>
      </c>
      <c r="I130" s="5">
        <v>4370.93</v>
      </c>
      <c r="J130" s="12">
        <v>0.04</v>
      </c>
      <c r="K130" s="5">
        <v>12588.28</v>
      </c>
      <c r="L130" s="5">
        <v>2497.2600000000002</v>
      </c>
      <c r="M130" s="5">
        <f>Table1[[#This Row],[Quantity Sold]]*Table1[[#This Row],[Unit Price]]*(1-Table1[[#This Row],[Discount %]])</f>
        <v>12588.278400000001</v>
      </c>
      <c r="N130" s="12">
        <f>Table1[[#This Row],[Profit]]/Table1[[#This Row],[Sales]]</f>
        <v>0.19837976276345934</v>
      </c>
    </row>
    <row r="131" spans="1:14" x14ac:dyDescent="0.3">
      <c r="A131" t="s">
        <v>140</v>
      </c>
      <c r="B131" s="3">
        <v>45054</v>
      </c>
      <c r="C131" s="3" t="str">
        <f t="shared" si="2"/>
        <v>May</v>
      </c>
      <c r="D131" t="s">
        <v>493</v>
      </c>
      <c r="E131" t="s">
        <v>580</v>
      </c>
      <c r="F131" t="s">
        <v>583</v>
      </c>
      <c r="G131" t="s">
        <v>596</v>
      </c>
      <c r="H131">
        <v>4</v>
      </c>
      <c r="I131" s="5">
        <v>1580.43</v>
      </c>
      <c r="J131" s="12">
        <v>0.16</v>
      </c>
      <c r="K131" s="5">
        <v>5310.24</v>
      </c>
      <c r="L131" s="5">
        <v>781.3</v>
      </c>
      <c r="M131" s="5">
        <f>Table1[[#This Row],[Quantity Sold]]*Table1[[#This Row],[Unit Price]]*(1-Table1[[#This Row],[Discount %]])</f>
        <v>5310.2448000000004</v>
      </c>
      <c r="N131" s="12">
        <f>Table1[[#This Row],[Profit]]/Table1[[#This Row],[Sales]]</f>
        <v>0.14713082647865255</v>
      </c>
    </row>
    <row r="132" spans="1:14" x14ac:dyDescent="0.3">
      <c r="A132" t="s">
        <v>141</v>
      </c>
      <c r="B132" s="3">
        <v>45412</v>
      </c>
      <c r="C132" s="3" t="str">
        <f t="shared" si="2"/>
        <v>Apr</v>
      </c>
      <c r="D132" t="s">
        <v>517</v>
      </c>
      <c r="E132" t="s">
        <v>579</v>
      </c>
      <c r="F132" t="s">
        <v>584</v>
      </c>
      <c r="G132" t="s">
        <v>603</v>
      </c>
      <c r="H132">
        <v>5</v>
      </c>
      <c r="I132" s="5">
        <v>4424.74</v>
      </c>
      <c r="J132" s="12">
        <v>0.01</v>
      </c>
      <c r="K132" s="5">
        <v>21902.46</v>
      </c>
      <c r="L132" s="5">
        <v>5382.93</v>
      </c>
      <c r="M132" s="5">
        <f>Table1[[#This Row],[Quantity Sold]]*Table1[[#This Row],[Unit Price]]*(1-Table1[[#This Row],[Discount %]])</f>
        <v>21902.462999999996</v>
      </c>
      <c r="N132" s="12">
        <f>Table1[[#This Row],[Profit]]/Table1[[#This Row],[Sales]]</f>
        <v>0.24576828356266833</v>
      </c>
    </row>
    <row r="133" spans="1:14" x14ac:dyDescent="0.3">
      <c r="A133" t="s">
        <v>142</v>
      </c>
      <c r="B133" s="3">
        <v>45444</v>
      </c>
      <c r="C133" s="3" t="str">
        <f t="shared" si="2"/>
        <v>Jun</v>
      </c>
      <c r="D133" t="s">
        <v>463</v>
      </c>
      <c r="E133" t="s">
        <v>578</v>
      </c>
      <c r="F133" t="s">
        <v>584</v>
      </c>
      <c r="G133" t="s">
        <v>602</v>
      </c>
      <c r="H133">
        <v>3</v>
      </c>
      <c r="I133" s="5">
        <v>2686.6</v>
      </c>
      <c r="J133" s="12">
        <v>0.28000000000000003</v>
      </c>
      <c r="K133" s="5">
        <v>5803.06</v>
      </c>
      <c r="L133" s="5">
        <v>568.6</v>
      </c>
      <c r="M133" s="5">
        <f>Table1[[#This Row],[Quantity Sold]]*Table1[[#This Row],[Unit Price]]*(1-Table1[[#This Row],[Discount %]])</f>
        <v>5803.0559999999996</v>
      </c>
      <c r="N133" s="12">
        <f>Table1[[#This Row],[Profit]]/Table1[[#This Row],[Sales]]</f>
        <v>9.7982788390952355E-2</v>
      </c>
    </row>
    <row r="134" spans="1:14" x14ac:dyDescent="0.3">
      <c r="A134" t="s">
        <v>143</v>
      </c>
      <c r="B134" s="3">
        <v>45010</v>
      </c>
      <c r="C134" s="3" t="str">
        <f t="shared" si="2"/>
        <v>Mar</v>
      </c>
      <c r="D134" t="s">
        <v>491</v>
      </c>
      <c r="E134" t="s">
        <v>579</v>
      </c>
      <c r="F134" t="s">
        <v>582</v>
      </c>
      <c r="G134" t="s">
        <v>594</v>
      </c>
      <c r="H134">
        <v>3</v>
      </c>
      <c r="I134" s="5">
        <v>4667.5600000000004</v>
      </c>
      <c r="J134" s="12">
        <v>0.05</v>
      </c>
      <c r="K134" s="5">
        <v>13302.55</v>
      </c>
      <c r="L134" s="5">
        <v>1564.78</v>
      </c>
      <c r="M134" s="5">
        <f>Table1[[#This Row],[Quantity Sold]]*Table1[[#This Row],[Unit Price]]*(1-Table1[[#This Row],[Discount %]])</f>
        <v>13302.546</v>
      </c>
      <c r="N134" s="12">
        <f>Table1[[#This Row],[Profit]]/Table1[[#This Row],[Sales]]</f>
        <v>0.11763007844360668</v>
      </c>
    </row>
    <row r="135" spans="1:14" x14ac:dyDescent="0.3">
      <c r="A135" t="s">
        <v>144</v>
      </c>
      <c r="B135" s="3">
        <v>44990</v>
      </c>
      <c r="C135" s="3" t="str">
        <f t="shared" si="2"/>
        <v>Mar</v>
      </c>
      <c r="D135" t="s">
        <v>540</v>
      </c>
      <c r="E135" t="s">
        <v>578</v>
      </c>
      <c r="F135" t="s">
        <v>583</v>
      </c>
      <c r="G135" t="s">
        <v>588</v>
      </c>
      <c r="H135">
        <v>4</v>
      </c>
      <c r="I135" s="5">
        <v>4080.71</v>
      </c>
      <c r="J135" s="12">
        <v>0.23</v>
      </c>
      <c r="K135" s="5">
        <v>12568.59</v>
      </c>
      <c r="L135" s="5">
        <v>3079.97</v>
      </c>
      <c r="M135" s="5">
        <f>Table1[[#This Row],[Quantity Sold]]*Table1[[#This Row],[Unit Price]]*(1-Table1[[#This Row],[Discount %]])</f>
        <v>12568.586800000001</v>
      </c>
      <c r="N135" s="12">
        <f>Table1[[#This Row],[Profit]]/Table1[[#This Row],[Sales]]</f>
        <v>0.24505294547757542</v>
      </c>
    </row>
    <row r="136" spans="1:14" x14ac:dyDescent="0.3">
      <c r="A136" t="s">
        <v>145</v>
      </c>
      <c r="B136" s="3">
        <v>45358</v>
      </c>
      <c r="C136" s="3" t="str">
        <f t="shared" si="2"/>
        <v>Mar</v>
      </c>
      <c r="D136" t="s">
        <v>541</v>
      </c>
      <c r="E136" t="s">
        <v>579</v>
      </c>
      <c r="F136" t="s">
        <v>581</v>
      </c>
      <c r="G136" t="s">
        <v>585</v>
      </c>
      <c r="H136">
        <v>4</v>
      </c>
      <c r="I136" s="5">
        <v>826.25</v>
      </c>
      <c r="J136" s="12">
        <v>0.21</v>
      </c>
      <c r="K136" s="5">
        <v>2610.9499999999998</v>
      </c>
      <c r="L136" s="5">
        <v>439.69</v>
      </c>
      <c r="M136" s="5">
        <f>Table1[[#This Row],[Quantity Sold]]*Table1[[#This Row],[Unit Price]]*(1-Table1[[#This Row],[Discount %]])</f>
        <v>2610.9500000000003</v>
      </c>
      <c r="N136" s="12">
        <f>Table1[[#This Row],[Profit]]/Table1[[#This Row],[Sales]]</f>
        <v>0.16840230567417991</v>
      </c>
    </row>
    <row r="137" spans="1:14" x14ac:dyDescent="0.3">
      <c r="A137" t="s">
        <v>146</v>
      </c>
      <c r="B137" s="3">
        <v>45628</v>
      </c>
      <c r="C137" s="3" t="str">
        <f t="shared" si="2"/>
        <v>Dec</v>
      </c>
      <c r="D137" t="s">
        <v>535</v>
      </c>
      <c r="E137" t="s">
        <v>579</v>
      </c>
      <c r="F137" t="s">
        <v>582</v>
      </c>
      <c r="G137" t="s">
        <v>594</v>
      </c>
      <c r="H137">
        <v>3</v>
      </c>
      <c r="I137" s="5">
        <v>3877.24</v>
      </c>
      <c r="J137" s="12">
        <v>0.1</v>
      </c>
      <c r="K137" s="5">
        <v>10468.549999999999</v>
      </c>
      <c r="L137" s="5">
        <v>2137.9699999999998</v>
      </c>
      <c r="M137" s="5">
        <f>Table1[[#This Row],[Quantity Sold]]*Table1[[#This Row],[Unit Price]]*(1-Table1[[#This Row],[Discount %]])</f>
        <v>10468.547999999999</v>
      </c>
      <c r="N137" s="12">
        <f>Table1[[#This Row],[Profit]]/Table1[[#This Row],[Sales]]</f>
        <v>0.20422790166737514</v>
      </c>
    </row>
    <row r="138" spans="1:14" x14ac:dyDescent="0.3">
      <c r="A138" t="s">
        <v>147</v>
      </c>
      <c r="B138" s="3">
        <v>45392</v>
      </c>
      <c r="C138" s="3" t="str">
        <f t="shared" si="2"/>
        <v>Apr</v>
      </c>
      <c r="D138" t="s">
        <v>513</v>
      </c>
      <c r="E138" t="s">
        <v>578</v>
      </c>
      <c r="F138" t="s">
        <v>584</v>
      </c>
      <c r="G138" t="s">
        <v>592</v>
      </c>
      <c r="H138">
        <v>4</v>
      </c>
      <c r="I138" s="5">
        <v>2663.74</v>
      </c>
      <c r="J138" s="12">
        <v>0.06</v>
      </c>
      <c r="K138" s="5">
        <v>10015.66</v>
      </c>
      <c r="L138" s="5">
        <v>1184.24</v>
      </c>
      <c r="M138" s="5">
        <f>Table1[[#This Row],[Quantity Sold]]*Table1[[#This Row],[Unit Price]]*(1-Table1[[#This Row],[Discount %]])</f>
        <v>10015.662399999999</v>
      </c>
      <c r="N138" s="12">
        <f>Table1[[#This Row],[Profit]]/Table1[[#This Row],[Sales]]</f>
        <v>0.11823883797972376</v>
      </c>
    </row>
    <row r="139" spans="1:14" x14ac:dyDescent="0.3">
      <c r="A139" t="s">
        <v>148</v>
      </c>
      <c r="B139" s="3">
        <v>45475</v>
      </c>
      <c r="C139" s="3" t="str">
        <f t="shared" si="2"/>
        <v>Jul</v>
      </c>
      <c r="D139" t="s">
        <v>503</v>
      </c>
      <c r="E139" t="s">
        <v>578</v>
      </c>
      <c r="F139" t="s">
        <v>582</v>
      </c>
      <c r="G139" t="s">
        <v>587</v>
      </c>
      <c r="H139">
        <v>7</v>
      </c>
      <c r="I139" s="5">
        <v>637.54</v>
      </c>
      <c r="J139" s="12">
        <v>0.09</v>
      </c>
      <c r="K139" s="5">
        <v>4061.13</v>
      </c>
      <c r="L139" s="5">
        <v>442.82</v>
      </c>
      <c r="M139" s="5">
        <f>Table1[[#This Row],[Quantity Sold]]*Table1[[#This Row],[Unit Price]]*(1-Table1[[#This Row],[Discount %]])</f>
        <v>4061.1297999999997</v>
      </c>
      <c r="N139" s="12">
        <f>Table1[[#This Row],[Profit]]/Table1[[#This Row],[Sales]]</f>
        <v>0.10903861733064442</v>
      </c>
    </row>
    <row r="140" spans="1:14" x14ac:dyDescent="0.3">
      <c r="A140" t="s">
        <v>149</v>
      </c>
      <c r="B140" s="3">
        <v>45266</v>
      </c>
      <c r="C140" s="3" t="str">
        <f t="shared" si="2"/>
        <v>Dec</v>
      </c>
      <c r="D140" t="s">
        <v>542</v>
      </c>
      <c r="E140" t="s">
        <v>577</v>
      </c>
      <c r="F140" t="s">
        <v>584</v>
      </c>
      <c r="G140" t="s">
        <v>592</v>
      </c>
      <c r="H140">
        <v>5</v>
      </c>
      <c r="I140" s="5">
        <v>398.6</v>
      </c>
      <c r="J140" s="12">
        <v>0.28000000000000003</v>
      </c>
      <c r="K140" s="5">
        <v>1434.96</v>
      </c>
      <c r="L140" s="5">
        <v>286.10000000000002</v>
      </c>
      <c r="M140" s="5">
        <f>Table1[[#This Row],[Quantity Sold]]*Table1[[#This Row],[Unit Price]]*(1-Table1[[#This Row],[Discount %]])</f>
        <v>1434.96</v>
      </c>
      <c r="N140" s="12">
        <f>Table1[[#This Row],[Profit]]/Table1[[#This Row],[Sales]]</f>
        <v>0.19937837988515361</v>
      </c>
    </row>
    <row r="141" spans="1:14" x14ac:dyDescent="0.3">
      <c r="A141" t="s">
        <v>150</v>
      </c>
      <c r="B141" s="3">
        <v>45457</v>
      </c>
      <c r="C141" s="3" t="str">
        <f t="shared" si="2"/>
        <v>Jun</v>
      </c>
      <c r="D141" t="s">
        <v>543</v>
      </c>
      <c r="E141" t="s">
        <v>578</v>
      </c>
      <c r="F141" t="s">
        <v>581</v>
      </c>
      <c r="G141" t="s">
        <v>597</v>
      </c>
      <c r="H141">
        <v>1</v>
      </c>
      <c r="I141" s="5">
        <v>3127.1</v>
      </c>
      <c r="J141" s="12">
        <v>0.23</v>
      </c>
      <c r="K141" s="5">
        <v>2407.87</v>
      </c>
      <c r="L141" s="5">
        <v>452.63</v>
      </c>
      <c r="M141" s="5">
        <f>Table1[[#This Row],[Quantity Sold]]*Table1[[#This Row],[Unit Price]]*(1-Table1[[#This Row],[Discount %]])</f>
        <v>2407.8670000000002</v>
      </c>
      <c r="N141" s="12">
        <f>Table1[[#This Row],[Profit]]/Table1[[#This Row],[Sales]]</f>
        <v>0.18797941749346933</v>
      </c>
    </row>
    <row r="142" spans="1:14" x14ac:dyDescent="0.3">
      <c r="A142" t="s">
        <v>151</v>
      </c>
      <c r="B142" s="3">
        <v>45197</v>
      </c>
      <c r="C142" s="3" t="str">
        <f t="shared" si="2"/>
        <v>Sep</v>
      </c>
      <c r="D142" t="s">
        <v>541</v>
      </c>
      <c r="E142" t="s">
        <v>580</v>
      </c>
      <c r="F142" t="s">
        <v>583</v>
      </c>
      <c r="G142" t="s">
        <v>589</v>
      </c>
      <c r="H142">
        <v>8</v>
      </c>
      <c r="I142" s="5">
        <v>2788.32</v>
      </c>
      <c r="J142" s="12">
        <v>0.28999999999999998</v>
      </c>
      <c r="K142" s="5">
        <v>15837.66</v>
      </c>
      <c r="L142" s="5">
        <v>918.12</v>
      </c>
      <c r="M142" s="5">
        <f>Table1[[#This Row],[Quantity Sold]]*Table1[[#This Row],[Unit Price]]*(1-Table1[[#This Row],[Discount %]])</f>
        <v>15837.6576</v>
      </c>
      <c r="N142" s="12">
        <f>Table1[[#This Row],[Profit]]/Table1[[#This Row],[Sales]]</f>
        <v>5.797068506332375E-2</v>
      </c>
    </row>
    <row r="143" spans="1:14" x14ac:dyDescent="0.3">
      <c r="A143" t="s">
        <v>152</v>
      </c>
      <c r="B143" s="3">
        <v>45124</v>
      </c>
      <c r="C143" s="3" t="str">
        <f t="shared" si="2"/>
        <v>Jul</v>
      </c>
      <c r="D143" t="s">
        <v>491</v>
      </c>
      <c r="E143" t="s">
        <v>580</v>
      </c>
      <c r="F143" t="s">
        <v>581</v>
      </c>
      <c r="G143" t="s">
        <v>585</v>
      </c>
      <c r="H143">
        <v>1</v>
      </c>
      <c r="I143" s="5">
        <v>2950.5</v>
      </c>
      <c r="J143" s="12">
        <v>0.25</v>
      </c>
      <c r="K143" s="5">
        <v>2212.88</v>
      </c>
      <c r="L143" s="5">
        <v>435.51</v>
      </c>
      <c r="M143" s="5">
        <f>Table1[[#This Row],[Quantity Sold]]*Table1[[#This Row],[Unit Price]]*(1-Table1[[#This Row],[Discount %]])</f>
        <v>2212.875</v>
      </c>
      <c r="N143" s="12">
        <f>Table1[[#This Row],[Profit]]/Table1[[#This Row],[Sales]]</f>
        <v>0.19680687610715447</v>
      </c>
    </row>
    <row r="144" spans="1:14" x14ac:dyDescent="0.3">
      <c r="A144" t="s">
        <v>153</v>
      </c>
      <c r="B144" s="3">
        <v>45436</v>
      </c>
      <c r="C144" s="3" t="str">
        <f t="shared" si="2"/>
        <v>May</v>
      </c>
      <c r="D144" t="s">
        <v>517</v>
      </c>
      <c r="E144" t="s">
        <v>577</v>
      </c>
      <c r="F144" t="s">
        <v>582</v>
      </c>
      <c r="G144" t="s">
        <v>600</v>
      </c>
      <c r="H144">
        <v>1</v>
      </c>
      <c r="I144" s="5">
        <v>528.5</v>
      </c>
      <c r="J144" s="12">
        <v>0.16</v>
      </c>
      <c r="K144" s="5">
        <v>443.94</v>
      </c>
      <c r="L144" s="5">
        <v>74.88</v>
      </c>
      <c r="M144" s="5">
        <f>Table1[[#This Row],[Quantity Sold]]*Table1[[#This Row],[Unit Price]]*(1-Table1[[#This Row],[Discount %]])</f>
        <v>443.94</v>
      </c>
      <c r="N144" s="12">
        <f>Table1[[#This Row],[Profit]]/Table1[[#This Row],[Sales]]</f>
        <v>0.16867144208676849</v>
      </c>
    </row>
    <row r="145" spans="1:14" x14ac:dyDescent="0.3">
      <c r="A145" t="s">
        <v>154</v>
      </c>
      <c r="B145" s="3">
        <v>45226</v>
      </c>
      <c r="C145" s="3" t="str">
        <f t="shared" si="2"/>
        <v>Oct</v>
      </c>
      <c r="D145" t="s">
        <v>515</v>
      </c>
      <c r="E145" t="s">
        <v>578</v>
      </c>
      <c r="F145" t="s">
        <v>584</v>
      </c>
      <c r="G145" t="s">
        <v>593</v>
      </c>
      <c r="H145">
        <v>1</v>
      </c>
      <c r="I145" s="5">
        <v>2656.88</v>
      </c>
      <c r="J145" s="12">
        <v>0.12</v>
      </c>
      <c r="K145" s="5">
        <v>2338.0500000000002</v>
      </c>
      <c r="L145" s="5">
        <v>581.80999999999995</v>
      </c>
      <c r="M145" s="5">
        <f>Table1[[#This Row],[Quantity Sold]]*Table1[[#This Row],[Unit Price]]*(1-Table1[[#This Row],[Discount %]])</f>
        <v>2338.0544</v>
      </c>
      <c r="N145" s="12">
        <f>Table1[[#This Row],[Profit]]/Table1[[#This Row],[Sales]]</f>
        <v>0.2488441222386176</v>
      </c>
    </row>
    <row r="146" spans="1:14" x14ac:dyDescent="0.3">
      <c r="A146" t="s">
        <v>155</v>
      </c>
      <c r="B146" s="3">
        <v>45543</v>
      </c>
      <c r="C146" s="3" t="str">
        <f t="shared" si="2"/>
        <v>Sep</v>
      </c>
      <c r="D146" t="s">
        <v>504</v>
      </c>
      <c r="E146" t="s">
        <v>579</v>
      </c>
      <c r="F146" t="s">
        <v>583</v>
      </c>
      <c r="G146" t="s">
        <v>589</v>
      </c>
      <c r="H146">
        <v>10</v>
      </c>
      <c r="I146" s="5">
        <v>4313.3599999999997</v>
      </c>
      <c r="J146" s="12">
        <v>0.12</v>
      </c>
      <c r="K146" s="5">
        <v>37957.57</v>
      </c>
      <c r="L146" s="5">
        <v>6285.32</v>
      </c>
      <c r="M146" s="5">
        <f>Table1[[#This Row],[Quantity Sold]]*Table1[[#This Row],[Unit Price]]*(1-Table1[[#This Row],[Discount %]])</f>
        <v>37957.567999999999</v>
      </c>
      <c r="N146" s="12">
        <f>Table1[[#This Row],[Profit]]/Table1[[#This Row],[Sales]]</f>
        <v>0.16558805002533092</v>
      </c>
    </row>
    <row r="147" spans="1:14" x14ac:dyDescent="0.3">
      <c r="A147" t="s">
        <v>156</v>
      </c>
      <c r="B147" s="3">
        <v>45161</v>
      </c>
      <c r="C147" s="3" t="str">
        <f t="shared" si="2"/>
        <v>Aug</v>
      </c>
      <c r="D147" t="s">
        <v>544</v>
      </c>
      <c r="E147" t="s">
        <v>580</v>
      </c>
      <c r="F147" t="s">
        <v>581</v>
      </c>
      <c r="G147" t="s">
        <v>586</v>
      </c>
      <c r="H147">
        <v>8</v>
      </c>
      <c r="I147" s="5">
        <v>822.47</v>
      </c>
      <c r="J147" s="12">
        <v>0.24</v>
      </c>
      <c r="K147" s="5">
        <v>5000.62</v>
      </c>
      <c r="L147" s="5">
        <v>360.9</v>
      </c>
      <c r="M147" s="5">
        <f>Table1[[#This Row],[Quantity Sold]]*Table1[[#This Row],[Unit Price]]*(1-Table1[[#This Row],[Discount %]])</f>
        <v>5000.6176000000005</v>
      </c>
      <c r="N147" s="12">
        <f>Table1[[#This Row],[Profit]]/Table1[[#This Row],[Sales]]</f>
        <v>7.2171050789702068E-2</v>
      </c>
    </row>
    <row r="148" spans="1:14" x14ac:dyDescent="0.3">
      <c r="A148" t="s">
        <v>157</v>
      </c>
      <c r="B148" s="3">
        <v>45538</v>
      </c>
      <c r="C148" s="3" t="str">
        <f t="shared" si="2"/>
        <v>Sep</v>
      </c>
      <c r="D148" t="s">
        <v>472</v>
      </c>
      <c r="E148" t="s">
        <v>580</v>
      </c>
      <c r="F148" t="s">
        <v>584</v>
      </c>
      <c r="G148" t="s">
        <v>593</v>
      </c>
      <c r="H148">
        <v>8</v>
      </c>
      <c r="I148" s="5">
        <v>668.61</v>
      </c>
      <c r="J148" s="12">
        <v>0.21</v>
      </c>
      <c r="K148" s="5">
        <v>4225.62</v>
      </c>
      <c r="L148" s="5">
        <v>620.03</v>
      </c>
      <c r="M148" s="5">
        <f>Table1[[#This Row],[Quantity Sold]]*Table1[[#This Row],[Unit Price]]*(1-Table1[[#This Row],[Discount %]])</f>
        <v>4225.6152000000002</v>
      </c>
      <c r="N148" s="12">
        <f>Table1[[#This Row],[Profit]]/Table1[[#This Row],[Sales]]</f>
        <v>0.14673113057965459</v>
      </c>
    </row>
    <row r="149" spans="1:14" x14ac:dyDescent="0.3">
      <c r="A149" t="s">
        <v>158</v>
      </c>
      <c r="B149" s="3">
        <v>45202</v>
      </c>
      <c r="C149" s="3" t="str">
        <f t="shared" si="2"/>
        <v>Oct</v>
      </c>
      <c r="D149" t="s">
        <v>508</v>
      </c>
      <c r="E149" t="s">
        <v>578</v>
      </c>
      <c r="F149" t="s">
        <v>584</v>
      </c>
      <c r="G149" t="s">
        <v>593</v>
      </c>
      <c r="H149">
        <v>8</v>
      </c>
      <c r="I149" s="5">
        <v>997.79</v>
      </c>
      <c r="J149" s="12">
        <v>0.18</v>
      </c>
      <c r="K149" s="5">
        <v>6545.5</v>
      </c>
      <c r="L149" s="5">
        <v>1265.8399999999999</v>
      </c>
      <c r="M149" s="5">
        <f>Table1[[#This Row],[Quantity Sold]]*Table1[[#This Row],[Unit Price]]*(1-Table1[[#This Row],[Discount %]])</f>
        <v>6545.5024000000003</v>
      </c>
      <c r="N149" s="12">
        <f>Table1[[#This Row],[Profit]]/Table1[[#This Row],[Sales]]</f>
        <v>0.19339087923000534</v>
      </c>
    </row>
    <row r="150" spans="1:14" x14ac:dyDescent="0.3">
      <c r="A150" t="s">
        <v>159</v>
      </c>
      <c r="B150" s="3">
        <v>45220</v>
      </c>
      <c r="C150" s="3" t="str">
        <f t="shared" si="2"/>
        <v>Oct</v>
      </c>
      <c r="D150" t="s">
        <v>540</v>
      </c>
      <c r="E150" t="s">
        <v>577</v>
      </c>
      <c r="F150" t="s">
        <v>584</v>
      </c>
      <c r="G150" t="s">
        <v>593</v>
      </c>
      <c r="H150">
        <v>5</v>
      </c>
      <c r="I150" s="5">
        <v>406.36</v>
      </c>
      <c r="J150" s="12">
        <v>0.26</v>
      </c>
      <c r="K150" s="5">
        <v>1503.53</v>
      </c>
      <c r="L150" s="5">
        <v>291.61</v>
      </c>
      <c r="M150" s="5">
        <f>Table1[[#This Row],[Quantity Sold]]*Table1[[#This Row],[Unit Price]]*(1-Table1[[#This Row],[Discount %]])</f>
        <v>1503.5320000000002</v>
      </c>
      <c r="N150" s="12">
        <f>Table1[[#This Row],[Profit]]/Table1[[#This Row],[Sales]]</f>
        <v>0.19395023710867093</v>
      </c>
    </row>
    <row r="151" spans="1:14" x14ac:dyDescent="0.3">
      <c r="A151" t="s">
        <v>160</v>
      </c>
      <c r="B151" s="3">
        <v>45149</v>
      </c>
      <c r="C151" s="3" t="str">
        <f t="shared" si="2"/>
        <v>Aug</v>
      </c>
      <c r="D151" t="s">
        <v>496</v>
      </c>
      <c r="E151" t="s">
        <v>577</v>
      </c>
      <c r="F151" t="s">
        <v>584</v>
      </c>
      <c r="G151" t="s">
        <v>592</v>
      </c>
      <c r="H151">
        <v>10</v>
      </c>
      <c r="I151" s="5">
        <v>3273.97</v>
      </c>
      <c r="J151" s="12">
        <v>0.21</v>
      </c>
      <c r="K151" s="5">
        <v>25864.36</v>
      </c>
      <c r="L151" s="5">
        <v>5745.71</v>
      </c>
      <c r="M151" s="5">
        <f>Table1[[#This Row],[Quantity Sold]]*Table1[[#This Row],[Unit Price]]*(1-Table1[[#This Row],[Discount %]])</f>
        <v>25864.362999999998</v>
      </c>
      <c r="N151" s="12">
        <f>Table1[[#This Row],[Profit]]/Table1[[#This Row],[Sales]]</f>
        <v>0.22214777400252703</v>
      </c>
    </row>
    <row r="152" spans="1:14" x14ac:dyDescent="0.3">
      <c r="A152" t="s">
        <v>161</v>
      </c>
      <c r="B152" s="3">
        <v>45427</v>
      </c>
      <c r="C152" s="3" t="str">
        <f t="shared" si="2"/>
        <v>May</v>
      </c>
      <c r="D152" t="s">
        <v>529</v>
      </c>
      <c r="E152" t="s">
        <v>577</v>
      </c>
      <c r="F152" t="s">
        <v>582</v>
      </c>
      <c r="G152" t="s">
        <v>587</v>
      </c>
      <c r="H152">
        <v>5</v>
      </c>
      <c r="I152" s="5">
        <v>2886.76</v>
      </c>
      <c r="J152" s="12">
        <v>0.16</v>
      </c>
      <c r="K152" s="5">
        <v>12124.39</v>
      </c>
      <c r="L152" s="5">
        <v>1879.07</v>
      </c>
      <c r="M152" s="5">
        <f>Table1[[#This Row],[Quantity Sold]]*Table1[[#This Row],[Unit Price]]*(1-Table1[[#This Row],[Discount %]])</f>
        <v>12124.392</v>
      </c>
      <c r="N152" s="12">
        <f>Table1[[#This Row],[Profit]]/Table1[[#This Row],[Sales]]</f>
        <v>0.15498264242572204</v>
      </c>
    </row>
    <row r="153" spans="1:14" x14ac:dyDescent="0.3">
      <c r="A153" t="s">
        <v>162</v>
      </c>
      <c r="B153" s="3">
        <v>45335</v>
      </c>
      <c r="C153" s="3" t="str">
        <f t="shared" si="2"/>
        <v>Feb</v>
      </c>
      <c r="D153" t="s">
        <v>519</v>
      </c>
      <c r="E153" t="s">
        <v>579</v>
      </c>
      <c r="F153" t="s">
        <v>584</v>
      </c>
      <c r="G153" t="s">
        <v>603</v>
      </c>
      <c r="H153">
        <v>7</v>
      </c>
      <c r="I153" s="5">
        <v>2138.5300000000002</v>
      </c>
      <c r="J153" s="12">
        <v>0.15</v>
      </c>
      <c r="K153" s="5">
        <v>12724.25</v>
      </c>
      <c r="L153" s="5">
        <v>1374.92</v>
      </c>
      <c r="M153" s="5">
        <f>Table1[[#This Row],[Quantity Sold]]*Table1[[#This Row],[Unit Price]]*(1-Table1[[#This Row],[Discount %]])</f>
        <v>12724.253500000001</v>
      </c>
      <c r="N153" s="12">
        <f>Table1[[#This Row],[Profit]]/Table1[[#This Row],[Sales]]</f>
        <v>0.10805509165569681</v>
      </c>
    </row>
    <row r="154" spans="1:14" x14ac:dyDescent="0.3">
      <c r="A154" t="s">
        <v>163</v>
      </c>
      <c r="B154" s="3">
        <v>44931</v>
      </c>
      <c r="C154" s="3" t="str">
        <f t="shared" si="2"/>
        <v>Jan</v>
      </c>
      <c r="D154" t="s">
        <v>487</v>
      </c>
      <c r="E154" t="s">
        <v>580</v>
      </c>
      <c r="F154" t="s">
        <v>582</v>
      </c>
      <c r="G154" t="s">
        <v>600</v>
      </c>
      <c r="H154">
        <v>8</v>
      </c>
      <c r="I154" s="5">
        <v>967.19</v>
      </c>
      <c r="J154" s="12">
        <v>0.15</v>
      </c>
      <c r="K154" s="5">
        <v>6576.89</v>
      </c>
      <c r="L154" s="5">
        <v>1144.19</v>
      </c>
      <c r="M154" s="5">
        <f>Table1[[#This Row],[Quantity Sold]]*Table1[[#This Row],[Unit Price]]*(1-Table1[[#This Row],[Discount %]])</f>
        <v>6576.8919999999998</v>
      </c>
      <c r="N154" s="12">
        <f>Table1[[#This Row],[Profit]]/Table1[[#This Row],[Sales]]</f>
        <v>0.17397128430002631</v>
      </c>
    </row>
    <row r="155" spans="1:14" x14ac:dyDescent="0.3">
      <c r="A155" t="s">
        <v>164</v>
      </c>
      <c r="B155" s="3">
        <v>45080</v>
      </c>
      <c r="C155" s="3" t="str">
        <f t="shared" si="2"/>
        <v>Jun</v>
      </c>
      <c r="D155" t="s">
        <v>545</v>
      </c>
      <c r="E155" t="s">
        <v>578</v>
      </c>
      <c r="F155" t="s">
        <v>582</v>
      </c>
      <c r="G155" t="s">
        <v>587</v>
      </c>
      <c r="H155">
        <v>7</v>
      </c>
      <c r="I155" s="5">
        <v>1052.81</v>
      </c>
      <c r="J155" s="12">
        <v>0.28000000000000003</v>
      </c>
      <c r="K155" s="5">
        <v>5306.16</v>
      </c>
      <c r="L155" s="5">
        <v>631.25</v>
      </c>
      <c r="M155" s="5">
        <f>Table1[[#This Row],[Quantity Sold]]*Table1[[#This Row],[Unit Price]]*(1-Table1[[#This Row],[Discount %]])</f>
        <v>5306.1624000000002</v>
      </c>
      <c r="N155" s="12">
        <f>Table1[[#This Row],[Profit]]/Table1[[#This Row],[Sales]]</f>
        <v>0.11896550424412382</v>
      </c>
    </row>
    <row r="156" spans="1:14" x14ac:dyDescent="0.3">
      <c r="A156" t="s">
        <v>165</v>
      </c>
      <c r="B156" s="3">
        <v>45652</v>
      </c>
      <c r="C156" s="3" t="str">
        <f t="shared" si="2"/>
        <v>Dec</v>
      </c>
      <c r="D156" t="s">
        <v>471</v>
      </c>
      <c r="E156" t="s">
        <v>579</v>
      </c>
      <c r="F156" t="s">
        <v>582</v>
      </c>
      <c r="G156" t="s">
        <v>595</v>
      </c>
      <c r="H156">
        <v>3</v>
      </c>
      <c r="I156" s="5">
        <v>3179.25</v>
      </c>
      <c r="J156" s="12">
        <v>0.21</v>
      </c>
      <c r="K156" s="5">
        <v>7534.82</v>
      </c>
      <c r="L156" s="5">
        <v>1114.76</v>
      </c>
      <c r="M156" s="5">
        <f>Table1[[#This Row],[Quantity Sold]]*Table1[[#This Row],[Unit Price]]*(1-Table1[[#This Row],[Discount %]])</f>
        <v>7534.8225000000002</v>
      </c>
      <c r="N156" s="12">
        <f>Table1[[#This Row],[Profit]]/Table1[[#This Row],[Sales]]</f>
        <v>0.14794779437332278</v>
      </c>
    </row>
    <row r="157" spans="1:14" x14ac:dyDescent="0.3">
      <c r="A157" t="s">
        <v>166</v>
      </c>
      <c r="B157" s="3">
        <v>45191</v>
      </c>
      <c r="C157" s="3" t="str">
        <f t="shared" si="2"/>
        <v>Sep</v>
      </c>
      <c r="D157" t="s">
        <v>546</v>
      </c>
      <c r="E157" t="s">
        <v>577</v>
      </c>
      <c r="F157" t="s">
        <v>584</v>
      </c>
      <c r="G157" t="s">
        <v>599</v>
      </c>
      <c r="H157">
        <v>8</v>
      </c>
      <c r="I157" s="5">
        <v>4959.07</v>
      </c>
      <c r="J157" s="12">
        <v>0.11</v>
      </c>
      <c r="K157" s="5">
        <v>35308.58</v>
      </c>
      <c r="L157" s="5">
        <v>5822.04</v>
      </c>
      <c r="M157" s="5">
        <f>Table1[[#This Row],[Quantity Sold]]*Table1[[#This Row],[Unit Price]]*(1-Table1[[#This Row],[Discount %]])</f>
        <v>35308.578399999999</v>
      </c>
      <c r="N157" s="12">
        <f>Table1[[#This Row],[Profit]]/Table1[[#This Row],[Sales]]</f>
        <v>0.16489023347866155</v>
      </c>
    </row>
    <row r="158" spans="1:14" x14ac:dyDescent="0.3">
      <c r="A158" t="s">
        <v>167</v>
      </c>
      <c r="B158" s="3">
        <v>45222</v>
      </c>
      <c r="C158" s="3" t="str">
        <f t="shared" si="2"/>
        <v>Oct</v>
      </c>
      <c r="D158" t="s">
        <v>547</v>
      </c>
      <c r="E158" t="s">
        <v>580</v>
      </c>
      <c r="F158" t="s">
        <v>581</v>
      </c>
      <c r="G158" t="s">
        <v>598</v>
      </c>
      <c r="H158">
        <v>6</v>
      </c>
      <c r="I158" s="5">
        <v>1144.54</v>
      </c>
      <c r="J158" s="12">
        <v>0.23</v>
      </c>
      <c r="K158" s="5">
        <v>5287.77</v>
      </c>
      <c r="L158" s="5">
        <v>721.96</v>
      </c>
      <c r="M158" s="5">
        <f>Table1[[#This Row],[Quantity Sold]]*Table1[[#This Row],[Unit Price]]*(1-Table1[[#This Row],[Discount %]])</f>
        <v>5287.7748000000001</v>
      </c>
      <c r="N158" s="12">
        <f>Table1[[#This Row],[Profit]]/Table1[[#This Row],[Sales]]</f>
        <v>0.1365339263999758</v>
      </c>
    </row>
    <row r="159" spans="1:14" x14ac:dyDescent="0.3">
      <c r="A159" t="s">
        <v>168</v>
      </c>
      <c r="B159" s="3">
        <v>45140</v>
      </c>
      <c r="C159" s="3" t="str">
        <f t="shared" si="2"/>
        <v>Aug</v>
      </c>
      <c r="D159" t="s">
        <v>548</v>
      </c>
      <c r="E159" t="s">
        <v>577</v>
      </c>
      <c r="F159" t="s">
        <v>582</v>
      </c>
      <c r="G159" t="s">
        <v>595</v>
      </c>
      <c r="H159">
        <v>5</v>
      </c>
      <c r="I159" s="5">
        <v>821.07</v>
      </c>
      <c r="J159" s="12">
        <v>0.21</v>
      </c>
      <c r="K159" s="5">
        <v>3243.23</v>
      </c>
      <c r="L159" s="5">
        <v>362.54</v>
      </c>
      <c r="M159" s="5">
        <f>Table1[[#This Row],[Quantity Sold]]*Table1[[#This Row],[Unit Price]]*(1-Table1[[#This Row],[Discount %]])</f>
        <v>3243.2265000000002</v>
      </c>
      <c r="N159" s="12">
        <f>Table1[[#This Row],[Profit]]/Table1[[#This Row],[Sales]]</f>
        <v>0.11178362311646106</v>
      </c>
    </row>
    <row r="160" spans="1:14" x14ac:dyDescent="0.3">
      <c r="A160" t="s">
        <v>169</v>
      </c>
      <c r="B160" s="3">
        <v>44999</v>
      </c>
      <c r="C160" s="3" t="str">
        <f t="shared" si="2"/>
        <v>Mar</v>
      </c>
      <c r="D160" t="s">
        <v>498</v>
      </c>
      <c r="E160" t="s">
        <v>580</v>
      </c>
      <c r="F160" t="s">
        <v>582</v>
      </c>
      <c r="G160" t="s">
        <v>595</v>
      </c>
      <c r="H160">
        <v>1</v>
      </c>
      <c r="I160" s="5">
        <v>953.55</v>
      </c>
      <c r="J160" s="12">
        <v>0.14000000000000001</v>
      </c>
      <c r="K160" s="5">
        <v>820.05</v>
      </c>
      <c r="L160" s="5">
        <v>95.95</v>
      </c>
      <c r="M160" s="5">
        <f>Table1[[#This Row],[Quantity Sold]]*Table1[[#This Row],[Unit Price]]*(1-Table1[[#This Row],[Discount %]])</f>
        <v>820.053</v>
      </c>
      <c r="N160" s="12">
        <f>Table1[[#This Row],[Profit]]/Table1[[#This Row],[Sales]]</f>
        <v>0.11700506066703251</v>
      </c>
    </row>
    <row r="161" spans="1:14" x14ac:dyDescent="0.3">
      <c r="A161" t="s">
        <v>170</v>
      </c>
      <c r="B161" s="3">
        <v>45370</v>
      </c>
      <c r="C161" s="3" t="str">
        <f t="shared" si="2"/>
        <v>Mar</v>
      </c>
      <c r="D161" t="s">
        <v>491</v>
      </c>
      <c r="E161" t="s">
        <v>577</v>
      </c>
      <c r="F161" t="s">
        <v>581</v>
      </c>
      <c r="G161" t="s">
        <v>597</v>
      </c>
      <c r="H161">
        <v>2</v>
      </c>
      <c r="I161" s="5">
        <v>639.94000000000005</v>
      </c>
      <c r="J161" s="12">
        <v>0.01</v>
      </c>
      <c r="K161" s="5">
        <v>1267.08</v>
      </c>
      <c r="L161" s="5">
        <v>154.1</v>
      </c>
      <c r="M161" s="5">
        <f>Table1[[#This Row],[Quantity Sold]]*Table1[[#This Row],[Unit Price]]*(1-Table1[[#This Row],[Discount %]])</f>
        <v>1267.0812000000001</v>
      </c>
      <c r="N161" s="12">
        <f>Table1[[#This Row],[Profit]]/Table1[[#This Row],[Sales]]</f>
        <v>0.12161820879502479</v>
      </c>
    </row>
    <row r="162" spans="1:14" x14ac:dyDescent="0.3">
      <c r="A162" t="s">
        <v>171</v>
      </c>
      <c r="B162" s="3">
        <v>44956</v>
      </c>
      <c r="C162" s="3" t="str">
        <f t="shared" si="2"/>
        <v>Jan</v>
      </c>
      <c r="D162" t="s">
        <v>525</v>
      </c>
      <c r="E162" t="s">
        <v>579</v>
      </c>
      <c r="F162" t="s">
        <v>581</v>
      </c>
      <c r="G162" t="s">
        <v>598</v>
      </c>
      <c r="H162">
        <v>10</v>
      </c>
      <c r="I162" s="5">
        <v>2090.34</v>
      </c>
      <c r="J162" s="12">
        <v>0.22</v>
      </c>
      <c r="K162" s="5">
        <v>16304.65</v>
      </c>
      <c r="L162" s="5">
        <v>3944.55</v>
      </c>
      <c r="M162" s="5">
        <f>Table1[[#This Row],[Quantity Sold]]*Table1[[#This Row],[Unit Price]]*(1-Table1[[#This Row],[Discount %]])</f>
        <v>16304.652000000002</v>
      </c>
      <c r="N162" s="12">
        <f>Table1[[#This Row],[Profit]]/Table1[[#This Row],[Sales]]</f>
        <v>0.24192791626928517</v>
      </c>
    </row>
    <row r="163" spans="1:14" x14ac:dyDescent="0.3">
      <c r="A163" t="s">
        <v>172</v>
      </c>
      <c r="B163" s="3">
        <v>45586</v>
      </c>
      <c r="C163" s="3" t="str">
        <f t="shared" si="2"/>
        <v>Oct</v>
      </c>
      <c r="D163" t="s">
        <v>514</v>
      </c>
      <c r="E163" t="s">
        <v>578</v>
      </c>
      <c r="F163" t="s">
        <v>583</v>
      </c>
      <c r="G163" t="s">
        <v>591</v>
      </c>
      <c r="H163">
        <v>10</v>
      </c>
      <c r="I163" s="5">
        <v>489.22</v>
      </c>
      <c r="J163" s="12">
        <v>0.08</v>
      </c>
      <c r="K163" s="5">
        <v>4500.82</v>
      </c>
      <c r="L163" s="5">
        <v>332.75</v>
      </c>
      <c r="M163" s="5">
        <f>Table1[[#This Row],[Quantity Sold]]*Table1[[#This Row],[Unit Price]]*(1-Table1[[#This Row],[Discount %]])</f>
        <v>4500.8240000000005</v>
      </c>
      <c r="N163" s="12">
        <f>Table1[[#This Row],[Profit]]/Table1[[#This Row],[Sales]]</f>
        <v>7.3930972578330173E-2</v>
      </c>
    </row>
    <row r="164" spans="1:14" x14ac:dyDescent="0.3">
      <c r="A164" t="s">
        <v>173</v>
      </c>
      <c r="B164" s="3">
        <v>45604</v>
      </c>
      <c r="C164" s="3" t="str">
        <f t="shared" si="2"/>
        <v>Nov</v>
      </c>
      <c r="D164" t="s">
        <v>542</v>
      </c>
      <c r="E164" t="s">
        <v>577</v>
      </c>
      <c r="F164" t="s">
        <v>581</v>
      </c>
      <c r="G164" t="s">
        <v>604</v>
      </c>
      <c r="H164">
        <v>2</v>
      </c>
      <c r="I164" s="5">
        <v>1462.9</v>
      </c>
      <c r="J164" s="12">
        <v>0.23</v>
      </c>
      <c r="K164" s="5">
        <v>2252.87</v>
      </c>
      <c r="L164" s="5">
        <v>361.92</v>
      </c>
      <c r="M164" s="5">
        <f>Table1[[#This Row],[Quantity Sold]]*Table1[[#This Row],[Unit Price]]*(1-Table1[[#This Row],[Discount %]])</f>
        <v>2252.866</v>
      </c>
      <c r="N164" s="12">
        <f>Table1[[#This Row],[Profit]]/Table1[[#This Row],[Sales]]</f>
        <v>0.16064841735208868</v>
      </c>
    </row>
    <row r="165" spans="1:14" x14ac:dyDescent="0.3">
      <c r="A165" t="s">
        <v>174</v>
      </c>
      <c r="B165" s="3">
        <v>45325</v>
      </c>
      <c r="C165" s="3" t="str">
        <f t="shared" si="2"/>
        <v>Feb</v>
      </c>
      <c r="D165" t="s">
        <v>490</v>
      </c>
      <c r="E165" t="s">
        <v>578</v>
      </c>
      <c r="F165" t="s">
        <v>582</v>
      </c>
      <c r="G165" t="s">
        <v>587</v>
      </c>
      <c r="H165">
        <v>4</v>
      </c>
      <c r="I165" s="5">
        <v>1602.01</v>
      </c>
      <c r="J165" s="12">
        <v>0.23</v>
      </c>
      <c r="K165" s="5">
        <v>4934.1899999999996</v>
      </c>
      <c r="L165" s="5">
        <v>1224.8800000000001</v>
      </c>
      <c r="M165" s="5">
        <f>Table1[[#This Row],[Quantity Sold]]*Table1[[#This Row],[Unit Price]]*(1-Table1[[#This Row],[Discount %]])</f>
        <v>4934.1908000000003</v>
      </c>
      <c r="N165" s="12">
        <f>Table1[[#This Row],[Profit]]/Table1[[#This Row],[Sales]]</f>
        <v>0.24824337935912485</v>
      </c>
    </row>
    <row r="166" spans="1:14" x14ac:dyDescent="0.3">
      <c r="A166" t="s">
        <v>175</v>
      </c>
      <c r="B166" s="3">
        <v>45180</v>
      </c>
      <c r="C166" s="3" t="str">
        <f t="shared" si="2"/>
        <v>Sep</v>
      </c>
      <c r="D166" t="s">
        <v>488</v>
      </c>
      <c r="E166" t="s">
        <v>579</v>
      </c>
      <c r="F166" t="s">
        <v>581</v>
      </c>
      <c r="G166" t="s">
        <v>597</v>
      </c>
      <c r="H166">
        <v>10</v>
      </c>
      <c r="I166" s="5">
        <v>1406.63</v>
      </c>
      <c r="J166" s="12">
        <v>0.22</v>
      </c>
      <c r="K166" s="5">
        <v>10971.71</v>
      </c>
      <c r="L166" s="5">
        <v>2053.84</v>
      </c>
      <c r="M166" s="5">
        <f>Table1[[#This Row],[Quantity Sold]]*Table1[[#This Row],[Unit Price]]*(1-Table1[[#This Row],[Discount %]])</f>
        <v>10971.714000000002</v>
      </c>
      <c r="N166" s="12">
        <f>Table1[[#This Row],[Profit]]/Table1[[#This Row],[Sales]]</f>
        <v>0.18719415660822245</v>
      </c>
    </row>
    <row r="167" spans="1:14" x14ac:dyDescent="0.3">
      <c r="A167" t="s">
        <v>176</v>
      </c>
      <c r="B167" s="3">
        <v>45256</v>
      </c>
      <c r="C167" s="3" t="str">
        <f t="shared" si="2"/>
        <v>Nov</v>
      </c>
      <c r="D167" t="s">
        <v>549</v>
      </c>
      <c r="E167" t="s">
        <v>578</v>
      </c>
      <c r="F167" t="s">
        <v>583</v>
      </c>
      <c r="G167" t="s">
        <v>589</v>
      </c>
      <c r="H167">
        <v>3</v>
      </c>
      <c r="I167" s="5">
        <v>1851.82</v>
      </c>
      <c r="J167" s="12">
        <v>0.05</v>
      </c>
      <c r="K167" s="5">
        <v>5277.69</v>
      </c>
      <c r="L167" s="5">
        <v>769.34</v>
      </c>
      <c r="M167" s="5">
        <f>Table1[[#This Row],[Quantity Sold]]*Table1[[#This Row],[Unit Price]]*(1-Table1[[#This Row],[Discount %]])</f>
        <v>5277.6869999999999</v>
      </c>
      <c r="N167" s="12">
        <f>Table1[[#This Row],[Profit]]/Table1[[#This Row],[Sales]]</f>
        <v>0.14577210863085935</v>
      </c>
    </row>
    <row r="168" spans="1:14" x14ac:dyDescent="0.3">
      <c r="A168" t="s">
        <v>177</v>
      </c>
      <c r="B168" s="3">
        <v>44959</v>
      </c>
      <c r="C168" s="3" t="str">
        <f t="shared" si="2"/>
        <v>Feb</v>
      </c>
      <c r="D168" t="s">
        <v>525</v>
      </c>
      <c r="E168" t="s">
        <v>577</v>
      </c>
      <c r="F168" t="s">
        <v>581</v>
      </c>
      <c r="G168" t="s">
        <v>585</v>
      </c>
      <c r="H168">
        <v>5</v>
      </c>
      <c r="I168" s="5">
        <v>2485.88</v>
      </c>
      <c r="J168" s="12">
        <v>0.21</v>
      </c>
      <c r="K168" s="5">
        <v>9819.23</v>
      </c>
      <c r="L168" s="5">
        <v>720.52</v>
      </c>
      <c r="M168" s="5">
        <f>Table1[[#This Row],[Quantity Sold]]*Table1[[#This Row],[Unit Price]]*(1-Table1[[#This Row],[Discount %]])</f>
        <v>9819.2260000000024</v>
      </c>
      <c r="N168" s="12">
        <f>Table1[[#This Row],[Profit]]/Table1[[#This Row],[Sales]]</f>
        <v>7.3378462465997843E-2</v>
      </c>
    </row>
    <row r="169" spans="1:14" x14ac:dyDescent="0.3">
      <c r="A169" t="s">
        <v>178</v>
      </c>
      <c r="B169" s="3">
        <v>45411</v>
      </c>
      <c r="C169" s="3" t="str">
        <f t="shared" si="2"/>
        <v>Apr</v>
      </c>
      <c r="D169" t="s">
        <v>550</v>
      </c>
      <c r="E169" t="s">
        <v>578</v>
      </c>
      <c r="F169" t="s">
        <v>583</v>
      </c>
      <c r="G169" t="s">
        <v>601</v>
      </c>
      <c r="H169">
        <v>5</v>
      </c>
      <c r="I169" s="5">
        <v>3537.76</v>
      </c>
      <c r="J169" s="12">
        <v>0.13</v>
      </c>
      <c r="K169" s="5">
        <v>15389.26</v>
      </c>
      <c r="L169" s="5">
        <v>2711.29</v>
      </c>
      <c r="M169" s="5">
        <f>Table1[[#This Row],[Quantity Sold]]*Table1[[#This Row],[Unit Price]]*(1-Table1[[#This Row],[Discount %]])</f>
        <v>15389.256000000003</v>
      </c>
      <c r="N169" s="12">
        <f>Table1[[#This Row],[Profit]]/Table1[[#This Row],[Sales]]</f>
        <v>0.17618066105842645</v>
      </c>
    </row>
    <row r="170" spans="1:14" x14ac:dyDescent="0.3">
      <c r="A170" t="s">
        <v>179</v>
      </c>
      <c r="B170" s="3">
        <v>45164</v>
      </c>
      <c r="C170" s="3" t="str">
        <f t="shared" si="2"/>
        <v>Aug</v>
      </c>
      <c r="D170" t="s">
        <v>496</v>
      </c>
      <c r="E170" t="s">
        <v>580</v>
      </c>
      <c r="F170" t="s">
        <v>582</v>
      </c>
      <c r="G170" t="s">
        <v>595</v>
      </c>
      <c r="H170">
        <v>7</v>
      </c>
      <c r="I170" s="5">
        <v>4350.29</v>
      </c>
      <c r="J170" s="12">
        <v>7.0000000000000007E-2</v>
      </c>
      <c r="K170" s="5">
        <v>28320.39</v>
      </c>
      <c r="L170" s="5">
        <v>2023.9</v>
      </c>
      <c r="M170" s="5">
        <f>Table1[[#This Row],[Quantity Sold]]*Table1[[#This Row],[Unit Price]]*(1-Table1[[#This Row],[Discount %]])</f>
        <v>28320.387899999998</v>
      </c>
      <c r="N170" s="12">
        <f>Table1[[#This Row],[Profit]]/Table1[[#This Row],[Sales]]</f>
        <v>7.1464411330493693E-2</v>
      </c>
    </row>
    <row r="171" spans="1:14" x14ac:dyDescent="0.3">
      <c r="A171" t="s">
        <v>180</v>
      </c>
      <c r="B171" s="3">
        <v>45549</v>
      </c>
      <c r="C171" s="3" t="str">
        <f t="shared" si="2"/>
        <v>Sep</v>
      </c>
      <c r="D171" t="s">
        <v>530</v>
      </c>
      <c r="E171" t="s">
        <v>578</v>
      </c>
      <c r="F171" t="s">
        <v>581</v>
      </c>
      <c r="G171" t="s">
        <v>597</v>
      </c>
      <c r="H171">
        <v>5</v>
      </c>
      <c r="I171" s="5">
        <v>3000.16</v>
      </c>
      <c r="J171" s="12">
        <v>0.04</v>
      </c>
      <c r="K171" s="5">
        <v>14400.77</v>
      </c>
      <c r="L171" s="5">
        <v>1755.31</v>
      </c>
      <c r="M171" s="5">
        <f>Table1[[#This Row],[Quantity Sold]]*Table1[[#This Row],[Unit Price]]*(1-Table1[[#This Row],[Discount %]])</f>
        <v>14400.767999999998</v>
      </c>
      <c r="N171" s="12">
        <f>Table1[[#This Row],[Profit]]/Table1[[#This Row],[Sales]]</f>
        <v>0.12189001004807382</v>
      </c>
    </row>
    <row r="172" spans="1:14" x14ac:dyDescent="0.3">
      <c r="A172" t="s">
        <v>181</v>
      </c>
      <c r="B172" s="3">
        <v>45358</v>
      </c>
      <c r="C172" s="3" t="str">
        <f t="shared" si="2"/>
        <v>Mar</v>
      </c>
      <c r="D172" t="s">
        <v>550</v>
      </c>
      <c r="E172" t="s">
        <v>580</v>
      </c>
      <c r="F172" t="s">
        <v>584</v>
      </c>
      <c r="G172" t="s">
        <v>592</v>
      </c>
      <c r="H172">
        <v>9</v>
      </c>
      <c r="I172" s="5">
        <v>1528.4</v>
      </c>
      <c r="J172" s="12">
        <v>0.26</v>
      </c>
      <c r="K172" s="5">
        <v>10179.14</v>
      </c>
      <c r="L172" s="5">
        <v>1892.04</v>
      </c>
      <c r="M172" s="5">
        <f>Table1[[#This Row],[Quantity Sold]]*Table1[[#This Row],[Unit Price]]*(1-Table1[[#This Row],[Discount %]])</f>
        <v>10179.144</v>
      </c>
      <c r="N172" s="12">
        <f>Table1[[#This Row],[Profit]]/Table1[[#This Row],[Sales]]</f>
        <v>0.18587424870863353</v>
      </c>
    </row>
    <row r="173" spans="1:14" x14ac:dyDescent="0.3">
      <c r="A173" t="s">
        <v>182</v>
      </c>
      <c r="B173" s="3">
        <v>45419</v>
      </c>
      <c r="C173" s="3" t="str">
        <f t="shared" si="2"/>
        <v>May</v>
      </c>
      <c r="D173" t="s">
        <v>551</v>
      </c>
      <c r="E173" t="s">
        <v>580</v>
      </c>
      <c r="F173" t="s">
        <v>581</v>
      </c>
      <c r="G173" t="s">
        <v>598</v>
      </c>
      <c r="H173">
        <v>5</v>
      </c>
      <c r="I173" s="5">
        <v>4848.53</v>
      </c>
      <c r="J173" s="12">
        <v>0.16</v>
      </c>
      <c r="K173" s="5">
        <v>20363.830000000002</v>
      </c>
      <c r="L173" s="5">
        <v>2143.27</v>
      </c>
      <c r="M173" s="5">
        <f>Table1[[#This Row],[Quantity Sold]]*Table1[[#This Row],[Unit Price]]*(1-Table1[[#This Row],[Discount %]])</f>
        <v>20363.825999999997</v>
      </c>
      <c r="N173" s="12">
        <f>Table1[[#This Row],[Profit]]/Table1[[#This Row],[Sales]]</f>
        <v>0.1052488652674865</v>
      </c>
    </row>
    <row r="174" spans="1:14" x14ac:dyDescent="0.3">
      <c r="A174" t="s">
        <v>183</v>
      </c>
      <c r="B174" s="3">
        <v>45499</v>
      </c>
      <c r="C174" s="3" t="str">
        <f t="shared" si="2"/>
        <v>Jul</v>
      </c>
      <c r="D174" t="s">
        <v>548</v>
      </c>
      <c r="E174" t="s">
        <v>580</v>
      </c>
      <c r="F174" t="s">
        <v>584</v>
      </c>
      <c r="G174" t="s">
        <v>593</v>
      </c>
      <c r="H174">
        <v>7</v>
      </c>
      <c r="I174" s="5">
        <v>3046.17</v>
      </c>
      <c r="J174" s="12">
        <v>0.18</v>
      </c>
      <c r="K174" s="5">
        <v>17485.02</v>
      </c>
      <c r="L174" s="5">
        <v>3414.63</v>
      </c>
      <c r="M174" s="5">
        <f>Table1[[#This Row],[Quantity Sold]]*Table1[[#This Row],[Unit Price]]*(1-Table1[[#This Row],[Discount %]])</f>
        <v>17485.015800000005</v>
      </c>
      <c r="N174" s="12">
        <f>Table1[[#This Row],[Profit]]/Table1[[#This Row],[Sales]]</f>
        <v>0.19528888156833679</v>
      </c>
    </row>
    <row r="175" spans="1:14" x14ac:dyDescent="0.3">
      <c r="A175" t="s">
        <v>184</v>
      </c>
      <c r="B175" s="3">
        <v>44986</v>
      </c>
      <c r="C175" s="3" t="str">
        <f t="shared" si="2"/>
        <v>Mar</v>
      </c>
      <c r="D175" t="s">
        <v>535</v>
      </c>
      <c r="E175" t="s">
        <v>580</v>
      </c>
      <c r="F175" t="s">
        <v>581</v>
      </c>
      <c r="G175" t="s">
        <v>585</v>
      </c>
      <c r="H175">
        <v>2</v>
      </c>
      <c r="I175" s="5">
        <v>4856.1899999999996</v>
      </c>
      <c r="J175" s="12">
        <v>0.1</v>
      </c>
      <c r="K175" s="5">
        <v>8741.14</v>
      </c>
      <c r="L175" s="5">
        <v>797.55</v>
      </c>
      <c r="M175" s="5">
        <f>Table1[[#This Row],[Quantity Sold]]*Table1[[#This Row],[Unit Price]]*(1-Table1[[#This Row],[Discount %]])</f>
        <v>8741.1419999999998</v>
      </c>
      <c r="N175" s="12">
        <f>Table1[[#This Row],[Profit]]/Table1[[#This Row],[Sales]]</f>
        <v>9.1240959417192721E-2</v>
      </c>
    </row>
    <row r="176" spans="1:14" x14ac:dyDescent="0.3">
      <c r="A176" t="s">
        <v>185</v>
      </c>
      <c r="B176" s="3">
        <v>45232</v>
      </c>
      <c r="C176" s="3" t="str">
        <f t="shared" si="2"/>
        <v>Nov</v>
      </c>
      <c r="D176" t="s">
        <v>499</v>
      </c>
      <c r="E176" t="s">
        <v>579</v>
      </c>
      <c r="F176" t="s">
        <v>583</v>
      </c>
      <c r="G176" t="s">
        <v>591</v>
      </c>
      <c r="H176">
        <v>6</v>
      </c>
      <c r="I176" s="5">
        <v>410.94</v>
      </c>
      <c r="J176" s="12">
        <v>0.1</v>
      </c>
      <c r="K176" s="5">
        <v>2219.08</v>
      </c>
      <c r="L176" s="5">
        <v>364.96</v>
      </c>
      <c r="M176" s="5">
        <f>Table1[[#This Row],[Quantity Sold]]*Table1[[#This Row],[Unit Price]]*(1-Table1[[#This Row],[Discount %]])</f>
        <v>2219.076</v>
      </c>
      <c r="N176" s="12">
        <f>Table1[[#This Row],[Profit]]/Table1[[#This Row],[Sales]]</f>
        <v>0.16446455287776915</v>
      </c>
    </row>
    <row r="177" spans="1:14" x14ac:dyDescent="0.3">
      <c r="A177" t="s">
        <v>186</v>
      </c>
      <c r="B177" s="3">
        <v>45487</v>
      </c>
      <c r="C177" s="3" t="str">
        <f t="shared" si="2"/>
        <v>Jul</v>
      </c>
      <c r="D177" t="s">
        <v>548</v>
      </c>
      <c r="E177" t="s">
        <v>578</v>
      </c>
      <c r="F177" t="s">
        <v>583</v>
      </c>
      <c r="G177" t="s">
        <v>596</v>
      </c>
      <c r="H177">
        <v>5</v>
      </c>
      <c r="I177" s="5">
        <v>4783.37</v>
      </c>
      <c r="J177" s="12">
        <v>0.02</v>
      </c>
      <c r="K177" s="5">
        <v>23438.51</v>
      </c>
      <c r="L177" s="5">
        <v>4950.01</v>
      </c>
      <c r="M177" s="5">
        <f>Table1[[#This Row],[Quantity Sold]]*Table1[[#This Row],[Unit Price]]*(1-Table1[[#This Row],[Discount %]])</f>
        <v>23438.512999999999</v>
      </c>
      <c r="N177" s="12">
        <f>Table1[[#This Row],[Profit]]/Table1[[#This Row],[Sales]]</f>
        <v>0.21119132572846996</v>
      </c>
    </row>
    <row r="178" spans="1:14" x14ac:dyDescent="0.3">
      <c r="A178" t="s">
        <v>187</v>
      </c>
      <c r="B178" s="3">
        <v>45039</v>
      </c>
      <c r="C178" s="3" t="str">
        <f t="shared" si="2"/>
        <v>Apr</v>
      </c>
      <c r="D178" t="s">
        <v>552</v>
      </c>
      <c r="E178" t="s">
        <v>579</v>
      </c>
      <c r="F178" t="s">
        <v>583</v>
      </c>
      <c r="G178" t="s">
        <v>596</v>
      </c>
      <c r="H178">
        <v>5</v>
      </c>
      <c r="I178" s="5">
        <v>3646.56</v>
      </c>
      <c r="J178" s="12">
        <v>0.2</v>
      </c>
      <c r="K178" s="5">
        <v>14586.24</v>
      </c>
      <c r="L178" s="5">
        <v>2391.85</v>
      </c>
      <c r="M178" s="5">
        <f>Table1[[#This Row],[Quantity Sold]]*Table1[[#This Row],[Unit Price]]*(1-Table1[[#This Row],[Discount %]])</f>
        <v>14586.24</v>
      </c>
      <c r="N178" s="12">
        <f>Table1[[#This Row],[Profit]]/Table1[[#This Row],[Sales]]</f>
        <v>0.16397988789434426</v>
      </c>
    </row>
    <row r="179" spans="1:14" x14ac:dyDescent="0.3">
      <c r="A179" t="s">
        <v>188</v>
      </c>
      <c r="B179" s="3">
        <v>45244</v>
      </c>
      <c r="C179" s="3" t="str">
        <f t="shared" si="2"/>
        <v>Nov</v>
      </c>
      <c r="D179" t="s">
        <v>553</v>
      </c>
      <c r="E179" t="s">
        <v>577</v>
      </c>
      <c r="F179" t="s">
        <v>582</v>
      </c>
      <c r="G179" t="s">
        <v>600</v>
      </c>
      <c r="H179">
        <v>2</v>
      </c>
      <c r="I179" s="5">
        <v>1511.5</v>
      </c>
      <c r="J179" s="12">
        <v>0.22</v>
      </c>
      <c r="K179" s="5">
        <v>2357.94</v>
      </c>
      <c r="L179" s="5">
        <v>420.9</v>
      </c>
      <c r="M179" s="5">
        <f>Table1[[#This Row],[Quantity Sold]]*Table1[[#This Row],[Unit Price]]*(1-Table1[[#This Row],[Discount %]])</f>
        <v>2357.94</v>
      </c>
      <c r="N179" s="12">
        <f>Table1[[#This Row],[Profit]]/Table1[[#This Row],[Sales]]</f>
        <v>0.17850326980330286</v>
      </c>
    </row>
    <row r="180" spans="1:14" x14ac:dyDescent="0.3">
      <c r="A180" t="s">
        <v>189</v>
      </c>
      <c r="B180" s="3">
        <v>45175</v>
      </c>
      <c r="C180" s="3" t="str">
        <f t="shared" si="2"/>
        <v>Sep</v>
      </c>
      <c r="D180" t="s">
        <v>554</v>
      </c>
      <c r="E180" t="s">
        <v>579</v>
      </c>
      <c r="F180" t="s">
        <v>581</v>
      </c>
      <c r="G180" t="s">
        <v>597</v>
      </c>
      <c r="H180">
        <v>3</v>
      </c>
      <c r="I180" s="5">
        <v>4242.3599999999997</v>
      </c>
      <c r="J180" s="12">
        <v>0.11</v>
      </c>
      <c r="K180" s="5">
        <v>11327.1</v>
      </c>
      <c r="L180" s="5">
        <v>1183.79</v>
      </c>
      <c r="M180" s="5">
        <f>Table1[[#This Row],[Quantity Sold]]*Table1[[#This Row],[Unit Price]]*(1-Table1[[#This Row],[Discount %]])</f>
        <v>11327.101199999999</v>
      </c>
      <c r="N180" s="12">
        <f>Table1[[#This Row],[Profit]]/Table1[[#This Row],[Sales]]</f>
        <v>0.10450953907001792</v>
      </c>
    </row>
    <row r="181" spans="1:14" x14ac:dyDescent="0.3">
      <c r="A181" t="s">
        <v>190</v>
      </c>
      <c r="B181" s="3">
        <v>45082</v>
      </c>
      <c r="C181" s="3" t="str">
        <f t="shared" si="2"/>
        <v>Jun</v>
      </c>
      <c r="D181" t="s">
        <v>527</v>
      </c>
      <c r="E181" t="s">
        <v>577</v>
      </c>
      <c r="F181" t="s">
        <v>581</v>
      </c>
      <c r="G181" t="s">
        <v>597</v>
      </c>
      <c r="H181">
        <v>1</v>
      </c>
      <c r="I181" s="5">
        <v>954.01</v>
      </c>
      <c r="J181" s="12">
        <v>0.13</v>
      </c>
      <c r="K181" s="5">
        <v>829.99</v>
      </c>
      <c r="L181" s="5">
        <v>146.31</v>
      </c>
      <c r="M181" s="5">
        <f>Table1[[#This Row],[Quantity Sold]]*Table1[[#This Row],[Unit Price]]*(1-Table1[[#This Row],[Discount %]])</f>
        <v>829.98869999999999</v>
      </c>
      <c r="N181" s="12">
        <f>Table1[[#This Row],[Profit]]/Table1[[#This Row],[Sales]]</f>
        <v>0.17627923227990699</v>
      </c>
    </row>
    <row r="182" spans="1:14" x14ac:dyDescent="0.3">
      <c r="A182" t="s">
        <v>191</v>
      </c>
      <c r="B182" s="3">
        <v>45343</v>
      </c>
      <c r="C182" s="3" t="str">
        <f t="shared" si="2"/>
        <v>Feb</v>
      </c>
      <c r="D182" t="s">
        <v>514</v>
      </c>
      <c r="E182" t="s">
        <v>579</v>
      </c>
      <c r="F182" t="s">
        <v>582</v>
      </c>
      <c r="G182" t="s">
        <v>594</v>
      </c>
      <c r="H182">
        <v>1</v>
      </c>
      <c r="I182" s="5">
        <v>101.24</v>
      </c>
      <c r="J182" s="12">
        <v>0.01</v>
      </c>
      <c r="K182" s="5">
        <v>100.23</v>
      </c>
      <c r="L182" s="5">
        <v>22.15</v>
      </c>
      <c r="M182" s="5">
        <f>Table1[[#This Row],[Quantity Sold]]*Table1[[#This Row],[Unit Price]]*(1-Table1[[#This Row],[Discount %]])</f>
        <v>100.2276</v>
      </c>
      <c r="N182" s="12">
        <f>Table1[[#This Row],[Profit]]/Table1[[#This Row],[Sales]]</f>
        <v>0.22099171904619372</v>
      </c>
    </row>
    <row r="183" spans="1:14" x14ac:dyDescent="0.3">
      <c r="A183" t="s">
        <v>192</v>
      </c>
      <c r="B183" s="3">
        <v>45546</v>
      </c>
      <c r="C183" s="3" t="str">
        <f t="shared" si="2"/>
        <v>Sep</v>
      </c>
      <c r="D183" t="s">
        <v>555</v>
      </c>
      <c r="E183" t="s">
        <v>580</v>
      </c>
      <c r="F183" t="s">
        <v>584</v>
      </c>
      <c r="G183" t="s">
        <v>602</v>
      </c>
      <c r="H183">
        <v>9</v>
      </c>
      <c r="I183" s="5">
        <v>4131.45</v>
      </c>
      <c r="J183" s="12">
        <v>0.25</v>
      </c>
      <c r="K183" s="5">
        <v>27887.29</v>
      </c>
      <c r="L183" s="5">
        <v>6416.26</v>
      </c>
      <c r="M183" s="5">
        <f>Table1[[#This Row],[Quantity Sold]]*Table1[[#This Row],[Unit Price]]*(1-Table1[[#This Row],[Discount %]])</f>
        <v>27887.287499999999</v>
      </c>
      <c r="N183" s="12">
        <f>Table1[[#This Row],[Profit]]/Table1[[#This Row],[Sales]]</f>
        <v>0.23007829014579761</v>
      </c>
    </row>
    <row r="184" spans="1:14" x14ac:dyDescent="0.3">
      <c r="A184" t="s">
        <v>193</v>
      </c>
      <c r="B184" s="3">
        <v>45326</v>
      </c>
      <c r="C184" s="3" t="str">
        <f t="shared" si="2"/>
        <v>Feb</v>
      </c>
      <c r="D184" t="s">
        <v>556</v>
      </c>
      <c r="E184" t="s">
        <v>580</v>
      </c>
      <c r="F184" t="s">
        <v>581</v>
      </c>
      <c r="G184" t="s">
        <v>586</v>
      </c>
      <c r="H184">
        <v>1</v>
      </c>
      <c r="I184" s="5">
        <v>4706.8100000000004</v>
      </c>
      <c r="J184" s="12">
        <v>0.06</v>
      </c>
      <c r="K184" s="5">
        <v>4424.3999999999996</v>
      </c>
      <c r="L184" s="5">
        <v>259.79000000000002</v>
      </c>
      <c r="M184" s="5">
        <f>Table1[[#This Row],[Quantity Sold]]*Table1[[#This Row],[Unit Price]]*(1-Table1[[#This Row],[Discount %]])</f>
        <v>4424.4013999999997</v>
      </c>
      <c r="N184" s="12">
        <f>Table1[[#This Row],[Profit]]/Table1[[#This Row],[Sales]]</f>
        <v>5.8717566223668756E-2</v>
      </c>
    </row>
    <row r="185" spans="1:14" x14ac:dyDescent="0.3">
      <c r="A185" t="s">
        <v>194</v>
      </c>
      <c r="B185" s="3">
        <v>45169</v>
      </c>
      <c r="C185" s="3" t="str">
        <f t="shared" si="2"/>
        <v>Aug</v>
      </c>
      <c r="D185" t="s">
        <v>553</v>
      </c>
      <c r="E185" t="s">
        <v>577</v>
      </c>
      <c r="F185" t="s">
        <v>583</v>
      </c>
      <c r="G185" t="s">
        <v>601</v>
      </c>
      <c r="H185">
        <v>10</v>
      </c>
      <c r="I185" s="5">
        <v>4982.07</v>
      </c>
      <c r="J185" s="12">
        <v>0.21</v>
      </c>
      <c r="K185" s="5">
        <v>39358.35</v>
      </c>
      <c r="L185" s="5">
        <v>6352.59</v>
      </c>
      <c r="M185" s="5">
        <f>Table1[[#This Row],[Quantity Sold]]*Table1[[#This Row],[Unit Price]]*(1-Table1[[#This Row],[Discount %]])</f>
        <v>39358.353000000003</v>
      </c>
      <c r="N185" s="12">
        <f>Table1[[#This Row],[Profit]]/Table1[[#This Row],[Sales]]</f>
        <v>0.16140386982686014</v>
      </c>
    </row>
    <row r="186" spans="1:14" x14ac:dyDescent="0.3">
      <c r="A186" t="s">
        <v>195</v>
      </c>
      <c r="B186" s="3">
        <v>45021</v>
      </c>
      <c r="C186" s="3" t="str">
        <f t="shared" si="2"/>
        <v>Apr</v>
      </c>
      <c r="D186" t="s">
        <v>552</v>
      </c>
      <c r="E186" t="s">
        <v>578</v>
      </c>
      <c r="F186" t="s">
        <v>581</v>
      </c>
      <c r="G186" t="s">
        <v>604</v>
      </c>
      <c r="H186">
        <v>1</v>
      </c>
      <c r="I186" s="5">
        <v>1915.69</v>
      </c>
      <c r="J186" s="12">
        <v>0.1</v>
      </c>
      <c r="K186" s="5">
        <v>1724.12</v>
      </c>
      <c r="L186" s="5">
        <v>271.72000000000003</v>
      </c>
      <c r="M186" s="5">
        <f>Table1[[#This Row],[Quantity Sold]]*Table1[[#This Row],[Unit Price]]*(1-Table1[[#This Row],[Discount %]])</f>
        <v>1724.1210000000001</v>
      </c>
      <c r="N186" s="12">
        <f>Table1[[#This Row],[Profit]]/Table1[[#This Row],[Sales]]</f>
        <v>0.15759923903208595</v>
      </c>
    </row>
    <row r="187" spans="1:14" x14ac:dyDescent="0.3">
      <c r="A187" t="s">
        <v>196</v>
      </c>
      <c r="B187" s="3">
        <v>45461</v>
      </c>
      <c r="C187" s="3" t="str">
        <f t="shared" si="2"/>
        <v>Jun</v>
      </c>
      <c r="D187" t="s">
        <v>538</v>
      </c>
      <c r="E187" t="s">
        <v>579</v>
      </c>
      <c r="F187" t="s">
        <v>582</v>
      </c>
      <c r="G187" t="s">
        <v>600</v>
      </c>
      <c r="H187">
        <v>6</v>
      </c>
      <c r="I187" s="5">
        <v>331.54</v>
      </c>
      <c r="J187" s="12">
        <v>0.17</v>
      </c>
      <c r="K187" s="5">
        <v>1651.07</v>
      </c>
      <c r="L187" s="5">
        <v>374.65</v>
      </c>
      <c r="M187" s="5">
        <f>Table1[[#This Row],[Quantity Sold]]*Table1[[#This Row],[Unit Price]]*(1-Table1[[#This Row],[Discount %]])</f>
        <v>1651.0692000000001</v>
      </c>
      <c r="N187" s="12">
        <f>Table1[[#This Row],[Profit]]/Table1[[#This Row],[Sales]]</f>
        <v>0.22691345612239336</v>
      </c>
    </row>
    <row r="188" spans="1:14" x14ac:dyDescent="0.3">
      <c r="A188" t="s">
        <v>197</v>
      </c>
      <c r="B188" s="3">
        <v>45529</v>
      </c>
      <c r="C188" s="3" t="str">
        <f t="shared" si="2"/>
        <v>Aug</v>
      </c>
      <c r="D188" t="s">
        <v>529</v>
      </c>
      <c r="E188" t="s">
        <v>579</v>
      </c>
      <c r="F188" t="s">
        <v>583</v>
      </c>
      <c r="G188" t="s">
        <v>589</v>
      </c>
      <c r="H188">
        <v>1</v>
      </c>
      <c r="I188" s="5">
        <v>3955.4</v>
      </c>
      <c r="J188" s="12">
        <v>0.08</v>
      </c>
      <c r="K188" s="5">
        <v>3638.97</v>
      </c>
      <c r="L188" s="5">
        <v>554.6</v>
      </c>
      <c r="M188" s="5">
        <f>Table1[[#This Row],[Quantity Sold]]*Table1[[#This Row],[Unit Price]]*(1-Table1[[#This Row],[Discount %]])</f>
        <v>3638.9680000000003</v>
      </c>
      <c r="N188" s="12">
        <f>Table1[[#This Row],[Profit]]/Table1[[#This Row],[Sales]]</f>
        <v>0.15240576316924845</v>
      </c>
    </row>
    <row r="189" spans="1:14" x14ac:dyDescent="0.3">
      <c r="A189" t="s">
        <v>198</v>
      </c>
      <c r="B189" s="3">
        <v>45061</v>
      </c>
      <c r="C189" s="3" t="str">
        <f t="shared" si="2"/>
        <v>May</v>
      </c>
      <c r="D189" t="s">
        <v>514</v>
      </c>
      <c r="E189" t="s">
        <v>580</v>
      </c>
      <c r="F189" t="s">
        <v>582</v>
      </c>
      <c r="G189" t="s">
        <v>594</v>
      </c>
      <c r="H189">
        <v>4</v>
      </c>
      <c r="I189" s="5">
        <v>2000.77</v>
      </c>
      <c r="J189" s="12">
        <v>0.17</v>
      </c>
      <c r="K189" s="5">
        <v>6642.56</v>
      </c>
      <c r="L189" s="5">
        <v>363.97</v>
      </c>
      <c r="M189" s="5">
        <f>Table1[[#This Row],[Quantity Sold]]*Table1[[#This Row],[Unit Price]]*(1-Table1[[#This Row],[Discount %]])</f>
        <v>6642.5563999999995</v>
      </c>
      <c r="N189" s="12">
        <f>Table1[[#This Row],[Profit]]/Table1[[#This Row],[Sales]]</f>
        <v>5.4793633779747566E-2</v>
      </c>
    </row>
    <row r="190" spans="1:14" x14ac:dyDescent="0.3">
      <c r="A190" t="s">
        <v>199</v>
      </c>
      <c r="B190" s="3">
        <v>45174</v>
      </c>
      <c r="C190" s="3" t="str">
        <f t="shared" si="2"/>
        <v>Sep</v>
      </c>
      <c r="D190" t="s">
        <v>531</v>
      </c>
      <c r="E190" t="s">
        <v>579</v>
      </c>
      <c r="F190" t="s">
        <v>584</v>
      </c>
      <c r="G190" t="s">
        <v>592</v>
      </c>
      <c r="H190">
        <v>3</v>
      </c>
      <c r="I190" s="5">
        <v>532.22</v>
      </c>
      <c r="J190" s="12">
        <v>0.11</v>
      </c>
      <c r="K190" s="5">
        <v>1421.03</v>
      </c>
      <c r="L190" s="5">
        <v>297.92</v>
      </c>
      <c r="M190" s="5">
        <f>Table1[[#This Row],[Quantity Sold]]*Table1[[#This Row],[Unit Price]]*(1-Table1[[#This Row],[Discount %]])</f>
        <v>1421.0274000000002</v>
      </c>
      <c r="N190" s="12">
        <f>Table1[[#This Row],[Profit]]/Table1[[#This Row],[Sales]]</f>
        <v>0.20965074628966315</v>
      </c>
    </row>
    <row r="191" spans="1:14" x14ac:dyDescent="0.3">
      <c r="A191" t="s">
        <v>200</v>
      </c>
      <c r="B191" s="3">
        <v>45553</v>
      </c>
      <c r="C191" s="3" t="str">
        <f t="shared" si="2"/>
        <v>Sep</v>
      </c>
      <c r="D191" t="s">
        <v>557</v>
      </c>
      <c r="E191" t="s">
        <v>580</v>
      </c>
      <c r="F191" t="s">
        <v>583</v>
      </c>
      <c r="G191" t="s">
        <v>601</v>
      </c>
      <c r="H191">
        <v>8</v>
      </c>
      <c r="I191" s="5">
        <v>117.87</v>
      </c>
      <c r="J191" s="12">
        <v>0.21</v>
      </c>
      <c r="K191" s="5">
        <v>744.94</v>
      </c>
      <c r="L191" s="5">
        <v>69.36</v>
      </c>
      <c r="M191" s="5">
        <f>Table1[[#This Row],[Quantity Sold]]*Table1[[#This Row],[Unit Price]]*(1-Table1[[#This Row],[Discount %]])</f>
        <v>744.93840000000012</v>
      </c>
      <c r="N191" s="12">
        <f>Table1[[#This Row],[Profit]]/Table1[[#This Row],[Sales]]</f>
        <v>9.310816978548607E-2</v>
      </c>
    </row>
    <row r="192" spans="1:14" x14ac:dyDescent="0.3">
      <c r="A192" t="s">
        <v>201</v>
      </c>
      <c r="B192" s="3">
        <v>45649</v>
      </c>
      <c r="C192" s="3" t="str">
        <f t="shared" si="2"/>
        <v>Dec</v>
      </c>
      <c r="D192" t="s">
        <v>503</v>
      </c>
      <c r="E192" t="s">
        <v>577</v>
      </c>
      <c r="F192" t="s">
        <v>581</v>
      </c>
      <c r="G192" t="s">
        <v>585</v>
      </c>
      <c r="H192">
        <v>3</v>
      </c>
      <c r="I192" s="5">
        <v>1179.53</v>
      </c>
      <c r="J192" s="12">
        <v>0.08</v>
      </c>
      <c r="K192" s="5">
        <v>3255.5</v>
      </c>
      <c r="L192" s="5">
        <v>454.4</v>
      </c>
      <c r="M192" s="5">
        <f>Table1[[#This Row],[Quantity Sold]]*Table1[[#This Row],[Unit Price]]*(1-Table1[[#This Row],[Discount %]])</f>
        <v>3255.5028000000002</v>
      </c>
      <c r="N192" s="12">
        <f>Table1[[#This Row],[Profit]]/Table1[[#This Row],[Sales]]</f>
        <v>0.13957917370603592</v>
      </c>
    </row>
    <row r="193" spans="1:14" x14ac:dyDescent="0.3">
      <c r="A193" t="s">
        <v>202</v>
      </c>
      <c r="B193" s="3">
        <v>45579</v>
      </c>
      <c r="C193" s="3" t="str">
        <f t="shared" si="2"/>
        <v>Oct</v>
      </c>
      <c r="D193" t="s">
        <v>474</v>
      </c>
      <c r="E193" t="s">
        <v>579</v>
      </c>
      <c r="F193" t="s">
        <v>582</v>
      </c>
      <c r="G193" t="s">
        <v>587</v>
      </c>
      <c r="H193">
        <v>7</v>
      </c>
      <c r="I193" s="5">
        <v>4656.09</v>
      </c>
      <c r="J193" s="12">
        <v>0.2</v>
      </c>
      <c r="K193" s="5">
        <v>26074.1</v>
      </c>
      <c r="L193" s="5">
        <v>6119.74</v>
      </c>
      <c r="M193" s="5">
        <f>Table1[[#This Row],[Quantity Sold]]*Table1[[#This Row],[Unit Price]]*(1-Table1[[#This Row],[Discount %]])</f>
        <v>26074.104000000003</v>
      </c>
      <c r="N193" s="12">
        <f>Table1[[#This Row],[Profit]]/Table1[[#This Row],[Sales]]</f>
        <v>0.23470570412785102</v>
      </c>
    </row>
    <row r="194" spans="1:14" x14ac:dyDescent="0.3">
      <c r="A194" t="s">
        <v>203</v>
      </c>
      <c r="B194" s="3">
        <v>45179</v>
      </c>
      <c r="C194" s="3" t="str">
        <f t="shared" ref="C194:C257" si="3">TEXT(B194,"mmm")</f>
        <v>Sep</v>
      </c>
      <c r="D194" t="s">
        <v>517</v>
      </c>
      <c r="E194" t="s">
        <v>577</v>
      </c>
      <c r="F194" t="s">
        <v>581</v>
      </c>
      <c r="G194" t="s">
        <v>597</v>
      </c>
      <c r="H194">
        <v>10</v>
      </c>
      <c r="I194" s="5">
        <v>3467.35</v>
      </c>
      <c r="J194" s="12">
        <v>0.26</v>
      </c>
      <c r="K194" s="5">
        <v>25658.39</v>
      </c>
      <c r="L194" s="5">
        <v>1495.41</v>
      </c>
      <c r="M194" s="5">
        <f>Table1[[#This Row],[Quantity Sold]]*Table1[[#This Row],[Unit Price]]*(1-Table1[[#This Row],[Discount %]])</f>
        <v>25658.39</v>
      </c>
      <c r="N194" s="12">
        <f>Table1[[#This Row],[Profit]]/Table1[[#This Row],[Sales]]</f>
        <v>5.8281521171047762E-2</v>
      </c>
    </row>
    <row r="195" spans="1:14" x14ac:dyDescent="0.3">
      <c r="A195" t="s">
        <v>204</v>
      </c>
      <c r="B195" s="3">
        <v>45418</v>
      </c>
      <c r="C195" s="3" t="str">
        <f t="shared" si="3"/>
        <v>May</v>
      </c>
      <c r="D195" t="s">
        <v>525</v>
      </c>
      <c r="E195" t="s">
        <v>580</v>
      </c>
      <c r="F195" t="s">
        <v>583</v>
      </c>
      <c r="G195" t="s">
        <v>591</v>
      </c>
      <c r="H195">
        <v>1</v>
      </c>
      <c r="I195" s="5">
        <v>837.63</v>
      </c>
      <c r="J195" s="12">
        <v>0.03</v>
      </c>
      <c r="K195" s="5">
        <v>812.5</v>
      </c>
      <c r="L195" s="5">
        <v>156.47999999999999</v>
      </c>
      <c r="M195" s="5">
        <f>Table1[[#This Row],[Quantity Sold]]*Table1[[#This Row],[Unit Price]]*(1-Table1[[#This Row],[Discount %]])</f>
        <v>812.50109999999995</v>
      </c>
      <c r="N195" s="12">
        <f>Table1[[#This Row],[Profit]]/Table1[[#This Row],[Sales]]</f>
        <v>0.19259076923076923</v>
      </c>
    </row>
    <row r="196" spans="1:14" x14ac:dyDescent="0.3">
      <c r="A196" t="s">
        <v>205</v>
      </c>
      <c r="B196" s="3">
        <v>45094</v>
      </c>
      <c r="C196" s="3" t="str">
        <f t="shared" si="3"/>
        <v>Jun</v>
      </c>
      <c r="D196" t="s">
        <v>464</v>
      </c>
      <c r="E196" t="s">
        <v>578</v>
      </c>
      <c r="F196" t="s">
        <v>584</v>
      </c>
      <c r="G196" t="s">
        <v>603</v>
      </c>
      <c r="H196">
        <v>10</v>
      </c>
      <c r="I196" s="5">
        <v>3653.48</v>
      </c>
      <c r="J196" s="12">
        <v>0.08</v>
      </c>
      <c r="K196" s="5">
        <v>33612.019999999997</v>
      </c>
      <c r="L196" s="5">
        <v>3019.02</v>
      </c>
      <c r="M196" s="5">
        <f>Table1[[#This Row],[Quantity Sold]]*Table1[[#This Row],[Unit Price]]*(1-Table1[[#This Row],[Discount %]])</f>
        <v>33612.016000000003</v>
      </c>
      <c r="N196" s="12">
        <f>Table1[[#This Row],[Profit]]/Table1[[#This Row],[Sales]]</f>
        <v>8.9819653802419505E-2</v>
      </c>
    </row>
    <row r="197" spans="1:14" x14ac:dyDescent="0.3">
      <c r="A197" t="s">
        <v>206</v>
      </c>
      <c r="B197" s="3">
        <v>45011</v>
      </c>
      <c r="C197" s="3" t="str">
        <f t="shared" si="3"/>
        <v>Mar</v>
      </c>
      <c r="D197" t="s">
        <v>549</v>
      </c>
      <c r="E197" t="s">
        <v>579</v>
      </c>
      <c r="F197" t="s">
        <v>581</v>
      </c>
      <c r="G197" t="s">
        <v>586</v>
      </c>
      <c r="H197">
        <v>1</v>
      </c>
      <c r="I197" s="5">
        <v>4842.5600000000004</v>
      </c>
      <c r="J197" s="12">
        <v>0.06</v>
      </c>
      <c r="K197" s="5">
        <v>4552.01</v>
      </c>
      <c r="L197" s="5">
        <v>560.51</v>
      </c>
      <c r="M197" s="5">
        <f>Table1[[#This Row],[Quantity Sold]]*Table1[[#This Row],[Unit Price]]*(1-Table1[[#This Row],[Discount %]])</f>
        <v>4552.0064000000002</v>
      </c>
      <c r="N197" s="12">
        <f>Table1[[#This Row],[Profit]]/Table1[[#This Row],[Sales]]</f>
        <v>0.12313461525787509</v>
      </c>
    </row>
    <row r="198" spans="1:14" x14ac:dyDescent="0.3">
      <c r="A198" t="s">
        <v>207</v>
      </c>
      <c r="B198" s="3">
        <v>45358</v>
      </c>
      <c r="C198" s="3" t="str">
        <f t="shared" si="3"/>
        <v>Mar</v>
      </c>
      <c r="D198" t="s">
        <v>464</v>
      </c>
      <c r="E198" t="s">
        <v>578</v>
      </c>
      <c r="F198" t="s">
        <v>582</v>
      </c>
      <c r="G198" t="s">
        <v>594</v>
      </c>
      <c r="H198">
        <v>10</v>
      </c>
      <c r="I198" s="5">
        <v>1137.5</v>
      </c>
      <c r="J198" s="12">
        <v>0.27</v>
      </c>
      <c r="K198" s="5">
        <v>8303.75</v>
      </c>
      <c r="L198" s="5">
        <v>746.94</v>
      </c>
      <c r="M198" s="5">
        <f>Table1[[#This Row],[Quantity Sold]]*Table1[[#This Row],[Unit Price]]*(1-Table1[[#This Row],[Discount %]])</f>
        <v>8303.75</v>
      </c>
      <c r="N198" s="12">
        <f>Table1[[#This Row],[Profit]]/Table1[[#This Row],[Sales]]</f>
        <v>8.9952130061719107E-2</v>
      </c>
    </row>
    <row r="199" spans="1:14" x14ac:dyDescent="0.3">
      <c r="A199" t="s">
        <v>208</v>
      </c>
      <c r="B199" s="3">
        <v>45563</v>
      </c>
      <c r="C199" s="3" t="str">
        <f t="shared" si="3"/>
        <v>Sep</v>
      </c>
      <c r="D199" t="s">
        <v>507</v>
      </c>
      <c r="E199" t="s">
        <v>578</v>
      </c>
      <c r="F199" t="s">
        <v>584</v>
      </c>
      <c r="G199" t="s">
        <v>593</v>
      </c>
      <c r="H199">
        <v>1</v>
      </c>
      <c r="I199" s="5">
        <v>226.44</v>
      </c>
      <c r="J199" s="12">
        <v>0.24</v>
      </c>
      <c r="K199" s="5">
        <v>172.09</v>
      </c>
      <c r="L199" s="5">
        <v>26.6</v>
      </c>
      <c r="M199" s="5">
        <f>Table1[[#This Row],[Quantity Sold]]*Table1[[#This Row],[Unit Price]]*(1-Table1[[#This Row],[Discount %]])</f>
        <v>172.09440000000001</v>
      </c>
      <c r="N199" s="12">
        <f>Table1[[#This Row],[Profit]]/Table1[[#This Row],[Sales]]</f>
        <v>0.15457028299145797</v>
      </c>
    </row>
    <row r="200" spans="1:14" x14ac:dyDescent="0.3">
      <c r="A200" t="s">
        <v>209</v>
      </c>
      <c r="B200" s="3">
        <v>45526</v>
      </c>
      <c r="C200" s="3" t="str">
        <f t="shared" si="3"/>
        <v>Aug</v>
      </c>
      <c r="D200" t="s">
        <v>556</v>
      </c>
      <c r="E200" t="s">
        <v>577</v>
      </c>
      <c r="F200" t="s">
        <v>582</v>
      </c>
      <c r="G200" t="s">
        <v>587</v>
      </c>
      <c r="H200">
        <v>5</v>
      </c>
      <c r="I200" s="5">
        <v>3165.22</v>
      </c>
      <c r="J200" s="12">
        <v>0.28999999999999998</v>
      </c>
      <c r="K200" s="5">
        <v>11236.53</v>
      </c>
      <c r="L200" s="5">
        <v>1614.18</v>
      </c>
      <c r="M200" s="5">
        <f>Table1[[#This Row],[Quantity Sold]]*Table1[[#This Row],[Unit Price]]*(1-Table1[[#This Row],[Discount %]])</f>
        <v>11236.530999999999</v>
      </c>
      <c r="N200" s="12">
        <f>Table1[[#This Row],[Profit]]/Table1[[#This Row],[Sales]]</f>
        <v>0.14365466919057751</v>
      </c>
    </row>
    <row r="201" spans="1:14" x14ac:dyDescent="0.3">
      <c r="A201" t="s">
        <v>210</v>
      </c>
      <c r="B201" s="3">
        <v>45245</v>
      </c>
      <c r="C201" s="3" t="str">
        <f t="shared" si="3"/>
        <v>Nov</v>
      </c>
      <c r="D201" t="s">
        <v>558</v>
      </c>
      <c r="E201" t="s">
        <v>579</v>
      </c>
      <c r="F201" t="s">
        <v>583</v>
      </c>
      <c r="G201" t="s">
        <v>589</v>
      </c>
      <c r="H201">
        <v>7</v>
      </c>
      <c r="I201" s="5">
        <v>2611.35</v>
      </c>
      <c r="J201" s="12">
        <v>0.03</v>
      </c>
      <c r="K201" s="5">
        <v>17731.07</v>
      </c>
      <c r="L201" s="5">
        <v>1812.74</v>
      </c>
      <c r="M201" s="5">
        <f>Table1[[#This Row],[Quantity Sold]]*Table1[[#This Row],[Unit Price]]*(1-Table1[[#This Row],[Discount %]])</f>
        <v>17731.066500000001</v>
      </c>
      <c r="N201" s="12">
        <f>Table1[[#This Row],[Profit]]/Table1[[#This Row],[Sales]]</f>
        <v>0.10223522889481572</v>
      </c>
    </row>
    <row r="202" spans="1:14" x14ac:dyDescent="0.3">
      <c r="A202" t="s">
        <v>211</v>
      </c>
      <c r="B202" s="3">
        <v>45529</v>
      </c>
      <c r="C202" s="3" t="str">
        <f t="shared" si="3"/>
        <v>Aug</v>
      </c>
      <c r="D202" t="s">
        <v>466</v>
      </c>
      <c r="E202" t="s">
        <v>579</v>
      </c>
      <c r="F202" t="s">
        <v>581</v>
      </c>
      <c r="G202" t="s">
        <v>586</v>
      </c>
      <c r="H202">
        <v>6</v>
      </c>
      <c r="I202" s="5">
        <v>1967.86</v>
      </c>
      <c r="J202" s="12">
        <v>0.22</v>
      </c>
      <c r="K202" s="5">
        <v>9209.58</v>
      </c>
      <c r="L202" s="5">
        <v>760.98</v>
      </c>
      <c r="M202" s="5">
        <f>Table1[[#This Row],[Quantity Sold]]*Table1[[#This Row],[Unit Price]]*(1-Table1[[#This Row],[Discount %]])</f>
        <v>9209.5848000000005</v>
      </c>
      <c r="N202" s="12">
        <f>Table1[[#This Row],[Profit]]/Table1[[#This Row],[Sales]]</f>
        <v>8.2629175271836497E-2</v>
      </c>
    </row>
    <row r="203" spans="1:14" x14ac:dyDescent="0.3">
      <c r="A203" t="s">
        <v>212</v>
      </c>
      <c r="B203" s="3">
        <v>45184</v>
      </c>
      <c r="C203" s="3" t="str">
        <f t="shared" si="3"/>
        <v>Sep</v>
      </c>
      <c r="D203" t="s">
        <v>529</v>
      </c>
      <c r="E203" t="s">
        <v>580</v>
      </c>
      <c r="F203" t="s">
        <v>582</v>
      </c>
      <c r="G203" t="s">
        <v>594</v>
      </c>
      <c r="H203">
        <v>9</v>
      </c>
      <c r="I203" s="5">
        <v>4643.1400000000003</v>
      </c>
      <c r="J203" s="12">
        <v>0.27</v>
      </c>
      <c r="K203" s="5">
        <v>30505.43</v>
      </c>
      <c r="L203" s="5">
        <v>5346.39</v>
      </c>
      <c r="M203" s="5">
        <f>Table1[[#This Row],[Quantity Sold]]*Table1[[#This Row],[Unit Price]]*(1-Table1[[#This Row],[Discount %]])</f>
        <v>30505.429800000002</v>
      </c>
      <c r="N203" s="12">
        <f>Table1[[#This Row],[Profit]]/Table1[[#This Row],[Sales]]</f>
        <v>0.17526027333494398</v>
      </c>
    </row>
    <row r="204" spans="1:14" x14ac:dyDescent="0.3">
      <c r="A204" t="s">
        <v>213</v>
      </c>
      <c r="B204" s="3">
        <v>45347</v>
      </c>
      <c r="C204" s="3" t="str">
        <f t="shared" si="3"/>
        <v>Feb</v>
      </c>
      <c r="D204" t="s">
        <v>559</v>
      </c>
      <c r="E204" t="s">
        <v>577</v>
      </c>
      <c r="F204" t="s">
        <v>582</v>
      </c>
      <c r="G204" t="s">
        <v>590</v>
      </c>
      <c r="H204">
        <v>2</v>
      </c>
      <c r="I204" s="5">
        <v>3207.77</v>
      </c>
      <c r="J204" s="12">
        <v>0.11</v>
      </c>
      <c r="K204" s="5">
        <v>5709.83</v>
      </c>
      <c r="L204" s="5">
        <v>1358</v>
      </c>
      <c r="M204" s="5">
        <f>Table1[[#This Row],[Quantity Sold]]*Table1[[#This Row],[Unit Price]]*(1-Table1[[#This Row],[Discount %]])</f>
        <v>5709.8306000000002</v>
      </c>
      <c r="N204" s="12">
        <f>Table1[[#This Row],[Profit]]/Table1[[#This Row],[Sales]]</f>
        <v>0.23783545219384816</v>
      </c>
    </row>
    <row r="205" spans="1:14" x14ac:dyDescent="0.3">
      <c r="A205" t="s">
        <v>214</v>
      </c>
      <c r="B205" s="3">
        <v>45470</v>
      </c>
      <c r="C205" s="3" t="str">
        <f t="shared" si="3"/>
        <v>Jun</v>
      </c>
      <c r="D205" t="s">
        <v>485</v>
      </c>
      <c r="E205" t="s">
        <v>578</v>
      </c>
      <c r="F205" t="s">
        <v>581</v>
      </c>
      <c r="G205" t="s">
        <v>604</v>
      </c>
      <c r="H205">
        <v>8</v>
      </c>
      <c r="I205" s="5">
        <v>233.06</v>
      </c>
      <c r="J205" s="12">
        <v>0.04</v>
      </c>
      <c r="K205" s="5">
        <v>1789.9</v>
      </c>
      <c r="L205" s="5">
        <v>266.26</v>
      </c>
      <c r="M205" s="5">
        <f>Table1[[#This Row],[Quantity Sold]]*Table1[[#This Row],[Unit Price]]*(1-Table1[[#This Row],[Discount %]])</f>
        <v>1789.9007999999999</v>
      </c>
      <c r="N205" s="12">
        <f>Table1[[#This Row],[Profit]]/Table1[[#This Row],[Sales]]</f>
        <v>0.14875691379406669</v>
      </c>
    </row>
    <row r="206" spans="1:14" x14ac:dyDescent="0.3">
      <c r="A206" t="s">
        <v>215</v>
      </c>
      <c r="B206" s="3">
        <v>44959</v>
      </c>
      <c r="C206" s="3" t="str">
        <f t="shared" si="3"/>
        <v>Feb</v>
      </c>
      <c r="D206" t="s">
        <v>487</v>
      </c>
      <c r="E206" t="s">
        <v>579</v>
      </c>
      <c r="F206" t="s">
        <v>581</v>
      </c>
      <c r="G206" t="s">
        <v>604</v>
      </c>
      <c r="H206">
        <v>7</v>
      </c>
      <c r="I206" s="5">
        <v>3999.66</v>
      </c>
      <c r="J206" s="12">
        <v>0.01</v>
      </c>
      <c r="K206" s="5">
        <v>27717.64</v>
      </c>
      <c r="L206" s="5">
        <v>5537.97</v>
      </c>
      <c r="M206" s="5">
        <f>Table1[[#This Row],[Quantity Sold]]*Table1[[#This Row],[Unit Price]]*(1-Table1[[#This Row],[Discount %]])</f>
        <v>27717.643799999998</v>
      </c>
      <c r="N206" s="12">
        <f>Table1[[#This Row],[Profit]]/Table1[[#This Row],[Sales]]</f>
        <v>0.19979947787762595</v>
      </c>
    </row>
    <row r="207" spans="1:14" x14ac:dyDescent="0.3">
      <c r="A207" t="s">
        <v>216</v>
      </c>
      <c r="B207" s="3">
        <v>45097</v>
      </c>
      <c r="C207" s="3" t="str">
        <f t="shared" si="3"/>
        <v>Jun</v>
      </c>
      <c r="D207" t="s">
        <v>517</v>
      </c>
      <c r="E207" t="s">
        <v>579</v>
      </c>
      <c r="F207" t="s">
        <v>583</v>
      </c>
      <c r="G207" t="s">
        <v>596</v>
      </c>
      <c r="H207">
        <v>4</v>
      </c>
      <c r="I207" s="5">
        <v>270.55</v>
      </c>
      <c r="J207" s="12">
        <v>0.15</v>
      </c>
      <c r="K207" s="5">
        <v>919.87</v>
      </c>
      <c r="L207" s="5">
        <v>200.39</v>
      </c>
      <c r="M207" s="5">
        <f>Table1[[#This Row],[Quantity Sold]]*Table1[[#This Row],[Unit Price]]*(1-Table1[[#This Row],[Discount %]])</f>
        <v>919.87</v>
      </c>
      <c r="N207" s="12">
        <f>Table1[[#This Row],[Profit]]/Table1[[#This Row],[Sales]]</f>
        <v>0.21784599997825779</v>
      </c>
    </row>
    <row r="208" spans="1:14" x14ac:dyDescent="0.3">
      <c r="A208" t="s">
        <v>217</v>
      </c>
      <c r="B208" s="3">
        <v>45423</v>
      </c>
      <c r="C208" s="3" t="str">
        <f t="shared" si="3"/>
        <v>May</v>
      </c>
      <c r="D208" t="s">
        <v>517</v>
      </c>
      <c r="E208" t="s">
        <v>577</v>
      </c>
      <c r="F208" t="s">
        <v>583</v>
      </c>
      <c r="G208" t="s">
        <v>601</v>
      </c>
      <c r="H208">
        <v>1</v>
      </c>
      <c r="I208" s="5">
        <v>3489.63</v>
      </c>
      <c r="J208" s="12">
        <v>0.21</v>
      </c>
      <c r="K208" s="5">
        <v>2756.81</v>
      </c>
      <c r="L208" s="5">
        <v>273.98</v>
      </c>
      <c r="M208" s="5">
        <f>Table1[[#This Row],[Quantity Sold]]*Table1[[#This Row],[Unit Price]]*(1-Table1[[#This Row],[Discount %]])</f>
        <v>2756.8077000000003</v>
      </c>
      <c r="N208" s="12">
        <f>Table1[[#This Row],[Profit]]/Table1[[#This Row],[Sales]]</f>
        <v>9.9382982505141826E-2</v>
      </c>
    </row>
    <row r="209" spans="1:14" x14ac:dyDescent="0.3">
      <c r="A209" t="s">
        <v>218</v>
      </c>
      <c r="B209" s="3">
        <v>45011</v>
      </c>
      <c r="C209" s="3" t="str">
        <f t="shared" si="3"/>
        <v>Mar</v>
      </c>
      <c r="D209" t="s">
        <v>495</v>
      </c>
      <c r="E209" t="s">
        <v>578</v>
      </c>
      <c r="F209" t="s">
        <v>582</v>
      </c>
      <c r="G209" t="s">
        <v>594</v>
      </c>
      <c r="H209">
        <v>2</v>
      </c>
      <c r="I209" s="5">
        <v>2150.23</v>
      </c>
      <c r="J209" s="12">
        <v>0.05</v>
      </c>
      <c r="K209" s="5">
        <v>4085.44</v>
      </c>
      <c r="L209" s="5">
        <v>283.37</v>
      </c>
      <c r="M209" s="5">
        <f>Table1[[#This Row],[Quantity Sold]]*Table1[[#This Row],[Unit Price]]*(1-Table1[[#This Row],[Discount %]])</f>
        <v>4085.4369999999999</v>
      </c>
      <c r="N209" s="12">
        <f>Table1[[#This Row],[Profit]]/Table1[[#This Row],[Sales]]</f>
        <v>6.9360950105741365E-2</v>
      </c>
    </row>
    <row r="210" spans="1:14" x14ac:dyDescent="0.3">
      <c r="A210" t="s">
        <v>219</v>
      </c>
      <c r="B210" s="3">
        <v>45345</v>
      </c>
      <c r="C210" s="3" t="str">
        <f t="shared" si="3"/>
        <v>Feb</v>
      </c>
      <c r="D210" t="s">
        <v>560</v>
      </c>
      <c r="E210" t="s">
        <v>580</v>
      </c>
      <c r="F210" t="s">
        <v>582</v>
      </c>
      <c r="G210" t="s">
        <v>590</v>
      </c>
      <c r="H210">
        <v>9</v>
      </c>
      <c r="I210" s="5">
        <v>2409</v>
      </c>
      <c r="J210" s="12">
        <v>0.23</v>
      </c>
      <c r="K210" s="5">
        <v>16694.37</v>
      </c>
      <c r="L210" s="5">
        <v>1667.92</v>
      </c>
      <c r="M210" s="5">
        <f>Table1[[#This Row],[Quantity Sold]]*Table1[[#This Row],[Unit Price]]*(1-Table1[[#This Row],[Discount %]])</f>
        <v>16694.37</v>
      </c>
      <c r="N210" s="12">
        <f>Table1[[#This Row],[Profit]]/Table1[[#This Row],[Sales]]</f>
        <v>9.9909131042381361E-2</v>
      </c>
    </row>
    <row r="211" spans="1:14" x14ac:dyDescent="0.3">
      <c r="A211" t="s">
        <v>220</v>
      </c>
      <c r="B211" s="3">
        <v>45263</v>
      </c>
      <c r="C211" s="3" t="str">
        <f t="shared" si="3"/>
        <v>Dec</v>
      </c>
      <c r="D211" t="s">
        <v>556</v>
      </c>
      <c r="E211" t="s">
        <v>578</v>
      </c>
      <c r="F211" t="s">
        <v>583</v>
      </c>
      <c r="G211" t="s">
        <v>589</v>
      </c>
      <c r="H211">
        <v>8</v>
      </c>
      <c r="I211" s="5">
        <v>3028.87</v>
      </c>
      <c r="J211" s="12">
        <v>0.22</v>
      </c>
      <c r="K211" s="5">
        <v>18900.150000000001</v>
      </c>
      <c r="L211" s="5">
        <v>3339.32</v>
      </c>
      <c r="M211" s="5">
        <f>Table1[[#This Row],[Quantity Sold]]*Table1[[#This Row],[Unit Price]]*(1-Table1[[#This Row],[Discount %]])</f>
        <v>18900.148799999999</v>
      </c>
      <c r="N211" s="12">
        <f>Table1[[#This Row],[Profit]]/Table1[[#This Row],[Sales]]</f>
        <v>0.17668219564394991</v>
      </c>
    </row>
    <row r="212" spans="1:14" x14ac:dyDescent="0.3">
      <c r="A212" t="s">
        <v>221</v>
      </c>
      <c r="B212" s="3">
        <v>45508</v>
      </c>
      <c r="C212" s="3" t="str">
        <f t="shared" si="3"/>
        <v>Aug</v>
      </c>
      <c r="D212" t="s">
        <v>513</v>
      </c>
      <c r="E212" t="s">
        <v>577</v>
      </c>
      <c r="F212" t="s">
        <v>583</v>
      </c>
      <c r="G212" t="s">
        <v>588</v>
      </c>
      <c r="H212">
        <v>4</v>
      </c>
      <c r="I212" s="5">
        <v>2852.84</v>
      </c>
      <c r="J212" s="12">
        <v>0.18</v>
      </c>
      <c r="K212" s="5">
        <v>9357.32</v>
      </c>
      <c r="L212" s="5">
        <v>585.16</v>
      </c>
      <c r="M212" s="5">
        <f>Table1[[#This Row],[Quantity Sold]]*Table1[[#This Row],[Unit Price]]*(1-Table1[[#This Row],[Discount %]])</f>
        <v>9357.3152000000009</v>
      </c>
      <c r="N212" s="12">
        <f>Table1[[#This Row],[Profit]]/Table1[[#This Row],[Sales]]</f>
        <v>6.2534999337417116E-2</v>
      </c>
    </row>
    <row r="213" spans="1:14" x14ac:dyDescent="0.3">
      <c r="A213" t="s">
        <v>222</v>
      </c>
      <c r="B213" s="3">
        <v>45027</v>
      </c>
      <c r="C213" s="3" t="str">
        <f t="shared" si="3"/>
        <v>Apr</v>
      </c>
      <c r="D213" t="s">
        <v>462</v>
      </c>
      <c r="E213" t="s">
        <v>579</v>
      </c>
      <c r="F213" t="s">
        <v>581</v>
      </c>
      <c r="G213" t="s">
        <v>597</v>
      </c>
      <c r="H213">
        <v>9</v>
      </c>
      <c r="I213" s="5">
        <v>3005.74</v>
      </c>
      <c r="J213" s="12">
        <v>0.09</v>
      </c>
      <c r="K213" s="5">
        <v>24617.01</v>
      </c>
      <c r="L213" s="5">
        <v>3491.64</v>
      </c>
      <c r="M213" s="5">
        <f>Table1[[#This Row],[Quantity Sold]]*Table1[[#This Row],[Unit Price]]*(1-Table1[[#This Row],[Discount %]])</f>
        <v>24617.010599999998</v>
      </c>
      <c r="N213" s="12">
        <f>Table1[[#This Row],[Profit]]/Table1[[#This Row],[Sales]]</f>
        <v>0.14183850922593769</v>
      </c>
    </row>
    <row r="214" spans="1:14" x14ac:dyDescent="0.3">
      <c r="A214" t="s">
        <v>223</v>
      </c>
      <c r="B214" s="3">
        <v>45300</v>
      </c>
      <c r="C214" s="3" t="str">
        <f t="shared" si="3"/>
        <v>Jan</v>
      </c>
      <c r="D214" t="s">
        <v>476</v>
      </c>
      <c r="E214" t="s">
        <v>578</v>
      </c>
      <c r="F214" t="s">
        <v>581</v>
      </c>
      <c r="G214" t="s">
        <v>604</v>
      </c>
      <c r="H214">
        <v>3</v>
      </c>
      <c r="I214" s="5">
        <v>3385.77</v>
      </c>
      <c r="J214" s="12">
        <v>0.01</v>
      </c>
      <c r="K214" s="5">
        <v>10055.74</v>
      </c>
      <c r="L214" s="5">
        <v>888.83</v>
      </c>
      <c r="M214" s="5">
        <f>Table1[[#This Row],[Quantity Sold]]*Table1[[#This Row],[Unit Price]]*(1-Table1[[#This Row],[Discount %]])</f>
        <v>10055.7369</v>
      </c>
      <c r="N214" s="12">
        <f>Table1[[#This Row],[Profit]]/Table1[[#This Row],[Sales]]</f>
        <v>8.8390312398689705E-2</v>
      </c>
    </row>
    <row r="215" spans="1:14" x14ac:dyDescent="0.3">
      <c r="A215" t="s">
        <v>224</v>
      </c>
      <c r="B215" s="3">
        <v>45423</v>
      </c>
      <c r="C215" s="3" t="str">
        <f t="shared" si="3"/>
        <v>May</v>
      </c>
      <c r="D215" t="s">
        <v>482</v>
      </c>
      <c r="E215" t="s">
        <v>580</v>
      </c>
      <c r="F215" t="s">
        <v>581</v>
      </c>
      <c r="G215" t="s">
        <v>597</v>
      </c>
      <c r="H215">
        <v>5</v>
      </c>
      <c r="I215" s="5">
        <v>460.19</v>
      </c>
      <c r="J215" s="12">
        <v>0.22</v>
      </c>
      <c r="K215" s="5">
        <v>1794.74</v>
      </c>
      <c r="L215" s="5">
        <v>135.97999999999999</v>
      </c>
      <c r="M215" s="5">
        <f>Table1[[#This Row],[Quantity Sold]]*Table1[[#This Row],[Unit Price]]*(1-Table1[[#This Row],[Discount %]])</f>
        <v>1794.741</v>
      </c>
      <c r="N215" s="12">
        <f>Table1[[#This Row],[Profit]]/Table1[[#This Row],[Sales]]</f>
        <v>7.5765849092347626E-2</v>
      </c>
    </row>
    <row r="216" spans="1:14" x14ac:dyDescent="0.3">
      <c r="A216" t="s">
        <v>225</v>
      </c>
      <c r="B216" s="3">
        <v>45381</v>
      </c>
      <c r="C216" s="3" t="str">
        <f t="shared" si="3"/>
        <v>Mar</v>
      </c>
      <c r="D216" t="s">
        <v>468</v>
      </c>
      <c r="E216" t="s">
        <v>579</v>
      </c>
      <c r="F216" t="s">
        <v>582</v>
      </c>
      <c r="G216" t="s">
        <v>600</v>
      </c>
      <c r="H216">
        <v>4</v>
      </c>
      <c r="I216" s="5">
        <v>216.55</v>
      </c>
      <c r="J216" s="12">
        <v>0.01</v>
      </c>
      <c r="K216" s="5">
        <v>857.54</v>
      </c>
      <c r="L216" s="5">
        <v>147.66</v>
      </c>
      <c r="M216" s="5">
        <f>Table1[[#This Row],[Quantity Sold]]*Table1[[#This Row],[Unit Price]]*(1-Table1[[#This Row],[Discount %]])</f>
        <v>857.53800000000001</v>
      </c>
      <c r="N216" s="12">
        <f>Table1[[#This Row],[Profit]]/Table1[[#This Row],[Sales]]</f>
        <v>0.17219021853208014</v>
      </c>
    </row>
    <row r="217" spans="1:14" x14ac:dyDescent="0.3">
      <c r="A217" t="s">
        <v>226</v>
      </c>
      <c r="B217" s="3">
        <v>45261</v>
      </c>
      <c r="C217" s="3" t="str">
        <f t="shared" si="3"/>
        <v>Dec</v>
      </c>
      <c r="D217" t="s">
        <v>504</v>
      </c>
      <c r="E217" t="s">
        <v>577</v>
      </c>
      <c r="F217" t="s">
        <v>581</v>
      </c>
      <c r="G217" t="s">
        <v>585</v>
      </c>
      <c r="H217">
        <v>6</v>
      </c>
      <c r="I217" s="5">
        <v>4548.1099999999997</v>
      </c>
      <c r="J217" s="12">
        <v>0.05</v>
      </c>
      <c r="K217" s="5">
        <v>25924.23</v>
      </c>
      <c r="L217" s="5">
        <v>5751.24</v>
      </c>
      <c r="M217" s="5">
        <f>Table1[[#This Row],[Quantity Sold]]*Table1[[#This Row],[Unit Price]]*(1-Table1[[#This Row],[Discount %]])</f>
        <v>25924.226999999995</v>
      </c>
      <c r="N217" s="12">
        <f>Table1[[#This Row],[Profit]]/Table1[[#This Row],[Sales]]</f>
        <v>0.22184805488919054</v>
      </c>
    </row>
    <row r="218" spans="1:14" x14ac:dyDescent="0.3">
      <c r="A218" t="s">
        <v>227</v>
      </c>
      <c r="B218" s="3">
        <v>45329</v>
      </c>
      <c r="C218" s="3" t="str">
        <f t="shared" si="3"/>
        <v>Feb</v>
      </c>
      <c r="D218" t="s">
        <v>550</v>
      </c>
      <c r="E218" t="s">
        <v>577</v>
      </c>
      <c r="F218" t="s">
        <v>582</v>
      </c>
      <c r="G218" t="s">
        <v>595</v>
      </c>
      <c r="H218">
        <v>7</v>
      </c>
      <c r="I218" s="5">
        <v>1364.56</v>
      </c>
      <c r="J218" s="12">
        <v>0.27</v>
      </c>
      <c r="K218" s="5">
        <v>6972.9</v>
      </c>
      <c r="L218" s="5">
        <v>491.35</v>
      </c>
      <c r="M218" s="5">
        <f>Table1[[#This Row],[Quantity Sold]]*Table1[[#This Row],[Unit Price]]*(1-Table1[[#This Row],[Discount %]])</f>
        <v>6972.9016000000001</v>
      </c>
      <c r="N218" s="12">
        <f>Table1[[#This Row],[Profit]]/Table1[[#This Row],[Sales]]</f>
        <v>7.0465659911944825E-2</v>
      </c>
    </row>
    <row r="219" spans="1:14" x14ac:dyDescent="0.3">
      <c r="A219" t="s">
        <v>228</v>
      </c>
      <c r="B219" s="3">
        <v>45170</v>
      </c>
      <c r="C219" s="3" t="str">
        <f t="shared" si="3"/>
        <v>Sep</v>
      </c>
      <c r="D219" t="s">
        <v>476</v>
      </c>
      <c r="E219" t="s">
        <v>580</v>
      </c>
      <c r="F219" t="s">
        <v>584</v>
      </c>
      <c r="G219" t="s">
        <v>603</v>
      </c>
      <c r="H219">
        <v>10</v>
      </c>
      <c r="I219" s="5">
        <v>1351.09</v>
      </c>
      <c r="J219" s="12">
        <v>0.19</v>
      </c>
      <c r="K219" s="5">
        <v>10943.83</v>
      </c>
      <c r="L219" s="5">
        <v>1770</v>
      </c>
      <c r="M219" s="5">
        <f>Table1[[#This Row],[Quantity Sold]]*Table1[[#This Row],[Unit Price]]*(1-Table1[[#This Row],[Discount %]])</f>
        <v>10943.829</v>
      </c>
      <c r="N219" s="12">
        <f>Table1[[#This Row],[Profit]]/Table1[[#This Row],[Sales]]</f>
        <v>0.16173496847081872</v>
      </c>
    </row>
    <row r="220" spans="1:14" x14ac:dyDescent="0.3">
      <c r="A220" t="s">
        <v>229</v>
      </c>
      <c r="B220" s="3">
        <v>45193</v>
      </c>
      <c r="C220" s="3" t="str">
        <f t="shared" si="3"/>
        <v>Sep</v>
      </c>
      <c r="D220" t="s">
        <v>505</v>
      </c>
      <c r="E220" t="s">
        <v>577</v>
      </c>
      <c r="F220" t="s">
        <v>583</v>
      </c>
      <c r="G220" t="s">
        <v>589</v>
      </c>
      <c r="H220">
        <v>4</v>
      </c>
      <c r="I220" s="5">
        <v>2973.45</v>
      </c>
      <c r="J220" s="12">
        <v>0.09</v>
      </c>
      <c r="K220" s="5">
        <v>10823.36</v>
      </c>
      <c r="L220" s="5">
        <v>759.89</v>
      </c>
      <c r="M220" s="5">
        <f>Table1[[#This Row],[Quantity Sold]]*Table1[[#This Row],[Unit Price]]*(1-Table1[[#This Row],[Discount %]])</f>
        <v>10823.358</v>
      </c>
      <c r="N220" s="12">
        <f>Table1[[#This Row],[Profit]]/Table1[[#This Row],[Sales]]</f>
        <v>7.0208327173816629E-2</v>
      </c>
    </row>
    <row r="221" spans="1:14" x14ac:dyDescent="0.3">
      <c r="A221" t="s">
        <v>230</v>
      </c>
      <c r="B221" s="3">
        <v>45512</v>
      </c>
      <c r="C221" s="3" t="str">
        <f t="shared" si="3"/>
        <v>Aug</v>
      </c>
      <c r="D221" t="s">
        <v>531</v>
      </c>
      <c r="E221" t="s">
        <v>579</v>
      </c>
      <c r="F221" t="s">
        <v>581</v>
      </c>
      <c r="G221" t="s">
        <v>604</v>
      </c>
      <c r="H221">
        <v>5</v>
      </c>
      <c r="I221" s="5">
        <v>1994.58</v>
      </c>
      <c r="J221" s="12">
        <v>0.15</v>
      </c>
      <c r="K221" s="5">
        <v>8476.9699999999993</v>
      </c>
      <c r="L221" s="5">
        <v>915.76</v>
      </c>
      <c r="M221" s="5">
        <f>Table1[[#This Row],[Quantity Sold]]*Table1[[#This Row],[Unit Price]]*(1-Table1[[#This Row],[Discount %]])</f>
        <v>8476.9650000000001</v>
      </c>
      <c r="N221" s="12">
        <f>Table1[[#This Row],[Profit]]/Table1[[#This Row],[Sales]]</f>
        <v>0.10802916608174856</v>
      </c>
    </row>
    <row r="222" spans="1:14" x14ac:dyDescent="0.3">
      <c r="A222" t="s">
        <v>231</v>
      </c>
      <c r="B222" s="3">
        <v>45374</v>
      </c>
      <c r="C222" s="3" t="str">
        <f t="shared" si="3"/>
        <v>Mar</v>
      </c>
      <c r="D222" t="s">
        <v>483</v>
      </c>
      <c r="E222" t="s">
        <v>580</v>
      </c>
      <c r="F222" t="s">
        <v>583</v>
      </c>
      <c r="G222" t="s">
        <v>601</v>
      </c>
      <c r="H222">
        <v>10</v>
      </c>
      <c r="I222" s="5">
        <v>1167.71</v>
      </c>
      <c r="J222" s="12">
        <v>0.15</v>
      </c>
      <c r="K222" s="5">
        <v>9925.5300000000007</v>
      </c>
      <c r="L222" s="5">
        <v>1968.25</v>
      </c>
      <c r="M222" s="5">
        <f>Table1[[#This Row],[Quantity Sold]]*Table1[[#This Row],[Unit Price]]*(1-Table1[[#This Row],[Discount %]])</f>
        <v>9925.5349999999999</v>
      </c>
      <c r="N222" s="12">
        <f>Table1[[#This Row],[Profit]]/Table1[[#This Row],[Sales]]</f>
        <v>0.19830175315575085</v>
      </c>
    </row>
    <row r="223" spans="1:14" x14ac:dyDescent="0.3">
      <c r="A223" t="s">
        <v>232</v>
      </c>
      <c r="B223" s="3">
        <v>45031</v>
      </c>
      <c r="C223" s="3" t="str">
        <f t="shared" si="3"/>
        <v>Apr</v>
      </c>
      <c r="D223" t="s">
        <v>483</v>
      </c>
      <c r="E223" t="s">
        <v>579</v>
      </c>
      <c r="F223" t="s">
        <v>583</v>
      </c>
      <c r="G223" t="s">
        <v>601</v>
      </c>
      <c r="H223">
        <v>7</v>
      </c>
      <c r="I223" s="5">
        <v>3449.21</v>
      </c>
      <c r="J223" s="12">
        <v>0.28000000000000003</v>
      </c>
      <c r="K223" s="5">
        <v>17384.02</v>
      </c>
      <c r="L223" s="5">
        <v>1798.17</v>
      </c>
      <c r="M223" s="5">
        <f>Table1[[#This Row],[Quantity Sold]]*Table1[[#This Row],[Unit Price]]*(1-Table1[[#This Row],[Discount %]])</f>
        <v>17384.018400000001</v>
      </c>
      <c r="N223" s="12">
        <f>Table1[[#This Row],[Profit]]/Table1[[#This Row],[Sales]]</f>
        <v>0.10343810004820519</v>
      </c>
    </row>
    <row r="224" spans="1:14" x14ac:dyDescent="0.3">
      <c r="A224" t="s">
        <v>233</v>
      </c>
      <c r="B224" s="3">
        <v>45156</v>
      </c>
      <c r="C224" s="3" t="str">
        <f t="shared" si="3"/>
        <v>Aug</v>
      </c>
      <c r="D224" t="s">
        <v>462</v>
      </c>
      <c r="E224" t="s">
        <v>578</v>
      </c>
      <c r="F224" t="s">
        <v>583</v>
      </c>
      <c r="G224" t="s">
        <v>591</v>
      </c>
      <c r="H224">
        <v>3</v>
      </c>
      <c r="I224" s="5">
        <v>2258.29</v>
      </c>
      <c r="J224" s="12">
        <v>0.28000000000000003</v>
      </c>
      <c r="K224" s="5">
        <v>4877.91</v>
      </c>
      <c r="L224" s="5">
        <v>559.35</v>
      </c>
      <c r="M224" s="5">
        <f>Table1[[#This Row],[Quantity Sold]]*Table1[[#This Row],[Unit Price]]*(1-Table1[[#This Row],[Discount %]])</f>
        <v>4877.9063999999998</v>
      </c>
      <c r="N224" s="12">
        <f>Table1[[#This Row],[Profit]]/Table1[[#This Row],[Sales]]</f>
        <v>0.1146700123618517</v>
      </c>
    </row>
    <row r="225" spans="1:14" x14ac:dyDescent="0.3">
      <c r="A225" t="s">
        <v>234</v>
      </c>
      <c r="B225" s="3">
        <v>45557</v>
      </c>
      <c r="C225" s="3" t="str">
        <f t="shared" si="3"/>
        <v>Sep</v>
      </c>
      <c r="D225" t="s">
        <v>554</v>
      </c>
      <c r="E225" t="s">
        <v>579</v>
      </c>
      <c r="F225" t="s">
        <v>581</v>
      </c>
      <c r="G225" t="s">
        <v>585</v>
      </c>
      <c r="H225">
        <v>9</v>
      </c>
      <c r="I225" s="5">
        <v>931.04</v>
      </c>
      <c r="J225" s="12">
        <v>0.23</v>
      </c>
      <c r="K225" s="5">
        <v>6452.11</v>
      </c>
      <c r="L225" s="5">
        <v>458.33</v>
      </c>
      <c r="M225" s="5">
        <f>Table1[[#This Row],[Quantity Sold]]*Table1[[#This Row],[Unit Price]]*(1-Table1[[#This Row],[Discount %]])</f>
        <v>6452.1072000000004</v>
      </c>
      <c r="N225" s="12">
        <f>Table1[[#This Row],[Profit]]/Table1[[#This Row],[Sales]]</f>
        <v>7.1035676701110176E-2</v>
      </c>
    </row>
    <row r="226" spans="1:14" x14ac:dyDescent="0.3">
      <c r="A226" t="s">
        <v>235</v>
      </c>
      <c r="B226" s="3">
        <v>45092</v>
      </c>
      <c r="C226" s="3" t="str">
        <f t="shared" si="3"/>
        <v>Jun</v>
      </c>
      <c r="D226" t="s">
        <v>499</v>
      </c>
      <c r="E226" t="s">
        <v>578</v>
      </c>
      <c r="F226" t="s">
        <v>581</v>
      </c>
      <c r="G226" t="s">
        <v>585</v>
      </c>
      <c r="H226">
        <v>7</v>
      </c>
      <c r="I226" s="5">
        <v>2855.04</v>
      </c>
      <c r="J226" s="12">
        <v>0.01</v>
      </c>
      <c r="K226" s="5">
        <v>19785.43</v>
      </c>
      <c r="L226" s="5">
        <v>4124.22</v>
      </c>
      <c r="M226" s="5">
        <f>Table1[[#This Row],[Quantity Sold]]*Table1[[#This Row],[Unit Price]]*(1-Table1[[#This Row],[Discount %]])</f>
        <v>19785.427199999998</v>
      </c>
      <c r="N226" s="12">
        <f>Table1[[#This Row],[Profit]]/Table1[[#This Row],[Sales]]</f>
        <v>0.20844732714932152</v>
      </c>
    </row>
    <row r="227" spans="1:14" x14ac:dyDescent="0.3">
      <c r="A227" t="s">
        <v>236</v>
      </c>
      <c r="B227" s="3">
        <v>45432</v>
      </c>
      <c r="C227" s="3" t="str">
        <f t="shared" si="3"/>
        <v>May</v>
      </c>
      <c r="D227" t="s">
        <v>489</v>
      </c>
      <c r="E227" t="s">
        <v>579</v>
      </c>
      <c r="F227" t="s">
        <v>584</v>
      </c>
      <c r="G227" t="s">
        <v>603</v>
      </c>
      <c r="H227">
        <v>7</v>
      </c>
      <c r="I227" s="5">
        <v>4108.3500000000004</v>
      </c>
      <c r="J227" s="12">
        <v>0.08</v>
      </c>
      <c r="K227" s="5">
        <v>26457.77</v>
      </c>
      <c r="L227" s="5">
        <v>6548.91</v>
      </c>
      <c r="M227" s="5">
        <f>Table1[[#This Row],[Quantity Sold]]*Table1[[#This Row],[Unit Price]]*(1-Table1[[#This Row],[Discount %]])</f>
        <v>26457.774000000005</v>
      </c>
      <c r="N227" s="12">
        <f>Table1[[#This Row],[Profit]]/Table1[[#This Row],[Sales]]</f>
        <v>0.24752312836644963</v>
      </c>
    </row>
    <row r="228" spans="1:14" x14ac:dyDescent="0.3">
      <c r="A228" t="s">
        <v>237</v>
      </c>
      <c r="B228" s="3">
        <v>45273</v>
      </c>
      <c r="C228" s="3" t="str">
        <f t="shared" si="3"/>
        <v>Dec</v>
      </c>
      <c r="D228" t="s">
        <v>561</v>
      </c>
      <c r="E228" t="s">
        <v>578</v>
      </c>
      <c r="F228" t="s">
        <v>583</v>
      </c>
      <c r="G228" t="s">
        <v>591</v>
      </c>
      <c r="H228">
        <v>1</v>
      </c>
      <c r="I228" s="5">
        <v>1111.93</v>
      </c>
      <c r="J228" s="12">
        <v>0.22</v>
      </c>
      <c r="K228" s="5">
        <v>867.31</v>
      </c>
      <c r="L228" s="5">
        <v>172.18</v>
      </c>
      <c r="M228" s="5">
        <f>Table1[[#This Row],[Quantity Sold]]*Table1[[#This Row],[Unit Price]]*(1-Table1[[#This Row],[Discount %]])</f>
        <v>867.30540000000008</v>
      </c>
      <c r="N228" s="12">
        <f>Table1[[#This Row],[Profit]]/Table1[[#This Row],[Sales]]</f>
        <v>0.19852186646066575</v>
      </c>
    </row>
    <row r="229" spans="1:14" x14ac:dyDescent="0.3">
      <c r="A229" t="s">
        <v>238</v>
      </c>
      <c r="B229" s="3">
        <v>45187</v>
      </c>
      <c r="C229" s="3" t="str">
        <f t="shared" si="3"/>
        <v>Sep</v>
      </c>
      <c r="D229" t="s">
        <v>514</v>
      </c>
      <c r="E229" t="s">
        <v>579</v>
      </c>
      <c r="F229" t="s">
        <v>583</v>
      </c>
      <c r="G229" t="s">
        <v>601</v>
      </c>
      <c r="H229">
        <v>10</v>
      </c>
      <c r="I229" s="5">
        <v>3031.27</v>
      </c>
      <c r="J229" s="12">
        <v>0.17</v>
      </c>
      <c r="K229" s="5">
        <v>25159.54</v>
      </c>
      <c r="L229" s="5">
        <v>2911.83</v>
      </c>
      <c r="M229" s="5">
        <f>Table1[[#This Row],[Quantity Sold]]*Table1[[#This Row],[Unit Price]]*(1-Table1[[#This Row],[Discount %]])</f>
        <v>25159.541000000001</v>
      </c>
      <c r="N229" s="12">
        <f>Table1[[#This Row],[Profit]]/Table1[[#This Row],[Sales]]</f>
        <v>0.11573462789860227</v>
      </c>
    </row>
    <row r="230" spans="1:14" x14ac:dyDescent="0.3">
      <c r="A230" t="s">
        <v>239</v>
      </c>
      <c r="B230" s="3">
        <v>45491</v>
      </c>
      <c r="C230" s="3" t="str">
        <f t="shared" si="3"/>
        <v>Jul</v>
      </c>
      <c r="D230" t="s">
        <v>562</v>
      </c>
      <c r="E230" t="s">
        <v>577</v>
      </c>
      <c r="F230" t="s">
        <v>581</v>
      </c>
      <c r="G230" t="s">
        <v>585</v>
      </c>
      <c r="H230">
        <v>1</v>
      </c>
      <c r="I230" s="5">
        <v>1674.43</v>
      </c>
      <c r="J230" s="12">
        <v>0</v>
      </c>
      <c r="K230" s="5">
        <v>1674.43</v>
      </c>
      <c r="L230" s="5">
        <v>136.26</v>
      </c>
      <c r="M230" s="5">
        <f>Table1[[#This Row],[Quantity Sold]]*Table1[[#This Row],[Unit Price]]*(1-Table1[[#This Row],[Discount %]])</f>
        <v>1674.43</v>
      </c>
      <c r="N230" s="12">
        <f>Table1[[#This Row],[Profit]]/Table1[[#This Row],[Sales]]</f>
        <v>8.1376946184671783E-2</v>
      </c>
    </row>
    <row r="231" spans="1:14" x14ac:dyDescent="0.3">
      <c r="A231" t="s">
        <v>240</v>
      </c>
      <c r="B231" s="3">
        <v>45296</v>
      </c>
      <c r="C231" s="3" t="str">
        <f t="shared" si="3"/>
        <v>Jan</v>
      </c>
      <c r="D231" t="s">
        <v>536</v>
      </c>
      <c r="E231" t="s">
        <v>579</v>
      </c>
      <c r="F231" t="s">
        <v>581</v>
      </c>
      <c r="G231" t="s">
        <v>586</v>
      </c>
      <c r="H231">
        <v>3</v>
      </c>
      <c r="I231" s="5">
        <v>3304.68</v>
      </c>
      <c r="J231" s="12">
        <v>0.09</v>
      </c>
      <c r="K231" s="5">
        <v>9021.7800000000007</v>
      </c>
      <c r="L231" s="5">
        <v>1230.04</v>
      </c>
      <c r="M231" s="5">
        <f>Table1[[#This Row],[Quantity Sold]]*Table1[[#This Row],[Unit Price]]*(1-Table1[[#This Row],[Discount %]])</f>
        <v>9021.7763999999988</v>
      </c>
      <c r="N231" s="12">
        <f>Table1[[#This Row],[Profit]]/Table1[[#This Row],[Sales]]</f>
        <v>0.13634116549062378</v>
      </c>
    </row>
    <row r="232" spans="1:14" x14ac:dyDescent="0.3">
      <c r="A232" t="s">
        <v>241</v>
      </c>
      <c r="B232" s="3">
        <v>44988</v>
      </c>
      <c r="C232" s="3" t="str">
        <f t="shared" si="3"/>
        <v>Mar</v>
      </c>
      <c r="D232" t="s">
        <v>506</v>
      </c>
      <c r="E232" t="s">
        <v>580</v>
      </c>
      <c r="F232" t="s">
        <v>583</v>
      </c>
      <c r="G232" t="s">
        <v>601</v>
      </c>
      <c r="H232">
        <v>3</v>
      </c>
      <c r="I232" s="5">
        <v>723.34</v>
      </c>
      <c r="J232" s="12">
        <v>0.21</v>
      </c>
      <c r="K232" s="5">
        <v>1714.32</v>
      </c>
      <c r="L232" s="5">
        <v>95.11</v>
      </c>
      <c r="M232" s="5">
        <f>Table1[[#This Row],[Quantity Sold]]*Table1[[#This Row],[Unit Price]]*(1-Table1[[#This Row],[Discount %]])</f>
        <v>1714.3158000000001</v>
      </c>
      <c r="N232" s="12">
        <f>Table1[[#This Row],[Profit]]/Table1[[#This Row],[Sales]]</f>
        <v>5.5479723738858559E-2</v>
      </c>
    </row>
    <row r="233" spans="1:14" x14ac:dyDescent="0.3">
      <c r="A233" t="s">
        <v>242</v>
      </c>
      <c r="B233" s="3">
        <v>45025</v>
      </c>
      <c r="C233" s="3" t="str">
        <f t="shared" si="3"/>
        <v>Apr</v>
      </c>
      <c r="D233" t="s">
        <v>480</v>
      </c>
      <c r="E233" t="s">
        <v>580</v>
      </c>
      <c r="F233" t="s">
        <v>581</v>
      </c>
      <c r="G233" t="s">
        <v>585</v>
      </c>
      <c r="H233">
        <v>3</v>
      </c>
      <c r="I233" s="5">
        <v>4569.8599999999997</v>
      </c>
      <c r="J233" s="12">
        <v>0.16</v>
      </c>
      <c r="K233" s="5">
        <v>11516.05</v>
      </c>
      <c r="L233" s="5">
        <v>2636.47</v>
      </c>
      <c r="M233" s="5">
        <f>Table1[[#This Row],[Quantity Sold]]*Table1[[#This Row],[Unit Price]]*(1-Table1[[#This Row],[Discount %]])</f>
        <v>11516.047199999997</v>
      </c>
      <c r="N233" s="12">
        <f>Table1[[#This Row],[Profit]]/Table1[[#This Row],[Sales]]</f>
        <v>0.22893874201657685</v>
      </c>
    </row>
    <row r="234" spans="1:14" x14ac:dyDescent="0.3">
      <c r="A234" t="s">
        <v>243</v>
      </c>
      <c r="B234" s="3">
        <v>45628</v>
      </c>
      <c r="C234" s="3" t="str">
        <f t="shared" si="3"/>
        <v>Dec</v>
      </c>
      <c r="D234" t="s">
        <v>519</v>
      </c>
      <c r="E234" t="s">
        <v>577</v>
      </c>
      <c r="F234" t="s">
        <v>582</v>
      </c>
      <c r="G234" t="s">
        <v>595</v>
      </c>
      <c r="H234">
        <v>2</v>
      </c>
      <c r="I234" s="5">
        <v>4737.08</v>
      </c>
      <c r="J234" s="12">
        <v>0.04</v>
      </c>
      <c r="K234" s="5">
        <v>9095.19</v>
      </c>
      <c r="L234" s="5">
        <v>1054.6600000000001</v>
      </c>
      <c r="M234" s="5">
        <f>Table1[[#This Row],[Quantity Sold]]*Table1[[#This Row],[Unit Price]]*(1-Table1[[#This Row],[Discount %]])</f>
        <v>9095.1935999999987</v>
      </c>
      <c r="N234" s="12">
        <f>Table1[[#This Row],[Profit]]/Table1[[#This Row],[Sales]]</f>
        <v>0.11595799537997557</v>
      </c>
    </row>
    <row r="235" spans="1:14" x14ac:dyDescent="0.3">
      <c r="A235" t="s">
        <v>244</v>
      </c>
      <c r="B235" s="3">
        <v>45006</v>
      </c>
      <c r="C235" s="3" t="str">
        <f t="shared" si="3"/>
        <v>Mar</v>
      </c>
      <c r="D235" t="s">
        <v>547</v>
      </c>
      <c r="E235" t="s">
        <v>580</v>
      </c>
      <c r="F235" t="s">
        <v>583</v>
      </c>
      <c r="G235" t="s">
        <v>596</v>
      </c>
      <c r="H235">
        <v>3</v>
      </c>
      <c r="I235" s="5">
        <v>2781.79</v>
      </c>
      <c r="J235" s="12">
        <v>0.03</v>
      </c>
      <c r="K235" s="5">
        <v>8095.01</v>
      </c>
      <c r="L235" s="5">
        <v>1001.34</v>
      </c>
      <c r="M235" s="5">
        <f>Table1[[#This Row],[Quantity Sold]]*Table1[[#This Row],[Unit Price]]*(1-Table1[[#This Row],[Discount %]])</f>
        <v>8095.0088999999989</v>
      </c>
      <c r="N235" s="12">
        <f>Table1[[#This Row],[Profit]]/Table1[[#This Row],[Sales]]</f>
        <v>0.12369842656154841</v>
      </c>
    </row>
    <row r="236" spans="1:14" x14ac:dyDescent="0.3">
      <c r="A236" t="s">
        <v>245</v>
      </c>
      <c r="B236" s="3">
        <v>45440</v>
      </c>
      <c r="C236" s="3" t="str">
        <f t="shared" si="3"/>
        <v>May</v>
      </c>
      <c r="D236" t="s">
        <v>563</v>
      </c>
      <c r="E236" t="s">
        <v>577</v>
      </c>
      <c r="F236" t="s">
        <v>584</v>
      </c>
      <c r="G236" t="s">
        <v>602</v>
      </c>
      <c r="H236">
        <v>6</v>
      </c>
      <c r="I236" s="5">
        <v>627.34</v>
      </c>
      <c r="J236" s="12">
        <v>0.28999999999999998</v>
      </c>
      <c r="K236" s="5">
        <v>2672.47</v>
      </c>
      <c r="L236" s="5">
        <v>354.93</v>
      </c>
      <c r="M236" s="5">
        <f>Table1[[#This Row],[Quantity Sold]]*Table1[[#This Row],[Unit Price]]*(1-Table1[[#This Row],[Discount %]])</f>
        <v>2672.4683999999997</v>
      </c>
      <c r="N236" s="12">
        <f>Table1[[#This Row],[Profit]]/Table1[[#This Row],[Sales]]</f>
        <v>0.132809722840668</v>
      </c>
    </row>
    <row r="237" spans="1:14" x14ac:dyDescent="0.3">
      <c r="A237" t="s">
        <v>246</v>
      </c>
      <c r="B237" s="3">
        <v>45147</v>
      </c>
      <c r="C237" s="3" t="str">
        <f t="shared" si="3"/>
        <v>Aug</v>
      </c>
      <c r="D237" t="s">
        <v>564</v>
      </c>
      <c r="E237" t="s">
        <v>580</v>
      </c>
      <c r="F237" t="s">
        <v>583</v>
      </c>
      <c r="G237" t="s">
        <v>591</v>
      </c>
      <c r="H237">
        <v>1</v>
      </c>
      <c r="I237" s="5">
        <v>1063.06</v>
      </c>
      <c r="J237" s="12">
        <v>0.27</v>
      </c>
      <c r="K237" s="5">
        <v>776.03</v>
      </c>
      <c r="L237" s="5">
        <v>176.14</v>
      </c>
      <c r="M237" s="5">
        <f>Table1[[#This Row],[Quantity Sold]]*Table1[[#This Row],[Unit Price]]*(1-Table1[[#This Row],[Discount %]])</f>
        <v>776.03379999999993</v>
      </c>
      <c r="N237" s="12">
        <f>Table1[[#This Row],[Profit]]/Table1[[#This Row],[Sales]]</f>
        <v>0.22697576124634355</v>
      </c>
    </row>
    <row r="238" spans="1:14" x14ac:dyDescent="0.3">
      <c r="A238" t="s">
        <v>247</v>
      </c>
      <c r="B238" s="3">
        <v>45267</v>
      </c>
      <c r="C238" s="3" t="str">
        <f t="shared" si="3"/>
        <v>Dec</v>
      </c>
      <c r="D238" t="s">
        <v>510</v>
      </c>
      <c r="E238" t="s">
        <v>577</v>
      </c>
      <c r="F238" t="s">
        <v>584</v>
      </c>
      <c r="G238" t="s">
        <v>599</v>
      </c>
      <c r="H238">
        <v>2</v>
      </c>
      <c r="I238" s="5">
        <v>1942.46</v>
      </c>
      <c r="J238" s="12">
        <v>0.06</v>
      </c>
      <c r="K238" s="5">
        <v>3651.82</v>
      </c>
      <c r="L238" s="5">
        <v>673.87</v>
      </c>
      <c r="M238" s="5">
        <f>Table1[[#This Row],[Quantity Sold]]*Table1[[#This Row],[Unit Price]]*(1-Table1[[#This Row],[Discount %]])</f>
        <v>3651.8247999999999</v>
      </c>
      <c r="N238" s="12">
        <f>Table1[[#This Row],[Profit]]/Table1[[#This Row],[Sales]]</f>
        <v>0.18452990563609378</v>
      </c>
    </row>
    <row r="239" spans="1:14" x14ac:dyDescent="0.3">
      <c r="A239" t="s">
        <v>248</v>
      </c>
      <c r="B239" s="3">
        <v>45259</v>
      </c>
      <c r="C239" s="3" t="str">
        <f t="shared" si="3"/>
        <v>Nov</v>
      </c>
      <c r="D239" t="s">
        <v>533</v>
      </c>
      <c r="E239" t="s">
        <v>578</v>
      </c>
      <c r="F239" t="s">
        <v>584</v>
      </c>
      <c r="G239" t="s">
        <v>593</v>
      </c>
      <c r="H239">
        <v>5</v>
      </c>
      <c r="I239" s="5">
        <v>1568.47</v>
      </c>
      <c r="J239" s="12">
        <v>0.05</v>
      </c>
      <c r="K239" s="5">
        <v>7450.23</v>
      </c>
      <c r="L239" s="5">
        <v>666.73</v>
      </c>
      <c r="M239" s="5">
        <f>Table1[[#This Row],[Quantity Sold]]*Table1[[#This Row],[Unit Price]]*(1-Table1[[#This Row],[Discount %]])</f>
        <v>7450.2325000000001</v>
      </c>
      <c r="N239" s="12">
        <f>Table1[[#This Row],[Profit]]/Table1[[#This Row],[Sales]]</f>
        <v>8.9491196916068369E-2</v>
      </c>
    </row>
    <row r="240" spans="1:14" x14ac:dyDescent="0.3">
      <c r="A240" t="s">
        <v>249</v>
      </c>
      <c r="B240" s="3">
        <v>45511</v>
      </c>
      <c r="C240" s="3" t="str">
        <f t="shared" si="3"/>
        <v>Aug</v>
      </c>
      <c r="D240" t="s">
        <v>508</v>
      </c>
      <c r="E240" t="s">
        <v>580</v>
      </c>
      <c r="F240" t="s">
        <v>581</v>
      </c>
      <c r="G240" t="s">
        <v>586</v>
      </c>
      <c r="H240">
        <v>2</v>
      </c>
      <c r="I240" s="5">
        <v>4718.47</v>
      </c>
      <c r="J240" s="12">
        <v>0.28000000000000003</v>
      </c>
      <c r="K240" s="5">
        <v>6794.6</v>
      </c>
      <c r="L240" s="5">
        <v>1032</v>
      </c>
      <c r="M240" s="5">
        <f>Table1[[#This Row],[Quantity Sold]]*Table1[[#This Row],[Unit Price]]*(1-Table1[[#This Row],[Discount %]])</f>
        <v>6794.5968000000003</v>
      </c>
      <c r="N240" s="12">
        <f>Table1[[#This Row],[Profit]]/Table1[[#This Row],[Sales]]</f>
        <v>0.1518853206958467</v>
      </c>
    </row>
    <row r="241" spans="1:14" x14ac:dyDescent="0.3">
      <c r="A241" t="s">
        <v>250</v>
      </c>
      <c r="B241" s="3">
        <v>45330</v>
      </c>
      <c r="C241" s="3" t="str">
        <f t="shared" si="3"/>
        <v>Feb</v>
      </c>
      <c r="D241" t="s">
        <v>499</v>
      </c>
      <c r="E241" t="s">
        <v>580</v>
      </c>
      <c r="F241" t="s">
        <v>583</v>
      </c>
      <c r="G241" t="s">
        <v>591</v>
      </c>
      <c r="H241">
        <v>9</v>
      </c>
      <c r="I241" s="5">
        <v>492.82</v>
      </c>
      <c r="J241" s="12">
        <v>0.22</v>
      </c>
      <c r="K241" s="5">
        <v>3459.6</v>
      </c>
      <c r="L241" s="5">
        <v>690.16</v>
      </c>
      <c r="M241" s="5">
        <f>Table1[[#This Row],[Quantity Sold]]*Table1[[#This Row],[Unit Price]]*(1-Table1[[#This Row],[Discount %]])</f>
        <v>3459.5964000000004</v>
      </c>
      <c r="N241" s="12">
        <f>Table1[[#This Row],[Profit]]/Table1[[#This Row],[Sales]]</f>
        <v>0.19949127066712916</v>
      </c>
    </row>
    <row r="242" spans="1:14" x14ac:dyDescent="0.3">
      <c r="A242" t="s">
        <v>251</v>
      </c>
      <c r="B242" s="3">
        <v>45252</v>
      </c>
      <c r="C242" s="3" t="str">
        <f t="shared" si="3"/>
        <v>Nov</v>
      </c>
      <c r="D242" t="s">
        <v>474</v>
      </c>
      <c r="E242" t="s">
        <v>580</v>
      </c>
      <c r="F242" t="s">
        <v>582</v>
      </c>
      <c r="G242" t="s">
        <v>590</v>
      </c>
      <c r="H242">
        <v>4</v>
      </c>
      <c r="I242" s="5">
        <v>1375.41</v>
      </c>
      <c r="J242" s="12">
        <v>0.08</v>
      </c>
      <c r="K242" s="5">
        <v>5061.51</v>
      </c>
      <c r="L242" s="5">
        <v>1015.62</v>
      </c>
      <c r="M242" s="5">
        <f>Table1[[#This Row],[Quantity Sold]]*Table1[[#This Row],[Unit Price]]*(1-Table1[[#This Row],[Discount %]])</f>
        <v>5061.5088000000005</v>
      </c>
      <c r="N242" s="12">
        <f>Table1[[#This Row],[Profit]]/Table1[[#This Row],[Sales]]</f>
        <v>0.20065553560103605</v>
      </c>
    </row>
    <row r="243" spans="1:14" x14ac:dyDescent="0.3">
      <c r="A243" t="s">
        <v>252</v>
      </c>
      <c r="B243" s="3">
        <v>45176</v>
      </c>
      <c r="C243" s="3" t="str">
        <f t="shared" si="3"/>
        <v>Sep</v>
      </c>
      <c r="D243" t="s">
        <v>506</v>
      </c>
      <c r="E243" t="s">
        <v>579</v>
      </c>
      <c r="F243" t="s">
        <v>584</v>
      </c>
      <c r="G243" t="s">
        <v>593</v>
      </c>
      <c r="H243">
        <v>9</v>
      </c>
      <c r="I243" s="5">
        <v>2075.63</v>
      </c>
      <c r="J243" s="12">
        <v>0.3</v>
      </c>
      <c r="K243" s="5">
        <v>13076.47</v>
      </c>
      <c r="L243" s="5">
        <v>857.37</v>
      </c>
      <c r="M243" s="5">
        <f>Table1[[#This Row],[Quantity Sold]]*Table1[[#This Row],[Unit Price]]*(1-Table1[[#This Row],[Discount %]])</f>
        <v>13076.469000000001</v>
      </c>
      <c r="N243" s="12">
        <f>Table1[[#This Row],[Profit]]/Table1[[#This Row],[Sales]]</f>
        <v>6.5565859899498868E-2</v>
      </c>
    </row>
    <row r="244" spans="1:14" x14ac:dyDescent="0.3">
      <c r="A244" t="s">
        <v>253</v>
      </c>
      <c r="B244" s="3">
        <v>45033</v>
      </c>
      <c r="C244" s="3" t="str">
        <f t="shared" si="3"/>
        <v>Apr</v>
      </c>
      <c r="D244" t="s">
        <v>520</v>
      </c>
      <c r="E244" t="s">
        <v>578</v>
      </c>
      <c r="F244" t="s">
        <v>582</v>
      </c>
      <c r="G244" t="s">
        <v>587</v>
      </c>
      <c r="H244">
        <v>3</v>
      </c>
      <c r="I244" s="5">
        <v>324.72000000000003</v>
      </c>
      <c r="J244" s="12">
        <v>0.21</v>
      </c>
      <c r="K244" s="5">
        <v>769.59</v>
      </c>
      <c r="L244" s="5">
        <v>179</v>
      </c>
      <c r="M244" s="5">
        <f>Table1[[#This Row],[Quantity Sold]]*Table1[[#This Row],[Unit Price]]*(1-Table1[[#This Row],[Discount %]])</f>
        <v>769.58640000000014</v>
      </c>
      <c r="N244" s="12">
        <f>Table1[[#This Row],[Profit]]/Table1[[#This Row],[Sales]]</f>
        <v>0.23259137982562142</v>
      </c>
    </row>
    <row r="245" spans="1:14" x14ac:dyDescent="0.3">
      <c r="A245" t="s">
        <v>254</v>
      </c>
      <c r="B245" s="3">
        <v>45269</v>
      </c>
      <c r="C245" s="3" t="str">
        <f t="shared" si="3"/>
        <v>Dec</v>
      </c>
      <c r="D245" t="s">
        <v>563</v>
      </c>
      <c r="E245" t="s">
        <v>579</v>
      </c>
      <c r="F245" t="s">
        <v>583</v>
      </c>
      <c r="G245" t="s">
        <v>589</v>
      </c>
      <c r="H245">
        <v>8</v>
      </c>
      <c r="I245" s="5">
        <v>562.76</v>
      </c>
      <c r="J245" s="12">
        <v>0.11</v>
      </c>
      <c r="K245" s="5">
        <v>4006.85</v>
      </c>
      <c r="L245" s="5">
        <v>322.55</v>
      </c>
      <c r="M245" s="5">
        <f>Table1[[#This Row],[Quantity Sold]]*Table1[[#This Row],[Unit Price]]*(1-Table1[[#This Row],[Discount %]])</f>
        <v>4006.8512000000001</v>
      </c>
      <c r="N245" s="12">
        <f>Table1[[#This Row],[Profit]]/Table1[[#This Row],[Sales]]</f>
        <v>8.0499644359035158E-2</v>
      </c>
    </row>
    <row r="246" spans="1:14" x14ac:dyDescent="0.3">
      <c r="A246" t="s">
        <v>255</v>
      </c>
      <c r="B246" s="3">
        <v>45069</v>
      </c>
      <c r="C246" s="3" t="str">
        <f t="shared" si="3"/>
        <v>May</v>
      </c>
      <c r="D246" t="s">
        <v>485</v>
      </c>
      <c r="E246" t="s">
        <v>578</v>
      </c>
      <c r="F246" t="s">
        <v>584</v>
      </c>
      <c r="G246" t="s">
        <v>593</v>
      </c>
      <c r="H246">
        <v>4</v>
      </c>
      <c r="I246" s="5">
        <v>551.14</v>
      </c>
      <c r="J246" s="12">
        <v>0.04</v>
      </c>
      <c r="K246" s="5">
        <v>2116.38</v>
      </c>
      <c r="L246" s="5">
        <v>324.19</v>
      </c>
      <c r="M246" s="5">
        <f>Table1[[#This Row],[Quantity Sold]]*Table1[[#This Row],[Unit Price]]*(1-Table1[[#This Row],[Discount %]])</f>
        <v>2116.3775999999998</v>
      </c>
      <c r="N246" s="12">
        <f>Table1[[#This Row],[Profit]]/Table1[[#This Row],[Sales]]</f>
        <v>0.15318137574537652</v>
      </c>
    </row>
    <row r="247" spans="1:14" x14ac:dyDescent="0.3">
      <c r="A247" t="s">
        <v>256</v>
      </c>
      <c r="B247" s="3">
        <v>45650</v>
      </c>
      <c r="C247" s="3" t="str">
        <f t="shared" si="3"/>
        <v>Dec</v>
      </c>
      <c r="D247" t="s">
        <v>521</v>
      </c>
      <c r="E247" t="s">
        <v>578</v>
      </c>
      <c r="F247" t="s">
        <v>584</v>
      </c>
      <c r="G247" t="s">
        <v>592</v>
      </c>
      <c r="H247">
        <v>10</v>
      </c>
      <c r="I247" s="5">
        <v>1353.85</v>
      </c>
      <c r="J247" s="12">
        <v>0.14000000000000001</v>
      </c>
      <c r="K247" s="5">
        <v>11643.11</v>
      </c>
      <c r="L247" s="5">
        <v>2427.6</v>
      </c>
      <c r="M247" s="5">
        <f>Table1[[#This Row],[Quantity Sold]]*Table1[[#This Row],[Unit Price]]*(1-Table1[[#This Row],[Discount %]])</f>
        <v>11643.11</v>
      </c>
      <c r="N247" s="12">
        <f>Table1[[#This Row],[Profit]]/Table1[[#This Row],[Sales]]</f>
        <v>0.20850099329131133</v>
      </c>
    </row>
    <row r="248" spans="1:14" x14ac:dyDescent="0.3">
      <c r="A248" t="s">
        <v>257</v>
      </c>
      <c r="B248" s="3">
        <v>45273</v>
      </c>
      <c r="C248" s="3" t="str">
        <f t="shared" si="3"/>
        <v>Dec</v>
      </c>
      <c r="D248" t="s">
        <v>525</v>
      </c>
      <c r="E248" t="s">
        <v>577</v>
      </c>
      <c r="F248" t="s">
        <v>584</v>
      </c>
      <c r="G248" t="s">
        <v>593</v>
      </c>
      <c r="H248">
        <v>4</v>
      </c>
      <c r="I248" s="5">
        <v>1547.43</v>
      </c>
      <c r="J248" s="12">
        <v>0.22</v>
      </c>
      <c r="K248" s="5">
        <v>4827.9799999999996</v>
      </c>
      <c r="L248" s="5">
        <v>642.96</v>
      </c>
      <c r="M248" s="5">
        <f>Table1[[#This Row],[Quantity Sold]]*Table1[[#This Row],[Unit Price]]*(1-Table1[[#This Row],[Discount %]])</f>
        <v>4827.9816000000001</v>
      </c>
      <c r="N248" s="12">
        <f>Table1[[#This Row],[Profit]]/Table1[[#This Row],[Sales]]</f>
        <v>0.13317370825894062</v>
      </c>
    </row>
    <row r="249" spans="1:14" x14ac:dyDescent="0.3">
      <c r="A249" t="s">
        <v>258</v>
      </c>
      <c r="B249" s="3">
        <v>45334</v>
      </c>
      <c r="C249" s="3" t="str">
        <f t="shared" si="3"/>
        <v>Feb</v>
      </c>
      <c r="D249" t="s">
        <v>502</v>
      </c>
      <c r="E249" t="s">
        <v>577</v>
      </c>
      <c r="F249" t="s">
        <v>581</v>
      </c>
      <c r="G249" t="s">
        <v>598</v>
      </c>
      <c r="H249">
        <v>5</v>
      </c>
      <c r="I249" s="5">
        <v>4076.22</v>
      </c>
      <c r="J249" s="12">
        <v>0.2</v>
      </c>
      <c r="K249" s="5">
        <v>16304.88</v>
      </c>
      <c r="L249" s="5">
        <v>3375.69</v>
      </c>
      <c r="M249" s="5">
        <f>Table1[[#This Row],[Quantity Sold]]*Table1[[#This Row],[Unit Price]]*(1-Table1[[#This Row],[Discount %]])</f>
        <v>16304.88</v>
      </c>
      <c r="N249" s="12">
        <f>Table1[[#This Row],[Profit]]/Table1[[#This Row],[Sales]]</f>
        <v>0.20703556235924461</v>
      </c>
    </row>
    <row r="250" spans="1:14" x14ac:dyDescent="0.3">
      <c r="A250" t="s">
        <v>259</v>
      </c>
      <c r="B250" s="3">
        <v>45636</v>
      </c>
      <c r="C250" s="3" t="str">
        <f t="shared" si="3"/>
        <v>Dec</v>
      </c>
      <c r="D250" t="s">
        <v>554</v>
      </c>
      <c r="E250" t="s">
        <v>580</v>
      </c>
      <c r="F250" t="s">
        <v>581</v>
      </c>
      <c r="G250" t="s">
        <v>598</v>
      </c>
      <c r="H250">
        <v>8</v>
      </c>
      <c r="I250" s="5">
        <v>1998.42</v>
      </c>
      <c r="J250" s="12">
        <v>0.02</v>
      </c>
      <c r="K250" s="5">
        <v>15667.61</v>
      </c>
      <c r="L250" s="5">
        <v>2580.0700000000002</v>
      </c>
      <c r="M250" s="5">
        <f>Table1[[#This Row],[Quantity Sold]]*Table1[[#This Row],[Unit Price]]*(1-Table1[[#This Row],[Discount %]])</f>
        <v>15667.612800000001</v>
      </c>
      <c r="N250" s="12">
        <f>Table1[[#This Row],[Profit]]/Table1[[#This Row],[Sales]]</f>
        <v>0.16467540358740101</v>
      </c>
    </row>
    <row r="251" spans="1:14" x14ac:dyDescent="0.3">
      <c r="A251" t="s">
        <v>260</v>
      </c>
      <c r="B251" s="3">
        <v>45108</v>
      </c>
      <c r="C251" s="3" t="str">
        <f t="shared" si="3"/>
        <v>Jul</v>
      </c>
      <c r="D251" t="s">
        <v>498</v>
      </c>
      <c r="E251" t="s">
        <v>577</v>
      </c>
      <c r="F251" t="s">
        <v>581</v>
      </c>
      <c r="G251" t="s">
        <v>597</v>
      </c>
      <c r="H251">
        <v>2</v>
      </c>
      <c r="I251" s="5">
        <v>4613.49</v>
      </c>
      <c r="J251" s="12">
        <v>0.06</v>
      </c>
      <c r="K251" s="5">
        <v>8673.36</v>
      </c>
      <c r="L251" s="5">
        <v>1394.59</v>
      </c>
      <c r="M251" s="5">
        <f>Table1[[#This Row],[Quantity Sold]]*Table1[[#This Row],[Unit Price]]*(1-Table1[[#This Row],[Discount %]])</f>
        <v>8673.3611999999994</v>
      </c>
      <c r="N251" s="12">
        <f>Table1[[#This Row],[Profit]]/Table1[[#This Row],[Sales]]</f>
        <v>0.16079005137570673</v>
      </c>
    </row>
    <row r="252" spans="1:14" x14ac:dyDescent="0.3">
      <c r="A252" t="s">
        <v>261</v>
      </c>
      <c r="B252" s="3">
        <v>45541</v>
      </c>
      <c r="C252" s="3" t="str">
        <f t="shared" si="3"/>
        <v>Sep</v>
      </c>
      <c r="D252" t="s">
        <v>531</v>
      </c>
      <c r="E252" t="s">
        <v>578</v>
      </c>
      <c r="F252" t="s">
        <v>581</v>
      </c>
      <c r="G252" t="s">
        <v>597</v>
      </c>
      <c r="H252">
        <v>1</v>
      </c>
      <c r="I252" s="5">
        <v>2878.65</v>
      </c>
      <c r="J252" s="12">
        <v>7.0000000000000007E-2</v>
      </c>
      <c r="K252" s="5">
        <v>2677.14</v>
      </c>
      <c r="L252" s="5">
        <v>407.04</v>
      </c>
      <c r="M252" s="5">
        <f>Table1[[#This Row],[Quantity Sold]]*Table1[[#This Row],[Unit Price]]*(1-Table1[[#This Row],[Discount %]])</f>
        <v>2677.1444999999999</v>
      </c>
      <c r="N252" s="12">
        <f>Table1[[#This Row],[Profit]]/Table1[[#This Row],[Sales]]</f>
        <v>0.15204285169994847</v>
      </c>
    </row>
    <row r="253" spans="1:14" x14ac:dyDescent="0.3">
      <c r="A253" t="s">
        <v>262</v>
      </c>
      <c r="B253" s="3">
        <v>45021</v>
      </c>
      <c r="C253" s="3" t="str">
        <f t="shared" si="3"/>
        <v>Apr</v>
      </c>
      <c r="D253" t="s">
        <v>539</v>
      </c>
      <c r="E253" t="s">
        <v>578</v>
      </c>
      <c r="F253" t="s">
        <v>583</v>
      </c>
      <c r="G253" t="s">
        <v>601</v>
      </c>
      <c r="H253">
        <v>9</v>
      </c>
      <c r="I253" s="5">
        <v>541.33000000000004</v>
      </c>
      <c r="J253" s="12">
        <v>0.21</v>
      </c>
      <c r="K253" s="5">
        <v>3848.86</v>
      </c>
      <c r="L253" s="5">
        <v>212.16</v>
      </c>
      <c r="M253" s="5">
        <f>Table1[[#This Row],[Quantity Sold]]*Table1[[#This Row],[Unit Price]]*(1-Table1[[#This Row],[Discount %]])</f>
        <v>3848.8563000000004</v>
      </c>
      <c r="N253" s="12">
        <f>Table1[[#This Row],[Profit]]/Table1[[#This Row],[Sales]]</f>
        <v>5.512281558695302E-2</v>
      </c>
    </row>
    <row r="254" spans="1:14" x14ac:dyDescent="0.3">
      <c r="A254" t="s">
        <v>263</v>
      </c>
      <c r="B254" s="3">
        <v>45253</v>
      </c>
      <c r="C254" s="3" t="str">
        <f t="shared" si="3"/>
        <v>Nov</v>
      </c>
      <c r="D254" t="s">
        <v>561</v>
      </c>
      <c r="E254" t="s">
        <v>578</v>
      </c>
      <c r="F254" t="s">
        <v>584</v>
      </c>
      <c r="G254" t="s">
        <v>592</v>
      </c>
      <c r="H254">
        <v>2</v>
      </c>
      <c r="I254" s="5">
        <v>4605.67</v>
      </c>
      <c r="J254" s="12">
        <v>0.05</v>
      </c>
      <c r="K254" s="5">
        <v>8750.77</v>
      </c>
      <c r="L254" s="5">
        <v>1754.89</v>
      </c>
      <c r="M254" s="5">
        <f>Table1[[#This Row],[Quantity Sold]]*Table1[[#This Row],[Unit Price]]*(1-Table1[[#This Row],[Discount %]])</f>
        <v>8750.7729999999992</v>
      </c>
      <c r="N254" s="12">
        <f>Table1[[#This Row],[Profit]]/Table1[[#This Row],[Sales]]</f>
        <v>0.20054120951641971</v>
      </c>
    </row>
    <row r="255" spans="1:14" x14ac:dyDescent="0.3">
      <c r="A255" t="s">
        <v>264</v>
      </c>
      <c r="B255" s="3">
        <v>45223</v>
      </c>
      <c r="C255" s="3" t="str">
        <f t="shared" si="3"/>
        <v>Oct</v>
      </c>
      <c r="D255" t="s">
        <v>500</v>
      </c>
      <c r="E255" t="s">
        <v>579</v>
      </c>
      <c r="F255" t="s">
        <v>584</v>
      </c>
      <c r="G255" t="s">
        <v>603</v>
      </c>
      <c r="H255">
        <v>3</v>
      </c>
      <c r="I255" s="5">
        <v>3296.57</v>
      </c>
      <c r="J255" s="12">
        <v>0.01</v>
      </c>
      <c r="K255" s="5">
        <v>9790.81</v>
      </c>
      <c r="L255" s="5">
        <v>793.31</v>
      </c>
      <c r="M255" s="5">
        <f>Table1[[#This Row],[Quantity Sold]]*Table1[[#This Row],[Unit Price]]*(1-Table1[[#This Row],[Discount %]])</f>
        <v>9790.8129000000008</v>
      </c>
      <c r="N255" s="12">
        <f>Table1[[#This Row],[Profit]]/Table1[[#This Row],[Sales]]</f>
        <v>8.1025982528513979E-2</v>
      </c>
    </row>
    <row r="256" spans="1:14" x14ac:dyDescent="0.3">
      <c r="A256" t="s">
        <v>265</v>
      </c>
      <c r="B256" s="3">
        <v>45308</v>
      </c>
      <c r="C256" s="3" t="str">
        <f t="shared" si="3"/>
        <v>Jan</v>
      </c>
      <c r="D256" t="s">
        <v>481</v>
      </c>
      <c r="E256" t="s">
        <v>577</v>
      </c>
      <c r="F256" t="s">
        <v>584</v>
      </c>
      <c r="G256" t="s">
        <v>602</v>
      </c>
      <c r="H256">
        <v>4</v>
      </c>
      <c r="I256" s="5">
        <v>1481.59</v>
      </c>
      <c r="J256" s="12">
        <v>0.16</v>
      </c>
      <c r="K256" s="5">
        <v>4978.1400000000003</v>
      </c>
      <c r="L256" s="5">
        <v>729.13</v>
      </c>
      <c r="M256" s="5">
        <f>Table1[[#This Row],[Quantity Sold]]*Table1[[#This Row],[Unit Price]]*(1-Table1[[#This Row],[Discount %]])</f>
        <v>4978.1423999999997</v>
      </c>
      <c r="N256" s="12">
        <f>Table1[[#This Row],[Profit]]/Table1[[#This Row],[Sales]]</f>
        <v>0.1464663508860739</v>
      </c>
    </row>
    <row r="257" spans="1:14" x14ac:dyDescent="0.3">
      <c r="A257" t="s">
        <v>266</v>
      </c>
      <c r="B257" s="3">
        <v>45158</v>
      </c>
      <c r="C257" s="3" t="str">
        <f t="shared" si="3"/>
        <v>Aug</v>
      </c>
      <c r="D257" t="s">
        <v>484</v>
      </c>
      <c r="E257" t="s">
        <v>578</v>
      </c>
      <c r="F257" t="s">
        <v>581</v>
      </c>
      <c r="G257" t="s">
        <v>598</v>
      </c>
      <c r="H257">
        <v>6</v>
      </c>
      <c r="I257" s="5">
        <v>2975.44</v>
      </c>
      <c r="J257" s="12">
        <v>0.01</v>
      </c>
      <c r="K257" s="5">
        <v>17674.11</v>
      </c>
      <c r="L257" s="5">
        <v>2000.51</v>
      </c>
      <c r="M257" s="5">
        <f>Table1[[#This Row],[Quantity Sold]]*Table1[[#This Row],[Unit Price]]*(1-Table1[[#This Row],[Discount %]])</f>
        <v>17674.113600000001</v>
      </c>
      <c r="N257" s="12">
        <f>Table1[[#This Row],[Profit]]/Table1[[#This Row],[Sales]]</f>
        <v>0.11318872633473481</v>
      </c>
    </row>
    <row r="258" spans="1:14" x14ac:dyDescent="0.3">
      <c r="A258" t="s">
        <v>267</v>
      </c>
      <c r="B258" s="3">
        <v>44964</v>
      </c>
      <c r="C258" s="3" t="str">
        <f t="shared" ref="C258:C321" si="4">TEXT(B258,"mmm")</f>
        <v>Feb</v>
      </c>
      <c r="D258" t="s">
        <v>512</v>
      </c>
      <c r="E258" t="s">
        <v>579</v>
      </c>
      <c r="F258" t="s">
        <v>583</v>
      </c>
      <c r="G258" t="s">
        <v>589</v>
      </c>
      <c r="H258">
        <v>3</v>
      </c>
      <c r="I258" s="5">
        <v>4968.3500000000004</v>
      </c>
      <c r="J258" s="12">
        <v>7.0000000000000007E-2</v>
      </c>
      <c r="K258" s="5">
        <v>13861.7</v>
      </c>
      <c r="L258" s="5">
        <v>2922.87</v>
      </c>
      <c r="M258" s="5">
        <f>Table1[[#This Row],[Quantity Sold]]*Table1[[#This Row],[Unit Price]]*(1-Table1[[#This Row],[Discount %]])</f>
        <v>13861.6965</v>
      </c>
      <c r="N258" s="12">
        <f>Table1[[#This Row],[Profit]]/Table1[[#This Row],[Sales]]</f>
        <v>0.21085941839745484</v>
      </c>
    </row>
    <row r="259" spans="1:14" x14ac:dyDescent="0.3">
      <c r="A259" t="s">
        <v>268</v>
      </c>
      <c r="B259" s="3">
        <v>45121</v>
      </c>
      <c r="C259" s="3" t="str">
        <f t="shared" si="4"/>
        <v>Jul</v>
      </c>
      <c r="D259" t="s">
        <v>565</v>
      </c>
      <c r="E259" t="s">
        <v>579</v>
      </c>
      <c r="F259" t="s">
        <v>582</v>
      </c>
      <c r="G259" t="s">
        <v>587</v>
      </c>
      <c r="H259">
        <v>9</v>
      </c>
      <c r="I259" s="5">
        <v>3322.61</v>
      </c>
      <c r="J259" s="12">
        <v>0.11</v>
      </c>
      <c r="K259" s="5">
        <v>26614.11</v>
      </c>
      <c r="L259" s="5">
        <v>5295.82</v>
      </c>
      <c r="M259" s="5">
        <f>Table1[[#This Row],[Quantity Sold]]*Table1[[#This Row],[Unit Price]]*(1-Table1[[#This Row],[Discount %]])</f>
        <v>26614.106100000001</v>
      </c>
      <c r="N259" s="12">
        <f>Table1[[#This Row],[Profit]]/Table1[[#This Row],[Sales]]</f>
        <v>0.19898542540028577</v>
      </c>
    </row>
    <row r="260" spans="1:14" x14ac:dyDescent="0.3">
      <c r="A260" t="s">
        <v>269</v>
      </c>
      <c r="B260" s="3">
        <v>45270</v>
      </c>
      <c r="C260" s="3" t="str">
        <f t="shared" si="4"/>
        <v>Dec</v>
      </c>
      <c r="D260" t="s">
        <v>549</v>
      </c>
      <c r="E260" t="s">
        <v>579</v>
      </c>
      <c r="F260" t="s">
        <v>582</v>
      </c>
      <c r="G260" t="s">
        <v>587</v>
      </c>
      <c r="H260">
        <v>2</v>
      </c>
      <c r="I260" s="5">
        <v>3696.67</v>
      </c>
      <c r="J260" s="12">
        <v>0.16</v>
      </c>
      <c r="K260" s="5">
        <v>6210.41</v>
      </c>
      <c r="L260" s="5">
        <v>527.17999999999995</v>
      </c>
      <c r="M260" s="5">
        <f>Table1[[#This Row],[Quantity Sold]]*Table1[[#This Row],[Unit Price]]*(1-Table1[[#This Row],[Discount %]])</f>
        <v>6210.4056</v>
      </c>
      <c r="N260" s="12">
        <f>Table1[[#This Row],[Profit]]/Table1[[#This Row],[Sales]]</f>
        <v>8.4886505077764587E-2</v>
      </c>
    </row>
    <row r="261" spans="1:14" x14ac:dyDescent="0.3">
      <c r="A261" t="s">
        <v>270</v>
      </c>
      <c r="B261" s="3">
        <v>45231</v>
      </c>
      <c r="C261" s="3" t="str">
        <f t="shared" si="4"/>
        <v>Nov</v>
      </c>
      <c r="D261" t="s">
        <v>497</v>
      </c>
      <c r="E261" t="s">
        <v>578</v>
      </c>
      <c r="F261" t="s">
        <v>584</v>
      </c>
      <c r="G261" t="s">
        <v>599</v>
      </c>
      <c r="H261">
        <v>6</v>
      </c>
      <c r="I261" s="5">
        <v>3561.83</v>
      </c>
      <c r="J261" s="12">
        <v>0.14000000000000001</v>
      </c>
      <c r="K261" s="5">
        <v>18379.04</v>
      </c>
      <c r="L261" s="5">
        <v>3484.93</v>
      </c>
      <c r="M261" s="5">
        <f>Table1[[#This Row],[Quantity Sold]]*Table1[[#This Row],[Unit Price]]*(1-Table1[[#This Row],[Discount %]])</f>
        <v>18379.042799999999</v>
      </c>
      <c r="N261" s="12">
        <f>Table1[[#This Row],[Profit]]/Table1[[#This Row],[Sales]]</f>
        <v>0.18961436505932844</v>
      </c>
    </row>
    <row r="262" spans="1:14" x14ac:dyDescent="0.3">
      <c r="A262" t="s">
        <v>271</v>
      </c>
      <c r="B262" s="3">
        <v>44958</v>
      </c>
      <c r="C262" s="3" t="str">
        <f t="shared" si="4"/>
        <v>Feb</v>
      </c>
      <c r="D262" t="s">
        <v>566</v>
      </c>
      <c r="E262" t="s">
        <v>577</v>
      </c>
      <c r="F262" t="s">
        <v>582</v>
      </c>
      <c r="G262" t="s">
        <v>587</v>
      </c>
      <c r="H262">
        <v>1</v>
      </c>
      <c r="I262" s="5">
        <v>386.45</v>
      </c>
      <c r="J262" s="12">
        <v>0.11</v>
      </c>
      <c r="K262" s="5">
        <v>343.94</v>
      </c>
      <c r="L262" s="5">
        <v>63.21</v>
      </c>
      <c r="M262" s="5">
        <f>Table1[[#This Row],[Quantity Sold]]*Table1[[#This Row],[Unit Price]]*(1-Table1[[#This Row],[Discount %]])</f>
        <v>343.94049999999999</v>
      </c>
      <c r="N262" s="12">
        <f>Table1[[#This Row],[Profit]]/Table1[[#This Row],[Sales]]</f>
        <v>0.18378205500959471</v>
      </c>
    </row>
    <row r="263" spans="1:14" x14ac:dyDescent="0.3">
      <c r="A263" t="s">
        <v>272</v>
      </c>
      <c r="B263" s="3">
        <v>44981</v>
      </c>
      <c r="C263" s="3" t="str">
        <f t="shared" si="4"/>
        <v>Feb</v>
      </c>
      <c r="D263" t="s">
        <v>498</v>
      </c>
      <c r="E263" t="s">
        <v>577</v>
      </c>
      <c r="F263" t="s">
        <v>582</v>
      </c>
      <c r="G263" t="s">
        <v>587</v>
      </c>
      <c r="H263">
        <v>3</v>
      </c>
      <c r="I263" s="5">
        <v>1100.69</v>
      </c>
      <c r="J263" s="12">
        <v>0.01</v>
      </c>
      <c r="K263" s="5">
        <v>3269.05</v>
      </c>
      <c r="L263" s="5">
        <v>771.52</v>
      </c>
      <c r="M263" s="5">
        <f>Table1[[#This Row],[Quantity Sold]]*Table1[[#This Row],[Unit Price]]*(1-Table1[[#This Row],[Discount %]])</f>
        <v>3269.0493000000001</v>
      </c>
      <c r="N263" s="12">
        <f>Table1[[#This Row],[Profit]]/Table1[[#This Row],[Sales]]</f>
        <v>0.23600740276227036</v>
      </c>
    </row>
    <row r="264" spans="1:14" x14ac:dyDescent="0.3">
      <c r="A264" t="s">
        <v>273</v>
      </c>
      <c r="B264" s="3">
        <v>45563</v>
      </c>
      <c r="C264" s="3" t="str">
        <f t="shared" si="4"/>
        <v>Sep</v>
      </c>
      <c r="D264" t="s">
        <v>496</v>
      </c>
      <c r="E264" t="s">
        <v>577</v>
      </c>
      <c r="F264" t="s">
        <v>581</v>
      </c>
      <c r="G264" t="s">
        <v>604</v>
      </c>
      <c r="H264">
        <v>2</v>
      </c>
      <c r="I264" s="5">
        <v>4070.6</v>
      </c>
      <c r="J264" s="12">
        <v>0.09</v>
      </c>
      <c r="K264" s="5">
        <v>7408.49</v>
      </c>
      <c r="L264" s="5">
        <v>469.43</v>
      </c>
      <c r="M264" s="5">
        <f>Table1[[#This Row],[Quantity Sold]]*Table1[[#This Row],[Unit Price]]*(1-Table1[[#This Row],[Discount %]])</f>
        <v>7408.4920000000002</v>
      </c>
      <c r="N264" s="12">
        <f>Table1[[#This Row],[Profit]]/Table1[[#This Row],[Sales]]</f>
        <v>6.3363789382181804E-2</v>
      </c>
    </row>
    <row r="265" spans="1:14" x14ac:dyDescent="0.3">
      <c r="A265" t="s">
        <v>274</v>
      </c>
      <c r="B265" s="3">
        <v>45335</v>
      </c>
      <c r="C265" s="3" t="str">
        <f t="shared" si="4"/>
        <v>Feb</v>
      </c>
      <c r="D265" t="s">
        <v>521</v>
      </c>
      <c r="E265" t="s">
        <v>577</v>
      </c>
      <c r="F265" t="s">
        <v>581</v>
      </c>
      <c r="G265" t="s">
        <v>598</v>
      </c>
      <c r="H265">
        <v>4</v>
      </c>
      <c r="I265" s="5">
        <v>3719.35</v>
      </c>
      <c r="J265" s="12">
        <v>0.25</v>
      </c>
      <c r="K265" s="5">
        <v>11158.05</v>
      </c>
      <c r="L265" s="5">
        <v>1765.62</v>
      </c>
      <c r="M265" s="5">
        <f>Table1[[#This Row],[Quantity Sold]]*Table1[[#This Row],[Unit Price]]*(1-Table1[[#This Row],[Discount %]])</f>
        <v>11158.05</v>
      </c>
      <c r="N265" s="12">
        <f>Table1[[#This Row],[Profit]]/Table1[[#This Row],[Sales]]</f>
        <v>0.15823732641456167</v>
      </c>
    </row>
    <row r="266" spans="1:14" x14ac:dyDescent="0.3">
      <c r="A266" t="s">
        <v>275</v>
      </c>
      <c r="B266" s="3">
        <v>45191</v>
      </c>
      <c r="C266" s="3" t="str">
        <f t="shared" si="4"/>
        <v>Sep</v>
      </c>
      <c r="D266" t="s">
        <v>496</v>
      </c>
      <c r="E266" t="s">
        <v>580</v>
      </c>
      <c r="F266" t="s">
        <v>581</v>
      </c>
      <c r="G266" t="s">
        <v>598</v>
      </c>
      <c r="H266">
        <v>9</v>
      </c>
      <c r="I266" s="5">
        <v>4054.74</v>
      </c>
      <c r="J266" s="12">
        <v>0.17</v>
      </c>
      <c r="K266" s="5">
        <v>30288.91</v>
      </c>
      <c r="L266" s="5">
        <v>3070.99</v>
      </c>
      <c r="M266" s="5">
        <f>Table1[[#This Row],[Quantity Sold]]*Table1[[#This Row],[Unit Price]]*(1-Table1[[#This Row],[Discount %]])</f>
        <v>30288.907799999994</v>
      </c>
      <c r="N266" s="12">
        <f>Table1[[#This Row],[Profit]]/Table1[[#This Row],[Sales]]</f>
        <v>0.10138991465853343</v>
      </c>
    </row>
    <row r="267" spans="1:14" x14ac:dyDescent="0.3">
      <c r="A267" t="s">
        <v>276</v>
      </c>
      <c r="B267" s="3">
        <v>45539</v>
      </c>
      <c r="C267" s="3" t="str">
        <f t="shared" si="4"/>
        <v>Sep</v>
      </c>
      <c r="D267" t="s">
        <v>509</v>
      </c>
      <c r="E267" t="s">
        <v>579</v>
      </c>
      <c r="F267" t="s">
        <v>584</v>
      </c>
      <c r="G267" t="s">
        <v>603</v>
      </c>
      <c r="H267">
        <v>10</v>
      </c>
      <c r="I267" s="5">
        <v>3117.84</v>
      </c>
      <c r="J267" s="12">
        <v>0.2</v>
      </c>
      <c r="K267" s="5">
        <v>24942.720000000001</v>
      </c>
      <c r="L267" s="5">
        <v>3609.76</v>
      </c>
      <c r="M267" s="5">
        <f>Table1[[#This Row],[Quantity Sold]]*Table1[[#This Row],[Unit Price]]*(1-Table1[[#This Row],[Discount %]])</f>
        <v>24942.720000000001</v>
      </c>
      <c r="N267" s="12">
        <f>Table1[[#This Row],[Profit]]/Table1[[#This Row],[Sales]]</f>
        <v>0.14472198701665256</v>
      </c>
    </row>
    <row r="268" spans="1:14" x14ac:dyDescent="0.3">
      <c r="A268" t="s">
        <v>277</v>
      </c>
      <c r="B268" s="3">
        <v>45418</v>
      </c>
      <c r="C268" s="3" t="str">
        <f t="shared" si="4"/>
        <v>May</v>
      </c>
      <c r="D268" t="s">
        <v>516</v>
      </c>
      <c r="E268" t="s">
        <v>580</v>
      </c>
      <c r="F268" t="s">
        <v>584</v>
      </c>
      <c r="G268" t="s">
        <v>602</v>
      </c>
      <c r="H268">
        <v>7</v>
      </c>
      <c r="I268" s="5">
        <v>4185.87</v>
      </c>
      <c r="J268" s="12">
        <v>0.27</v>
      </c>
      <c r="K268" s="5">
        <v>21389.8</v>
      </c>
      <c r="L268" s="5">
        <v>2361.89</v>
      </c>
      <c r="M268" s="5">
        <f>Table1[[#This Row],[Quantity Sold]]*Table1[[#This Row],[Unit Price]]*(1-Table1[[#This Row],[Discount %]])</f>
        <v>21389.795699999999</v>
      </c>
      <c r="N268" s="12">
        <f>Table1[[#This Row],[Profit]]/Table1[[#This Row],[Sales]]</f>
        <v>0.11042132231250409</v>
      </c>
    </row>
    <row r="269" spans="1:14" x14ac:dyDescent="0.3">
      <c r="A269" t="s">
        <v>278</v>
      </c>
      <c r="B269" s="3">
        <v>45559</v>
      </c>
      <c r="C269" s="3" t="str">
        <f t="shared" si="4"/>
        <v>Sep</v>
      </c>
      <c r="D269" t="s">
        <v>467</v>
      </c>
      <c r="E269" t="s">
        <v>579</v>
      </c>
      <c r="F269" t="s">
        <v>581</v>
      </c>
      <c r="G269" t="s">
        <v>585</v>
      </c>
      <c r="H269">
        <v>7</v>
      </c>
      <c r="I269" s="5">
        <v>3306.39</v>
      </c>
      <c r="J269" s="12">
        <v>0.24</v>
      </c>
      <c r="K269" s="5">
        <v>17589.990000000002</v>
      </c>
      <c r="L269" s="5">
        <v>1326.98</v>
      </c>
      <c r="M269" s="5">
        <f>Table1[[#This Row],[Quantity Sold]]*Table1[[#This Row],[Unit Price]]*(1-Table1[[#This Row],[Discount %]])</f>
        <v>17589.9948</v>
      </c>
      <c r="N269" s="12">
        <f>Table1[[#This Row],[Profit]]/Table1[[#This Row],[Sales]]</f>
        <v>7.5439497123079652E-2</v>
      </c>
    </row>
    <row r="270" spans="1:14" x14ac:dyDescent="0.3">
      <c r="A270" t="s">
        <v>279</v>
      </c>
      <c r="B270" s="3">
        <v>45586</v>
      </c>
      <c r="C270" s="3" t="str">
        <f t="shared" si="4"/>
        <v>Oct</v>
      </c>
      <c r="D270" t="s">
        <v>514</v>
      </c>
      <c r="E270" t="s">
        <v>577</v>
      </c>
      <c r="F270" t="s">
        <v>581</v>
      </c>
      <c r="G270" t="s">
        <v>604</v>
      </c>
      <c r="H270">
        <v>3</v>
      </c>
      <c r="I270" s="5">
        <v>4112.4399999999996</v>
      </c>
      <c r="J270" s="12">
        <v>0.08</v>
      </c>
      <c r="K270" s="5">
        <v>11350.33</v>
      </c>
      <c r="L270" s="5">
        <v>2249.0100000000002</v>
      </c>
      <c r="M270" s="5">
        <f>Table1[[#This Row],[Quantity Sold]]*Table1[[#This Row],[Unit Price]]*(1-Table1[[#This Row],[Discount %]])</f>
        <v>11350.3344</v>
      </c>
      <c r="N270" s="12">
        <f>Table1[[#This Row],[Profit]]/Table1[[#This Row],[Sales]]</f>
        <v>0.1981448997518134</v>
      </c>
    </row>
    <row r="271" spans="1:14" x14ac:dyDescent="0.3">
      <c r="A271" t="s">
        <v>280</v>
      </c>
      <c r="B271" s="3">
        <v>45525</v>
      </c>
      <c r="C271" s="3" t="str">
        <f t="shared" si="4"/>
        <v>Aug</v>
      </c>
      <c r="D271" t="s">
        <v>567</v>
      </c>
      <c r="E271" t="s">
        <v>578</v>
      </c>
      <c r="F271" t="s">
        <v>582</v>
      </c>
      <c r="G271" t="s">
        <v>600</v>
      </c>
      <c r="H271">
        <v>8</v>
      </c>
      <c r="I271" s="5">
        <v>4946.25</v>
      </c>
      <c r="J271" s="12">
        <v>0.12</v>
      </c>
      <c r="K271" s="5">
        <v>34821.599999999999</v>
      </c>
      <c r="L271" s="5">
        <v>6688.89</v>
      </c>
      <c r="M271" s="5">
        <f>Table1[[#This Row],[Quantity Sold]]*Table1[[#This Row],[Unit Price]]*(1-Table1[[#This Row],[Discount %]])</f>
        <v>34821.599999999999</v>
      </c>
      <c r="N271" s="12">
        <f>Table1[[#This Row],[Profit]]/Table1[[#This Row],[Sales]]</f>
        <v>0.19209025432490182</v>
      </c>
    </row>
    <row r="272" spans="1:14" x14ac:dyDescent="0.3">
      <c r="A272" t="s">
        <v>281</v>
      </c>
      <c r="B272" s="3">
        <v>45005</v>
      </c>
      <c r="C272" s="3" t="str">
        <f t="shared" si="4"/>
        <v>Mar</v>
      </c>
      <c r="D272" t="s">
        <v>498</v>
      </c>
      <c r="E272" t="s">
        <v>578</v>
      </c>
      <c r="F272" t="s">
        <v>584</v>
      </c>
      <c r="G272" t="s">
        <v>599</v>
      </c>
      <c r="H272">
        <v>5</v>
      </c>
      <c r="I272" s="5">
        <v>3718.45</v>
      </c>
      <c r="J272" s="12">
        <v>0.06</v>
      </c>
      <c r="K272" s="5">
        <v>17476.72</v>
      </c>
      <c r="L272" s="5">
        <v>1592.66</v>
      </c>
      <c r="M272" s="5">
        <f>Table1[[#This Row],[Quantity Sold]]*Table1[[#This Row],[Unit Price]]*(1-Table1[[#This Row],[Discount %]])</f>
        <v>17476.715</v>
      </c>
      <c r="N272" s="12">
        <f>Table1[[#This Row],[Profit]]/Table1[[#This Row],[Sales]]</f>
        <v>9.1130372289537159E-2</v>
      </c>
    </row>
    <row r="273" spans="1:14" x14ac:dyDescent="0.3">
      <c r="A273" t="s">
        <v>282</v>
      </c>
      <c r="B273" s="3">
        <v>45305</v>
      </c>
      <c r="C273" s="3" t="str">
        <f t="shared" si="4"/>
        <v>Jan</v>
      </c>
      <c r="D273" t="s">
        <v>515</v>
      </c>
      <c r="E273" t="s">
        <v>580</v>
      </c>
      <c r="F273" t="s">
        <v>583</v>
      </c>
      <c r="G273" t="s">
        <v>588</v>
      </c>
      <c r="H273">
        <v>10</v>
      </c>
      <c r="I273" s="5">
        <v>1271.71</v>
      </c>
      <c r="J273" s="12">
        <v>0.09</v>
      </c>
      <c r="K273" s="5">
        <v>11572.56</v>
      </c>
      <c r="L273" s="5">
        <v>2085.86</v>
      </c>
      <c r="M273" s="5">
        <f>Table1[[#This Row],[Quantity Sold]]*Table1[[#This Row],[Unit Price]]*(1-Table1[[#This Row],[Discount %]])</f>
        <v>11572.561000000002</v>
      </c>
      <c r="N273" s="12">
        <f>Table1[[#This Row],[Profit]]/Table1[[#This Row],[Sales]]</f>
        <v>0.18024188252210402</v>
      </c>
    </row>
    <row r="274" spans="1:14" x14ac:dyDescent="0.3">
      <c r="A274" t="s">
        <v>283</v>
      </c>
      <c r="B274" s="3">
        <v>45412</v>
      </c>
      <c r="C274" s="3" t="str">
        <f t="shared" si="4"/>
        <v>Apr</v>
      </c>
      <c r="D274" t="s">
        <v>568</v>
      </c>
      <c r="E274" t="s">
        <v>580</v>
      </c>
      <c r="F274" t="s">
        <v>584</v>
      </c>
      <c r="G274" t="s">
        <v>599</v>
      </c>
      <c r="H274">
        <v>1</v>
      </c>
      <c r="I274" s="5">
        <v>3278.37</v>
      </c>
      <c r="J274" s="12">
        <v>0.17</v>
      </c>
      <c r="K274" s="5">
        <v>2721.05</v>
      </c>
      <c r="L274" s="5">
        <v>282.58</v>
      </c>
      <c r="M274" s="5">
        <f>Table1[[#This Row],[Quantity Sold]]*Table1[[#This Row],[Unit Price]]*(1-Table1[[#This Row],[Discount %]])</f>
        <v>2721.0470999999998</v>
      </c>
      <c r="N274" s="12">
        <f>Table1[[#This Row],[Profit]]/Table1[[#This Row],[Sales]]</f>
        <v>0.10384961687583835</v>
      </c>
    </row>
    <row r="275" spans="1:14" x14ac:dyDescent="0.3">
      <c r="A275" t="s">
        <v>284</v>
      </c>
      <c r="B275" s="3">
        <v>45277</v>
      </c>
      <c r="C275" s="3" t="str">
        <f t="shared" si="4"/>
        <v>Dec</v>
      </c>
      <c r="D275" t="s">
        <v>565</v>
      </c>
      <c r="E275" t="s">
        <v>579</v>
      </c>
      <c r="F275" t="s">
        <v>582</v>
      </c>
      <c r="G275" t="s">
        <v>595</v>
      </c>
      <c r="H275">
        <v>3</v>
      </c>
      <c r="I275" s="5">
        <v>2326.29</v>
      </c>
      <c r="J275" s="12">
        <v>0.1</v>
      </c>
      <c r="K275" s="5">
        <v>6280.98</v>
      </c>
      <c r="L275" s="5">
        <v>696.19</v>
      </c>
      <c r="M275" s="5">
        <f>Table1[[#This Row],[Quantity Sold]]*Table1[[#This Row],[Unit Price]]*(1-Table1[[#This Row],[Discount %]])</f>
        <v>6280.9830000000002</v>
      </c>
      <c r="N275" s="12">
        <f>Table1[[#This Row],[Profit]]/Table1[[#This Row],[Sales]]</f>
        <v>0.11084098341341639</v>
      </c>
    </row>
    <row r="276" spans="1:14" x14ac:dyDescent="0.3">
      <c r="A276" t="s">
        <v>285</v>
      </c>
      <c r="B276" s="3">
        <v>45198</v>
      </c>
      <c r="C276" s="3" t="str">
        <f t="shared" si="4"/>
        <v>Sep</v>
      </c>
      <c r="D276" t="s">
        <v>488</v>
      </c>
      <c r="E276" t="s">
        <v>578</v>
      </c>
      <c r="F276" t="s">
        <v>581</v>
      </c>
      <c r="G276" t="s">
        <v>598</v>
      </c>
      <c r="H276">
        <v>9</v>
      </c>
      <c r="I276" s="5">
        <v>2300.79</v>
      </c>
      <c r="J276" s="12">
        <v>0.16</v>
      </c>
      <c r="K276" s="5">
        <v>17393.97</v>
      </c>
      <c r="L276" s="5">
        <v>2954.76</v>
      </c>
      <c r="M276" s="5">
        <f>Table1[[#This Row],[Quantity Sold]]*Table1[[#This Row],[Unit Price]]*(1-Table1[[#This Row],[Discount %]])</f>
        <v>17393.972399999999</v>
      </c>
      <c r="N276" s="12">
        <f>Table1[[#This Row],[Profit]]/Table1[[#This Row],[Sales]]</f>
        <v>0.16987266276761429</v>
      </c>
    </row>
    <row r="277" spans="1:14" x14ac:dyDescent="0.3">
      <c r="A277" t="s">
        <v>286</v>
      </c>
      <c r="B277" s="3">
        <v>45224</v>
      </c>
      <c r="C277" s="3" t="str">
        <f t="shared" si="4"/>
        <v>Oct</v>
      </c>
      <c r="D277" t="s">
        <v>569</v>
      </c>
      <c r="E277" t="s">
        <v>578</v>
      </c>
      <c r="F277" t="s">
        <v>581</v>
      </c>
      <c r="G277" t="s">
        <v>598</v>
      </c>
      <c r="H277">
        <v>1</v>
      </c>
      <c r="I277" s="5">
        <v>4104.5</v>
      </c>
      <c r="J277" s="12">
        <v>0.13</v>
      </c>
      <c r="K277" s="5">
        <v>3570.91</v>
      </c>
      <c r="L277" s="5">
        <v>270.36</v>
      </c>
      <c r="M277" s="5">
        <f>Table1[[#This Row],[Quantity Sold]]*Table1[[#This Row],[Unit Price]]*(1-Table1[[#This Row],[Discount %]])</f>
        <v>3570.915</v>
      </c>
      <c r="N277" s="12">
        <f>Table1[[#This Row],[Profit]]/Table1[[#This Row],[Sales]]</f>
        <v>7.5711793352394779E-2</v>
      </c>
    </row>
    <row r="278" spans="1:14" x14ac:dyDescent="0.3">
      <c r="A278" t="s">
        <v>287</v>
      </c>
      <c r="B278" s="3">
        <v>45245</v>
      </c>
      <c r="C278" s="3" t="str">
        <f t="shared" si="4"/>
        <v>Nov</v>
      </c>
      <c r="D278" t="s">
        <v>464</v>
      </c>
      <c r="E278" t="s">
        <v>579</v>
      </c>
      <c r="F278" t="s">
        <v>583</v>
      </c>
      <c r="G278" t="s">
        <v>589</v>
      </c>
      <c r="H278">
        <v>6</v>
      </c>
      <c r="I278" s="5">
        <v>3314.34</v>
      </c>
      <c r="J278" s="12">
        <v>0.18</v>
      </c>
      <c r="K278" s="5">
        <v>16306.55</v>
      </c>
      <c r="L278" s="5">
        <v>1848.32</v>
      </c>
      <c r="M278" s="5">
        <f>Table1[[#This Row],[Quantity Sold]]*Table1[[#This Row],[Unit Price]]*(1-Table1[[#This Row],[Discount %]])</f>
        <v>16306.552800000001</v>
      </c>
      <c r="N278" s="12">
        <f>Table1[[#This Row],[Profit]]/Table1[[#This Row],[Sales]]</f>
        <v>0.1133483170873054</v>
      </c>
    </row>
    <row r="279" spans="1:14" x14ac:dyDescent="0.3">
      <c r="A279" t="s">
        <v>288</v>
      </c>
      <c r="B279" s="3">
        <v>45295</v>
      </c>
      <c r="C279" s="3" t="str">
        <f t="shared" si="4"/>
        <v>Jan</v>
      </c>
      <c r="D279" t="s">
        <v>542</v>
      </c>
      <c r="E279" t="s">
        <v>579</v>
      </c>
      <c r="F279" t="s">
        <v>582</v>
      </c>
      <c r="G279" t="s">
        <v>587</v>
      </c>
      <c r="H279">
        <v>7</v>
      </c>
      <c r="I279" s="5">
        <v>4444.47</v>
      </c>
      <c r="J279" s="12">
        <v>0.11</v>
      </c>
      <c r="K279" s="5">
        <v>27689.05</v>
      </c>
      <c r="L279" s="5">
        <v>5695.28</v>
      </c>
      <c r="M279" s="5">
        <f>Table1[[#This Row],[Quantity Sold]]*Table1[[#This Row],[Unit Price]]*(1-Table1[[#This Row],[Discount %]])</f>
        <v>27689.0481</v>
      </c>
      <c r="N279" s="12">
        <f>Table1[[#This Row],[Profit]]/Table1[[#This Row],[Sales]]</f>
        <v>0.20568708568910815</v>
      </c>
    </row>
    <row r="280" spans="1:14" x14ac:dyDescent="0.3">
      <c r="A280" t="s">
        <v>289</v>
      </c>
      <c r="B280" s="3">
        <v>45209</v>
      </c>
      <c r="C280" s="3" t="str">
        <f t="shared" si="4"/>
        <v>Oct</v>
      </c>
      <c r="D280" t="s">
        <v>495</v>
      </c>
      <c r="E280" t="s">
        <v>580</v>
      </c>
      <c r="F280" t="s">
        <v>582</v>
      </c>
      <c r="G280" t="s">
        <v>594</v>
      </c>
      <c r="H280">
        <v>4</v>
      </c>
      <c r="I280" s="5">
        <v>2807.37</v>
      </c>
      <c r="J280" s="12">
        <v>0.15</v>
      </c>
      <c r="K280" s="5">
        <v>9545.06</v>
      </c>
      <c r="L280" s="5">
        <v>1125.32</v>
      </c>
      <c r="M280" s="5">
        <f>Table1[[#This Row],[Quantity Sold]]*Table1[[#This Row],[Unit Price]]*(1-Table1[[#This Row],[Discount %]])</f>
        <v>9545.0579999999991</v>
      </c>
      <c r="N280" s="12">
        <f>Table1[[#This Row],[Profit]]/Table1[[#This Row],[Sales]]</f>
        <v>0.11789553968230687</v>
      </c>
    </row>
    <row r="281" spans="1:14" x14ac:dyDescent="0.3">
      <c r="A281" t="s">
        <v>290</v>
      </c>
      <c r="B281" s="3">
        <v>45507</v>
      </c>
      <c r="C281" s="3" t="str">
        <f t="shared" si="4"/>
        <v>Aug</v>
      </c>
      <c r="D281" t="s">
        <v>478</v>
      </c>
      <c r="E281" t="s">
        <v>579</v>
      </c>
      <c r="F281" t="s">
        <v>584</v>
      </c>
      <c r="G281" t="s">
        <v>603</v>
      </c>
      <c r="H281">
        <v>10</v>
      </c>
      <c r="I281" s="5">
        <v>377.1</v>
      </c>
      <c r="J281" s="12">
        <v>0.25</v>
      </c>
      <c r="K281" s="5">
        <v>2828.25</v>
      </c>
      <c r="L281" s="5">
        <v>363.38</v>
      </c>
      <c r="M281" s="5">
        <f>Table1[[#This Row],[Quantity Sold]]*Table1[[#This Row],[Unit Price]]*(1-Table1[[#This Row],[Discount %]])</f>
        <v>2828.25</v>
      </c>
      <c r="N281" s="12">
        <f>Table1[[#This Row],[Profit]]/Table1[[#This Row],[Sales]]</f>
        <v>0.12848227702642978</v>
      </c>
    </row>
    <row r="282" spans="1:14" x14ac:dyDescent="0.3">
      <c r="A282" t="s">
        <v>291</v>
      </c>
      <c r="B282" s="3">
        <v>45648</v>
      </c>
      <c r="C282" s="3" t="str">
        <f t="shared" si="4"/>
        <v>Dec</v>
      </c>
      <c r="D282" t="s">
        <v>568</v>
      </c>
      <c r="E282" t="s">
        <v>577</v>
      </c>
      <c r="F282" t="s">
        <v>584</v>
      </c>
      <c r="G282" t="s">
        <v>592</v>
      </c>
      <c r="H282">
        <v>5</v>
      </c>
      <c r="I282" s="5">
        <v>2351.34</v>
      </c>
      <c r="J282" s="12">
        <v>0.21</v>
      </c>
      <c r="K282" s="5">
        <v>9287.7900000000009</v>
      </c>
      <c r="L282" s="5">
        <v>1626.3</v>
      </c>
      <c r="M282" s="5">
        <f>Table1[[#This Row],[Quantity Sold]]*Table1[[#This Row],[Unit Price]]*(1-Table1[[#This Row],[Discount %]])</f>
        <v>9287.7930000000015</v>
      </c>
      <c r="N282" s="12">
        <f>Table1[[#This Row],[Profit]]/Table1[[#This Row],[Sales]]</f>
        <v>0.17510085822353863</v>
      </c>
    </row>
    <row r="283" spans="1:14" x14ac:dyDescent="0.3">
      <c r="A283" t="s">
        <v>292</v>
      </c>
      <c r="B283" s="3">
        <v>45427</v>
      </c>
      <c r="C283" s="3" t="str">
        <f t="shared" si="4"/>
        <v>May</v>
      </c>
      <c r="D283" t="s">
        <v>548</v>
      </c>
      <c r="E283" t="s">
        <v>580</v>
      </c>
      <c r="F283" t="s">
        <v>581</v>
      </c>
      <c r="G283" t="s">
        <v>586</v>
      </c>
      <c r="H283">
        <v>3</v>
      </c>
      <c r="I283" s="5">
        <v>1730.93</v>
      </c>
      <c r="J283" s="12">
        <v>0.12</v>
      </c>
      <c r="K283" s="5">
        <v>4569.66</v>
      </c>
      <c r="L283" s="5">
        <v>969.75</v>
      </c>
      <c r="M283" s="5">
        <f>Table1[[#This Row],[Quantity Sold]]*Table1[[#This Row],[Unit Price]]*(1-Table1[[#This Row],[Discount %]])</f>
        <v>4569.6552000000001</v>
      </c>
      <c r="N283" s="12">
        <f>Table1[[#This Row],[Profit]]/Table1[[#This Row],[Sales]]</f>
        <v>0.21221491314452279</v>
      </c>
    </row>
    <row r="284" spans="1:14" x14ac:dyDescent="0.3">
      <c r="A284" t="s">
        <v>293</v>
      </c>
      <c r="B284" s="3">
        <v>45051</v>
      </c>
      <c r="C284" s="3" t="str">
        <f t="shared" si="4"/>
        <v>May</v>
      </c>
      <c r="D284" t="s">
        <v>551</v>
      </c>
      <c r="E284" t="s">
        <v>579</v>
      </c>
      <c r="F284" t="s">
        <v>582</v>
      </c>
      <c r="G284" t="s">
        <v>594</v>
      </c>
      <c r="H284">
        <v>5</v>
      </c>
      <c r="I284" s="5">
        <v>4161.5</v>
      </c>
      <c r="J284" s="12">
        <v>0.26</v>
      </c>
      <c r="K284" s="5">
        <v>15397.55</v>
      </c>
      <c r="L284" s="5">
        <v>1308.03</v>
      </c>
      <c r="M284" s="5">
        <f>Table1[[#This Row],[Quantity Sold]]*Table1[[#This Row],[Unit Price]]*(1-Table1[[#This Row],[Discount %]])</f>
        <v>15397.55</v>
      </c>
      <c r="N284" s="12">
        <f>Table1[[#This Row],[Profit]]/Table1[[#This Row],[Sales]]</f>
        <v>8.4950527843715401E-2</v>
      </c>
    </row>
    <row r="285" spans="1:14" x14ac:dyDescent="0.3">
      <c r="A285" t="s">
        <v>294</v>
      </c>
      <c r="B285" s="3">
        <v>45118</v>
      </c>
      <c r="C285" s="3" t="str">
        <f t="shared" si="4"/>
        <v>Jul</v>
      </c>
      <c r="D285" t="s">
        <v>513</v>
      </c>
      <c r="E285" t="s">
        <v>578</v>
      </c>
      <c r="F285" t="s">
        <v>582</v>
      </c>
      <c r="G285" t="s">
        <v>587</v>
      </c>
      <c r="H285">
        <v>5</v>
      </c>
      <c r="I285" s="5">
        <v>3194.25</v>
      </c>
      <c r="J285" s="12">
        <v>0.21</v>
      </c>
      <c r="K285" s="5">
        <v>12617.29</v>
      </c>
      <c r="L285" s="5">
        <v>1002.75</v>
      </c>
      <c r="M285" s="5">
        <f>Table1[[#This Row],[Quantity Sold]]*Table1[[#This Row],[Unit Price]]*(1-Table1[[#This Row],[Discount %]])</f>
        <v>12617.2875</v>
      </c>
      <c r="N285" s="12">
        <f>Table1[[#This Row],[Profit]]/Table1[[#This Row],[Sales]]</f>
        <v>7.9474276964387747E-2</v>
      </c>
    </row>
    <row r="286" spans="1:14" x14ac:dyDescent="0.3">
      <c r="A286" t="s">
        <v>295</v>
      </c>
      <c r="B286" s="3">
        <v>45083</v>
      </c>
      <c r="C286" s="3" t="str">
        <f t="shared" si="4"/>
        <v>Jun</v>
      </c>
      <c r="D286" t="s">
        <v>533</v>
      </c>
      <c r="E286" t="s">
        <v>578</v>
      </c>
      <c r="F286" t="s">
        <v>583</v>
      </c>
      <c r="G286" t="s">
        <v>591</v>
      </c>
      <c r="H286">
        <v>4</v>
      </c>
      <c r="I286" s="5">
        <v>3148.18</v>
      </c>
      <c r="J286" s="12">
        <v>0.1</v>
      </c>
      <c r="K286" s="5">
        <v>11333.45</v>
      </c>
      <c r="L286" s="5">
        <v>910.51</v>
      </c>
      <c r="M286" s="5">
        <f>Table1[[#This Row],[Quantity Sold]]*Table1[[#This Row],[Unit Price]]*(1-Table1[[#This Row],[Discount %]])</f>
        <v>11333.448</v>
      </c>
      <c r="N286" s="12">
        <f>Table1[[#This Row],[Profit]]/Table1[[#This Row],[Sales]]</f>
        <v>8.0338290635243462E-2</v>
      </c>
    </row>
    <row r="287" spans="1:14" x14ac:dyDescent="0.3">
      <c r="A287" t="s">
        <v>296</v>
      </c>
      <c r="B287" s="3">
        <v>45590</v>
      </c>
      <c r="C287" s="3" t="str">
        <f t="shared" si="4"/>
        <v>Oct</v>
      </c>
      <c r="D287" t="s">
        <v>547</v>
      </c>
      <c r="E287" t="s">
        <v>577</v>
      </c>
      <c r="F287" t="s">
        <v>583</v>
      </c>
      <c r="G287" t="s">
        <v>596</v>
      </c>
      <c r="H287">
        <v>10</v>
      </c>
      <c r="I287" s="5">
        <v>4981.55</v>
      </c>
      <c r="J287" s="12">
        <v>0.12</v>
      </c>
      <c r="K287" s="5">
        <v>43837.64</v>
      </c>
      <c r="L287" s="5">
        <v>9836.44</v>
      </c>
      <c r="M287" s="5">
        <f>Table1[[#This Row],[Quantity Sold]]*Table1[[#This Row],[Unit Price]]*(1-Table1[[#This Row],[Discount %]])</f>
        <v>43837.64</v>
      </c>
      <c r="N287" s="12">
        <f>Table1[[#This Row],[Profit]]/Table1[[#This Row],[Sales]]</f>
        <v>0.22438342939994033</v>
      </c>
    </row>
    <row r="288" spans="1:14" x14ac:dyDescent="0.3">
      <c r="A288" t="s">
        <v>297</v>
      </c>
      <c r="B288" s="3">
        <v>44981</v>
      </c>
      <c r="C288" s="3" t="str">
        <f t="shared" si="4"/>
        <v>Feb</v>
      </c>
      <c r="D288" t="s">
        <v>566</v>
      </c>
      <c r="E288" t="s">
        <v>580</v>
      </c>
      <c r="F288" t="s">
        <v>582</v>
      </c>
      <c r="G288" t="s">
        <v>590</v>
      </c>
      <c r="H288">
        <v>10</v>
      </c>
      <c r="I288" s="5">
        <v>1898.7</v>
      </c>
      <c r="J288" s="12">
        <v>0.23</v>
      </c>
      <c r="K288" s="5">
        <v>14619.99</v>
      </c>
      <c r="L288" s="5">
        <v>2125.7199999999998</v>
      </c>
      <c r="M288" s="5">
        <f>Table1[[#This Row],[Quantity Sold]]*Table1[[#This Row],[Unit Price]]*(1-Table1[[#This Row],[Discount %]])</f>
        <v>14619.99</v>
      </c>
      <c r="N288" s="12">
        <f>Table1[[#This Row],[Profit]]/Table1[[#This Row],[Sales]]</f>
        <v>0.14539818426688389</v>
      </c>
    </row>
    <row r="289" spans="1:14" x14ac:dyDescent="0.3">
      <c r="A289" t="s">
        <v>298</v>
      </c>
      <c r="B289" s="3">
        <v>45376</v>
      </c>
      <c r="C289" s="3" t="str">
        <f t="shared" si="4"/>
        <v>Mar</v>
      </c>
      <c r="D289" t="s">
        <v>544</v>
      </c>
      <c r="E289" t="s">
        <v>580</v>
      </c>
      <c r="F289" t="s">
        <v>584</v>
      </c>
      <c r="G289" t="s">
        <v>593</v>
      </c>
      <c r="H289">
        <v>4</v>
      </c>
      <c r="I289" s="5">
        <v>4468.68</v>
      </c>
      <c r="J289" s="12">
        <v>0.19</v>
      </c>
      <c r="K289" s="5">
        <v>14478.52</v>
      </c>
      <c r="L289" s="5">
        <v>727.38</v>
      </c>
      <c r="M289" s="5">
        <f>Table1[[#This Row],[Quantity Sold]]*Table1[[#This Row],[Unit Price]]*(1-Table1[[#This Row],[Discount %]])</f>
        <v>14478.523200000001</v>
      </c>
      <c r="N289" s="12">
        <f>Table1[[#This Row],[Profit]]/Table1[[#This Row],[Sales]]</f>
        <v>5.0238560294836761E-2</v>
      </c>
    </row>
    <row r="290" spans="1:14" x14ac:dyDescent="0.3">
      <c r="A290" t="s">
        <v>299</v>
      </c>
      <c r="B290" s="3">
        <v>45651</v>
      </c>
      <c r="C290" s="3" t="str">
        <f t="shared" si="4"/>
        <v>Dec</v>
      </c>
      <c r="D290" t="s">
        <v>510</v>
      </c>
      <c r="E290" t="s">
        <v>580</v>
      </c>
      <c r="F290" t="s">
        <v>583</v>
      </c>
      <c r="G290" t="s">
        <v>601</v>
      </c>
      <c r="H290">
        <v>6</v>
      </c>
      <c r="I290" s="5">
        <v>3856.53</v>
      </c>
      <c r="J290" s="12">
        <v>0.02</v>
      </c>
      <c r="K290" s="5">
        <v>22676.400000000001</v>
      </c>
      <c r="L290" s="5">
        <v>2655</v>
      </c>
      <c r="M290" s="5">
        <f>Table1[[#This Row],[Quantity Sold]]*Table1[[#This Row],[Unit Price]]*(1-Table1[[#This Row],[Discount %]])</f>
        <v>22676.396400000001</v>
      </c>
      <c r="N290" s="12">
        <f>Table1[[#This Row],[Profit]]/Table1[[#This Row],[Sales]]</f>
        <v>0.11708207652008254</v>
      </c>
    </row>
    <row r="291" spans="1:14" x14ac:dyDescent="0.3">
      <c r="A291" t="s">
        <v>300</v>
      </c>
      <c r="B291" s="3">
        <v>44987</v>
      </c>
      <c r="C291" s="3" t="str">
        <f t="shared" si="4"/>
        <v>Mar</v>
      </c>
      <c r="D291" t="s">
        <v>570</v>
      </c>
      <c r="E291" t="s">
        <v>577</v>
      </c>
      <c r="F291" t="s">
        <v>583</v>
      </c>
      <c r="G291" t="s">
        <v>596</v>
      </c>
      <c r="H291">
        <v>2</v>
      </c>
      <c r="I291" s="5">
        <v>3873.72</v>
      </c>
      <c r="J291" s="12">
        <v>0.24</v>
      </c>
      <c r="K291" s="5">
        <v>5888.05</v>
      </c>
      <c r="L291" s="5">
        <v>1356.64</v>
      </c>
      <c r="M291" s="5">
        <f>Table1[[#This Row],[Quantity Sold]]*Table1[[#This Row],[Unit Price]]*(1-Table1[[#This Row],[Discount %]])</f>
        <v>5888.0544</v>
      </c>
      <c r="N291" s="12">
        <f>Table1[[#This Row],[Profit]]/Table1[[#This Row],[Sales]]</f>
        <v>0.23040565212591607</v>
      </c>
    </row>
    <row r="292" spans="1:14" x14ac:dyDescent="0.3">
      <c r="A292" t="s">
        <v>301</v>
      </c>
      <c r="B292" s="3">
        <v>44993</v>
      </c>
      <c r="C292" s="3" t="str">
        <f t="shared" si="4"/>
        <v>Mar</v>
      </c>
      <c r="D292" t="s">
        <v>468</v>
      </c>
      <c r="E292" t="s">
        <v>578</v>
      </c>
      <c r="F292" t="s">
        <v>582</v>
      </c>
      <c r="G292" t="s">
        <v>590</v>
      </c>
      <c r="H292">
        <v>6</v>
      </c>
      <c r="I292" s="5">
        <v>2671.04</v>
      </c>
      <c r="J292" s="12">
        <v>7.0000000000000007E-2</v>
      </c>
      <c r="K292" s="5">
        <v>14904.4</v>
      </c>
      <c r="L292" s="5">
        <v>3577.29</v>
      </c>
      <c r="M292" s="5">
        <f>Table1[[#This Row],[Quantity Sold]]*Table1[[#This Row],[Unit Price]]*(1-Table1[[#This Row],[Discount %]])</f>
        <v>14904.403199999999</v>
      </c>
      <c r="N292" s="12">
        <f>Table1[[#This Row],[Profit]]/Table1[[#This Row],[Sales]]</f>
        <v>0.24001570006172673</v>
      </c>
    </row>
    <row r="293" spans="1:14" x14ac:dyDescent="0.3">
      <c r="A293" t="s">
        <v>302</v>
      </c>
      <c r="B293" s="3">
        <v>45635</v>
      </c>
      <c r="C293" s="3" t="str">
        <f t="shared" si="4"/>
        <v>Dec</v>
      </c>
      <c r="D293" t="s">
        <v>466</v>
      </c>
      <c r="E293" t="s">
        <v>580</v>
      </c>
      <c r="F293" t="s">
        <v>584</v>
      </c>
      <c r="G293" t="s">
        <v>599</v>
      </c>
      <c r="H293">
        <v>2</v>
      </c>
      <c r="I293" s="5">
        <v>2019.55</v>
      </c>
      <c r="J293" s="12">
        <v>0.19</v>
      </c>
      <c r="K293" s="5">
        <v>3271.67</v>
      </c>
      <c r="L293" s="5">
        <v>810.47</v>
      </c>
      <c r="M293" s="5">
        <f>Table1[[#This Row],[Quantity Sold]]*Table1[[#This Row],[Unit Price]]*(1-Table1[[#This Row],[Discount %]])</f>
        <v>3271.6710000000003</v>
      </c>
      <c r="N293" s="12">
        <f>Table1[[#This Row],[Profit]]/Table1[[#This Row],[Sales]]</f>
        <v>0.2477236396091293</v>
      </c>
    </row>
    <row r="294" spans="1:14" x14ac:dyDescent="0.3">
      <c r="A294" t="s">
        <v>303</v>
      </c>
      <c r="B294" s="3">
        <v>45452</v>
      </c>
      <c r="C294" s="3" t="str">
        <f t="shared" si="4"/>
        <v>Jun</v>
      </c>
      <c r="D294" t="s">
        <v>559</v>
      </c>
      <c r="E294" t="s">
        <v>580</v>
      </c>
      <c r="F294" t="s">
        <v>581</v>
      </c>
      <c r="G294" t="s">
        <v>597</v>
      </c>
      <c r="H294">
        <v>10</v>
      </c>
      <c r="I294" s="5">
        <v>3230.61</v>
      </c>
      <c r="J294" s="12">
        <v>0.2</v>
      </c>
      <c r="K294" s="5">
        <v>25844.880000000001</v>
      </c>
      <c r="L294" s="5">
        <v>3425.98</v>
      </c>
      <c r="M294" s="5">
        <f>Table1[[#This Row],[Quantity Sold]]*Table1[[#This Row],[Unit Price]]*(1-Table1[[#This Row],[Discount %]])</f>
        <v>25844.880000000005</v>
      </c>
      <c r="N294" s="12">
        <f>Table1[[#This Row],[Profit]]/Table1[[#This Row],[Sales]]</f>
        <v>0.13255933090035626</v>
      </c>
    </row>
    <row r="295" spans="1:14" x14ac:dyDescent="0.3">
      <c r="A295" t="s">
        <v>304</v>
      </c>
      <c r="B295" s="3">
        <v>45365</v>
      </c>
      <c r="C295" s="3" t="str">
        <f t="shared" si="4"/>
        <v>Mar</v>
      </c>
      <c r="D295" t="s">
        <v>467</v>
      </c>
      <c r="E295" t="s">
        <v>579</v>
      </c>
      <c r="F295" t="s">
        <v>582</v>
      </c>
      <c r="G295" t="s">
        <v>594</v>
      </c>
      <c r="H295">
        <v>1</v>
      </c>
      <c r="I295" s="5">
        <v>2563.9499999999998</v>
      </c>
      <c r="J295" s="12">
        <v>0.09</v>
      </c>
      <c r="K295" s="5">
        <v>2333.19</v>
      </c>
      <c r="L295" s="5">
        <v>273.55</v>
      </c>
      <c r="M295" s="5">
        <f>Table1[[#This Row],[Quantity Sold]]*Table1[[#This Row],[Unit Price]]*(1-Table1[[#This Row],[Discount %]])</f>
        <v>2333.1945000000001</v>
      </c>
      <c r="N295" s="12">
        <f>Table1[[#This Row],[Profit]]/Table1[[#This Row],[Sales]]</f>
        <v>0.11724291635057582</v>
      </c>
    </row>
    <row r="296" spans="1:14" x14ac:dyDescent="0.3">
      <c r="A296" t="s">
        <v>305</v>
      </c>
      <c r="B296" s="3">
        <v>45368</v>
      </c>
      <c r="C296" s="3" t="str">
        <f t="shared" si="4"/>
        <v>Mar</v>
      </c>
      <c r="D296" t="s">
        <v>510</v>
      </c>
      <c r="E296" t="s">
        <v>578</v>
      </c>
      <c r="F296" t="s">
        <v>582</v>
      </c>
      <c r="G296" t="s">
        <v>590</v>
      </c>
      <c r="H296">
        <v>3</v>
      </c>
      <c r="I296" s="5">
        <v>160.19999999999999</v>
      </c>
      <c r="J296" s="12">
        <v>0.06</v>
      </c>
      <c r="K296" s="5">
        <v>451.76</v>
      </c>
      <c r="L296" s="5">
        <v>60.05</v>
      </c>
      <c r="M296" s="5">
        <f>Table1[[#This Row],[Quantity Sold]]*Table1[[#This Row],[Unit Price]]*(1-Table1[[#This Row],[Discount %]])</f>
        <v>451.76399999999995</v>
      </c>
      <c r="N296" s="12">
        <f>Table1[[#This Row],[Profit]]/Table1[[#This Row],[Sales]]</f>
        <v>0.13292456171418451</v>
      </c>
    </row>
    <row r="297" spans="1:14" x14ac:dyDescent="0.3">
      <c r="A297" t="s">
        <v>306</v>
      </c>
      <c r="B297" s="3">
        <v>45050</v>
      </c>
      <c r="C297" s="3" t="str">
        <f t="shared" si="4"/>
        <v>May</v>
      </c>
      <c r="D297" t="s">
        <v>486</v>
      </c>
      <c r="E297" t="s">
        <v>577</v>
      </c>
      <c r="F297" t="s">
        <v>584</v>
      </c>
      <c r="G297" t="s">
        <v>599</v>
      </c>
      <c r="H297">
        <v>2</v>
      </c>
      <c r="I297" s="5">
        <v>4366.93</v>
      </c>
      <c r="J297" s="12">
        <v>0.06</v>
      </c>
      <c r="K297" s="5">
        <v>8209.83</v>
      </c>
      <c r="L297" s="5">
        <v>1646.62</v>
      </c>
      <c r="M297" s="5">
        <f>Table1[[#This Row],[Quantity Sold]]*Table1[[#This Row],[Unit Price]]*(1-Table1[[#This Row],[Discount %]])</f>
        <v>8209.8284000000003</v>
      </c>
      <c r="N297" s="12">
        <f>Table1[[#This Row],[Profit]]/Table1[[#This Row],[Sales]]</f>
        <v>0.20056688140923745</v>
      </c>
    </row>
    <row r="298" spans="1:14" x14ac:dyDescent="0.3">
      <c r="A298" t="s">
        <v>307</v>
      </c>
      <c r="B298" s="3">
        <v>45505</v>
      </c>
      <c r="C298" s="3" t="str">
        <f t="shared" si="4"/>
        <v>Aug</v>
      </c>
      <c r="D298" t="s">
        <v>560</v>
      </c>
      <c r="E298" t="s">
        <v>577</v>
      </c>
      <c r="F298" t="s">
        <v>583</v>
      </c>
      <c r="G298" t="s">
        <v>596</v>
      </c>
      <c r="H298">
        <v>1</v>
      </c>
      <c r="I298" s="5">
        <v>1789.11</v>
      </c>
      <c r="J298" s="12">
        <v>0.02</v>
      </c>
      <c r="K298" s="5">
        <v>1753.33</v>
      </c>
      <c r="L298" s="5">
        <v>189.3</v>
      </c>
      <c r="M298" s="5">
        <f>Table1[[#This Row],[Quantity Sold]]*Table1[[#This Row],[Unit Price]]*(1-Table1[[#This Row],[Discount %]])</f>
        <v>1753.3277999999998</v>
      </c>
      <c r="N298" s="12">
        <f>Table1[[#This Row],[Profit]]/Table1[[#This Row],[Sales]]</f>
        <v>0.10796598472620672</v>
      </c>
    </row>
    <row r="299" spans="1:14" x14ac:dyDescent="0.3">
      <c r="A299" t="s">
        <v>308</v>
      </c>
      <c r="B299" s="3">
        <v>45091</v>
      </c>
      <c r="C299" s="3" t="str">
        <f t="shared" si="4"/>
        <v>Jun</v>
      </c>
      <c r="D299" t="s">
        <v>518</v>
      </c>
      <c r="E299" t="s">
        <v>579</v>
      </c>
      <c r="F299" t="s">
        <v>582</v>
      </c>
      <c r="G299" t="s">
        <v>594</v>
      </c>
      <c r="H299">
        <v>3</v>
      </c>
      <c r="I299" s="5">
        <v>3775.57</v>
      </c>
      <c r="J299" s="12">
        <v>0.28000000000000003</v>
      </c>
      <c r="K299" s="5">
        <v>8155.23</v>
      </c>
      <c r="L299" s="5">
        <v>951.85</v>
      </c>
      <c r="M299" s="5">
        <f>Table1[[#This Row],[Quantity Sold]]*Table1[[#This Row],[Unit Price]]*(1-Table1[[#This Row],[Discount %]])</f>
        <v>8155.2312000000002</v>
      </c>
      <c r="N299" s="12">
        <f>Table1[[#This Row],[Profit]]/Table1[[#This Row],[Sales]]</f>
        <v>0.11671651198065537</v>
      </c>
    </row>
    <row r="300" spans="1:14" x14ac:dyDescent="0.3">
      <c r="A300" t="s">
        <v>309</v>
      </c>
      <c r="B300" s="3">
        <v>44996</v>
      </c>
      <c r="C300" s="3" t="str">
        <f t="shared" si="4"/>
        <v>Mar</v>
      </c>
      <c r="D300" t="s">
        <v>543</v>
      </c>
      <c r="E300" t="s">
        <v>579</v>
      </c>
      <c r="F300" t="s">
        <v>583</v>
      </c>
      <c r="G300" t="s">
        <v>596</v>
      </c>
      <c r="H300">
        <v>6</v>
      </c>
      <c r="I300" s="5">
        <v>3155.49</v>
      </c>
      <c r="J300" s="12">
        <v>0.03</v>
      </c>
      <c r="K300" s="5">
        <v>18364.95</v>
      </c>
      <c r="L300" s="5">
        <v>1161.3399999999999</v>
      </c>
      <c r="M300" s="5">
        <f>Table1[[#This Row],[Quantity Sold]]*Table1[[#This Row],[Unit Price]]*(1-Table1[[#This Row],[Discount %]])</f>
        <v>18364.951799999999</v>
      </c>
      <c r="N300" s="12">
        <f>Table1[[#This Row],[Profit]]/Table1[[#This Row],[Sales]]</f>
        <v>6.3236763508749003E-2</v>
      </c>
    </row>
    <row r="301" spans="1:14" x14ac:dyDescent="0.3">
      <c r="A301" t="s">
        <v>310</v>
      </c>
      <c r="B301" s="3">
        <v>45576</v>
      </c>
      <c r="C301" s="3" t="str">
        <f t="shared" si="4"/>
        <v>Oct</v>
      </c>
      <c r="D301" t="s">
        <v>517</v>
      </c>
      <c r="E301" t="s">
        <v>580</v>
      </c>
      <c r="F301" t="s">
        <v>582</v>
      </c>
      <c r="G301" t="s">
        <v>600</v>
      </c>
      <c r="H301">
        <v>10</v>
      </c>
      <c r="I301" s="5">
        <v>960.39</v>
      </c>
      <c r="J301" s="12">
        <v>7.0000000000000007E-2</v>
      </c>
      <c r="K301" s="5">
        <v>8931.6299999999992</v>
      </c>
      <c r="L301" s="5">
        <v>560.09</v>
      </c>
      <c r="M301" s="5">
        <f>Table1[[#This Row],[Quantity Sold]]*Table1[[#This Row],[Unit Price]]*(1-Table1[[#This Row],[Discount %]])</f>
        <v>8931.6269999999986</v>
      </c>
      <c r="N301" s="12">
        <f>Table1[[#This Row],[Profit]]/Table1[[#This Row],[Sales]]</f>
        <v>6.2708598542483299E-2</v>
      </c>
    </row>
    <row r="302" spans="1:14" x14ac:dyDescent="0.3">
      <c r="A302" t="s">
        <v>311</v>
      </c>
      <c r="B302" s="3">
        <v>45202</v>
      </c>
      <c r="C302" s="3" t="str">
        <f t="shared" si="4"/>
        <v>Oct</v>
      </c>
      <c r="D302" t="s">
        <v>504</v>
      </c>
      <c r="E302" t="s">
        <v>577</v>
      </c>
      <c r="F302" t="s">
        <v>584</v>
      </c>
      <c r="G302" t="s">
        <v>593</v>
      </c>
      <c r="H302">
        <v>4</v>
      </c>
      <c r="I302" s="5">
        <v>3404.32</v>
      </c>
      <c r="J302" s="12">
        <v>0.2</v>
      </c>
      <c r="K302" s="5">
        <v>10893.82</v>
      </c>
      <c r="L302" s="5">
        <v>1372.79</v>
      </c>
      <c r="M302" s="5">
        <f>Table1[[#This Row],[Quantity Sold]]*Table1[[#This Row],[Unit Price]]*(1-Table1[[#This Row],[Discount %]])</f>
        <v>10893.824000000001</v>
      </c>
      <c r="N302" s="12">
        <f>Table1[[#This Row],[Profit]]/Table1[[#This Row],[Sales]]</f>
        <v>0.12601548400836438</v>
      </c>
    </row>
    <row r="303" spans="1:14" x14ac:dyDescent="0.3">
      <c r="A303" t="s">
        <v>312</v>
      </c>
      <c r="B303" s="3">
        <v>45579</v>
      </c>
      <c r="C303" s="3" t="str">
        <f t="shared" si="4"/>
        <v>Oct</v>
      </c>
      <c r="D303" t="s">
        <v>464</v>
      </c>
      <c r="E303" t="s">
        <v>580</v>
      </c>
      <c r="F303" t="s">
        <v>581</v>
      </c>
      <c r="G303" t="s">
        <v>586</v>
      </c>
      <c r="H303">
        <v>10</v>
      </c>
      <c r="I303" s="5">
        <v>1526.56</v>
      </c>
      <c r="J303" s="12">
        <v>0.16</v>
      </c>
      <c r="K303" s="5">
        <v>12823.1</v>
      </c>
      <c r="L303" s="5">
        <v>2338.4299999999998</v>
      </c>
      <c r="M303" s="5">
        <f>Table1[[#This Row],[Quantity Sold]]*Table1[[#This Row],[Unit Price]]*(1-Table1[[#This Row],[Discount %]])</f>
        <v>12823.103999999998</v>
      </c>
      <c r="N303" s="12">
        <f>Table1[[#This Row],[Profit]]/Table1[[#This Row],[Sales]]</f>
        <v>0.18236073960274815</v>
      </c>
    </row>
    <row r="304" spans="1:14" x14ac:dyDescent="0.3">
      <c r="A304" t="s">
        <v>313</v>
      </c>
      <c r="B304" s="3">
        <v>44966</v>
      </c>
      <c r="C304" s="3" t="str">
        <f t="shared" si="4"/>
        <v>Feb</v>
      </c>
      <c r="D304" t="s">
        <v>514</v>
      </c>
      <c r="E304" t="s">
        <v>578</v>
      </c>
      <c r="F304" t="s">
        <v>583</v>
      </c>
      <c r="G304" t="s">
        <v>589</v>
      </c>
      <c r="H304">
        <v>10</v>
      </c>
      <c r="I304" s="5">
        <v>1566.58</v>
      </c>
      <c r="J304" s="12">
        <v>0.16</v>
      </c>
      <c r="K304" s="5">
        <v>13159.27</v>
      </c>
      <c r="L304" s="5">
        <v>982.66</v>
      </c>
      <c r="M304" s="5">
        <f>Table1[[#This Row],[Quantity Sold]]*Table1[[#This Row],[Unit Price]]*(1-Table1[[#This Row],[Discount %]])</f>
        <v>13159.271999999999</v>
      </c>
      <c r="N304" s="12">
        <f>Table1[[#This Row],[Profit]]/Table1[[#This Row],[Sales]]</f>
        <v>7.4674355036411594E-2</v>
      </c>
    </row>
    <row r="305" spans="1:14" x14ac:dyDescent="0.3">
      <c r="A305" t="s">
        <v>314</v>
      </c>
      <c r="B305" s="3">
        <v>44932</v>
      </c>
      <c r="C305" s="3" t="str">
        <f t="shared" si="4"/>
        <v>Jan</v>
      </c>
      <c r="D305" t="s">
        <v>504</v>
      </c>
      <c r="E305" t="s">
        <v>579</v>
      </c>
      <c r="F305" t="s">
        <v>583</v>
      </c>
      <c r="G305" t="s">
        <v>596</v>
      </c>
      <c r="H305">
        <v>9</v>
      </c>
      <c r="I305" s="5">
        <v>3976.12</v>
      </c>
      <c r="J305" s="12">
        <v>0.2</v>
      </c>
      <c r="K305" s="5">
        <v>28628.06</v>
      </c>
      <c r="L305" s="5">
        <v>4905.08</v>
      </c>
      <c r="M305" s="5">
        <f>Table1[[#This Row],[Quantity Sold]]*Table1[[#This Row],[Unit Price]]*(1-Table1[[#This Row],[Discount %]])</f>
        <v>28628.064000000002</v>
      </c>
      <c r="N305" s="12">
        <f>Table1[[#This Row],[Profit]]/Table1[[#This Row],[Sales]]</f>
        <v>0.1713381905724663</v>
      </c>
    </row>
    <row r="306" spans="1:14" x14ac:dyDescent="0.3">
      <c r="A306" t="s">
        <v>315</v>
      </c>
      <c r="B306" s="3">
        <v>45177</v>
      </c>
      <c r="C306" s="3" t="str">
        <f t="shared" si="4"/>
        <v>Sep</v>
      </c>
      <c r="D306" t="s">
        <v>525</v>
      </c>
      <c r="E306" t="s">
        <v>577</v>
      </c>
      <c r="F306" t="s">
        <v>583</v>
      </c>
      <c r="G306" t="s">
        <v>588</v>
      </c>
      <c r="H306">
        <v>9</v>
      </c>
      <c r="I306" s="5">
        <v>2932.72</v>
      </c>
      <c r="J306" s="12">
        <v>0.27</v>
      </c>
      <c r="K306" s="5">
        <v>19267.97</v>
      </c>
      <c r="L306" s="5">
        <v>3589.07</v>
      </c>
      <c r="M306" s="5">
        <f>Table1[[#This Row],[Quantity Sold]]*Table1[[#This Row],[Unit Price]]*(1-Table1[[#This Row],[Discount %]])</f>
        <v>19267.970399999998</v>
      </c>
      <c r="N306" s="12">
        <f>Table1[[#This Row],[Profit]]/Table1[[#This Row],[Sales]]</f>
        <v>0.18627130932838279</v>
      </c>
    </row>
    <row r="307" spans="1:14" x14ac:dyDescent="0.3">
      <c r="A307" t="s">
        <v>316</v>
      </c>
      <c r="B307" s="3">
        <v>45188</v>
      </c>
      <c r="C307" s="3" t="str">
        <f t="shared" si="4"/>
        <v>Sep</v>
      </c>
      <c r="D307" t="s">
        <v>533</v>
      </c>
      <c r="E307" t="s">
        <v>577</v>
      </c>
      <c r="F307" t="s">
        <v>584</v>
      </c>
      <c r="G307" t="s">
        <v>602</v>
      </c>
      <c r="H307">
        <v>7</v>
      </c>
      <c r="I307" s="5">
        <v>4613.1899999999996</v>
      </c>
      <c r="J307" s="12">
        <v>0.09</v>
      </c>
      <c r="K307" s="5">
        <v>29386.02</v>
      </c>
      <c r="L307" s="5">
        <v>2369.08</v>
      </c>
      <c r="M307" s="5">
        <f>Table1[[#This Row],[Quantity Sold]]*Table1[[#This Row],[Unit Price]]*(1-Table1[[#This Row],[Discount %]])</f>
        <v>29386.0203</v>
      </c>
      <c r="N307" s="12">
        <f>Table1[[#This Row],[Profit]]/Table1[[#This Row],[Sales]]</f>
        <v>8.0619287674887574E-2</v>
      </c>
    </row>
    <row r="308" spans="1:14" x14ac:dyDescent="0.3">
      <c r="A308" t="s">
        <v>317</v>
      </c>
      <c r="B308" s="3">
        <v>45420</v>
      </c>
      <c r="C308" s="3" t="str">
        <f t="shared" si="4"/>
        <v>May</v>
      </c>
      <c r="D308" t="s">
        <v>499</v>
      </c>
      <c r="E308" t="s">
        <v>577</v>
      </c>
      <c r="F308" t="s">
        <v>582</v>
      </c>
      <c r="G308" t="s">
        <v>594</v>
      </c>
      <c r="H308">
        <v>5</v>
      </c>
      <c r="I308" s="5">
        <v>451.06</v>
      </c>
      <c r="J308" s="12">
        <v>0.18</v>
      </c>
      <c r="K308" s="5">
        <v>1849.35</v>
      </c>
      <c r="L308" s="5">
        <v>240.92</v>
      </c>
      <c r="M308" s="5">
        <f>Table1[[#This Row],[Quantity Sold]]*Table1[[#This Row],[Unit Price]]*(1-Table1[[#This Row],[Discount %]])</f>
        <v>1849.3460000000002</v>
      </c>
      <c r="N308" s="12">
        <f>Table1[[#This Row],[Profit]]/Table1[[#This Row],[Sales]]</f>
        <v>0.1302727985508422</v>
      </c>
    </row>
    <row r="309" spans="1:14" x14ac:dyDescent="0.3">
      <c r="A309" t="s">
        <v>318</v>
      </c>
      <c r="B309" s="3">
        <v>45008</v>
      </c>
      <c r="C309" s="3" t="str">
        <f t="shared" si="4"/>
        <v>Mar</v>
      </c>
      <c r="D309" t="s">
        <v>492</v>
      </c>
      <c r="E309" t="s">
        <v>580</v>
      </c>
      <c r="F309" t="s">
        <v>582</v>
      </c>
      <c r="G309" t="s">
        <v>594</v>
      </c>
      <c r="H309">
        <v>3</v>
      </c>
      <c r="I309" s="5">
        <v>4403.34</v>
      </c>
      <c r="J309" s="12">
        <v>0.19</v>
      </c>
      <c r="K309" s="5">
        <v>10700.12</v>
      </c>
      <c r="L309" s="5">
        <v>2122.58</v>
      </c>
      <c r="M309" s="5">
        <f>Table1[[#This Row],[Quantity Sold]]*Table1[[#This Row],[Unit Price]]*(1-Table1[[#This Row],[Discount %]])</f>
        <v>10700.1162</v>
      </c>
      <c r="N309" s="12">
        <f>Table1[[#This Row],[Profit]]/Table1[[#This Row],[Sales]]</f>
        <v>0.19836973790948137</v>
      </c>
    </row>
    <row r="310" spans="1:14" x14ac:dyDescent="0.3">
      <c r="A310" t="s">
        <v>319</v>
      </c>
      <c r="B310" s="3">
        <v>45654</v>
      </c>
      <c r="C310" s="3" t="str">
        <f t="shared" si="4"/>
        <v>Dec</v>
      </c>
      <c r="D310" t="s">
        <v>562</v>
      </c>
      <c r="E310" t="s">
        <v>579</v>
      </c>
      <c r="F310" t="s">
        <v>581</v>
      </c>
      <c r="G310" t="s">
        <v>597</v>
      </c>
      <c r="H310">
        <v>1</v>
      </c>
      <c r="I310" s="5">
        <v>4019.09</v>
      </c>
      <c r="J310" s="12">
        <v>0.28999999999999998</v>
      </c>
      <c r="K310" s="5">
        <v>2853.55</v>
      </c>
      <c r="L310" s="5">
        <v>365.57</v>
      </c>
      <c r="M310" s="5">
        <f>Table1[[#This Row],[Quantity Sold]]*Table1[[#This Row],[Unit Price]]*(1-Table1[[#This Row],[Discount %]])</f>
        <v>2853.5538999999999</v>
      </c>
      <c r="N310" s="12">
        <f>Table1[[#This Row],[Profit]]/Table1[[#This Row],[Sales]]</f>
        <v>0.12811059907834099</v>
      </c>
    </row>
    <row r="311" spans="1:14" x14ac:dyDescent="0.3">
      <c r="A311" t="s">
        <v>320</v>
      </c>
      <c r="B311" s="3">
        <v>45059</v>
      </c>
      <c r="C311" s="3" t="str">
        <f t="shared" si="4"/>
        <v>May</v>
      </c>
      <c r="D311" t="s">
        <v>472</v>
      </c>
      <c r="E311" t="s">
        <v>578</v>
      </c>
      <c r="F311" t="s">
        <v>581</v>
      </c>
      <c r="G311" t="s">
        <v>604</v>
      </c>
      <c r="H311">
        <v>7</v>
      </c>
      <c r="I311" s="5">
        <v>4875.0200000000004</v>
      </c>
      <c r="J311" s="12">
        <v>0.02</v>
      </c>
      <c r="K311" s="5">
        <v>33442.639999999999</v>
      </c>
      <c r="L311" s="5">
        <v>5279.61</v>
      </c>
      <c r="M311" s="5">
        <f>Table1[[#This Row],[Quantity Sold]]*Table1[[#This Row],[Unit Price]]*(1-Table1[[#This Row],[Discount %]])</f>
        <v>33442.637199999997</v>
      </c>
      <c r="N311" s="12">
        <f>Table1[[#This Row],[Profit]]/Table1[[#This Row],[Sales]]</f>
        <v>0.15787061069341415</v>
      </c>
    </row>
    <row r="312" spans="1:14" x14ac:dyDescent="0.3">
      <c r="A312" t="s">
        <v>321</v>
      </c>
      <c r="B312" s="3">
        <v>45207</v>
      </c>
      <c r="C312" s="3" t="str">
        <f t="shared" si="4"/>
        <v>Oct</v>
      </c>
      <c r="D312" t="s">
        <v>558</v>
      </c>
      <c r="E312" t="s">
        <v>580</v>
      </c>
      <c r="F312" t="s">
        <v>584</v>
      </c>
      <c r="G312" t="s">
        <v>592</v>
      </c>
      <c r="H312">
        <v>5</v>
      </c>
      <c r="I312" s="5">
        <v>4648.45</v>
      </c>
      <c r="J312" s="12">
        <v>0.01</v>
      </c>
      <c r="K312" s="5">
        <v>23009.83</v>
      </c>
      <c r="L312" s="5">
        <v>3618.01</v>
      </c>
      <c r="M312" s="5">
        <f>Table1[[#This Row],[Quantity Sold]]*Table1[[#This Row],[Unit Price]]*(1-Table1[[#This Row],[Discount %]])</f>
        <v>23009.827499999999</v>
      </c>
      <c r="N312" s="12">
        <f>Table1[[#This Row],[Profit]]/Table1[[#This Row],[Sales]]</f>
        <v>0.15723758063401599</v>
      </c>
    </row>
    <row r="313" spans="1:14" x14ac:dyDescent="0.3">
      <c r="A313" t="s">
        <v>322</v>
      </c>
      <c r="B313" s="3">
        <v>44996</v>
      </c>
      <c r="C313" s="3" t="str">
        <f t="shared" si="4"/>
        <v>Mar</v>
      </c>
      <c r="D313" t="s">
        <v>516</v>
      </c>
      <c r="E313" t="s">
        <v>577</v>
      </c>
      <c r="F313" t="s">
        <v>583</v>
      </c>
      <c r="G313" t="s">
        <v>591</v>
      </c>
      <c r="H313">
        <v>3</v>
      </c>
      <c r="I313" s="5">
        <v>3799.85</v>
      </c>
      <c r="J313" s="12">
        <v>0.25</v>
      </c>
      <c r="K313" s="5">
        <v>8549.66</v>
      </c>
      <c r="L313" s="5">
        <v>1994.18</v>
      </c>
      <c r="M313" s="5">
        <f>Table1[[#This Row],[Quantity Sold]]*Table1[[#This Row],[Unit Price]]*(1-Table1[[#This Row],[Discount %]])</f>
        <v>8549.6624999999985</v>
      </c>
      <c r="N313" s="12">
        <f>Table1[[#This Row],[Profit]]/Table1[[#This Row],[Sales]]</f>
        <v>0.23324670220804103</v>
      </c>
    </row>
    <row r="314" spans="1:14" x14ac:dyDescent="0.3">
      <c r="A314" t="s">
        <v>323</v>
      </c>
      <c r="B314" s="3">
        <v>45249</v>
      </c>
      <c r="C314" s="3" t="str">
        <f t="shared" si="4"/>
        <v>Nov</v>
      </c>
      <c r="D314" t="s">
        <v>466</v>
      </c>
      <c r="E314" t="s">
        <v>579</v>
      </c>
      <c r="F314" t="s">
        <v>582</v>
      </c>
      <c r="G314" t="s">
        <v>594</v>
      </c>
      <c r="H314">
        <v>9</v>
      </c>
      <c r="I314" s="5">
        <v>823.01</v>
      </c>
      <c r="J314" s="12">
        <v>0.06</v>
      </c>
      <c r="K314" s="5">
        <v>6962.66</v>
      </c>
      <c r="L314" s="5">
        <v>783.28</v>
      </c>
      <c r="M314" s="5">
        <f>Table1[[#This Row],[Quantity Sold]]*Table1[[#This Row],[Unit Price]]*(1-Table1[[#This Row],[Discount %]])</f>
        <v>6962.6646000000001</v>
      </c>
      <c r="N314" s="12">
        <f>Table1[[#This Row],[Profit]]/Table1[[#This Row],[Sales]]</f>
        <v>0.11249723525204447</v>
      </c>
    </row>
    <row r="315" spans="1:14" x14ac:dyDescent="0.3">
      <c r="A315" t="s">
        <v>324</v>
      </c>
      <c r="B315" s="3">
        <v>45339</v>
      </c>
      <c r="C315" s="3" t="str">
        <f t="shared" si="4"/>
        <v>Feb</v>
      </c>
      <c r="D315" t="s">
        <v>559</v>
      </c>
      <c r="E315" t="s">
        <v>577</v>
      </c>
      <c r="F315" t="s">
        <v>583</v>
      </c>
      <c r="G315" t="s">
        <v>596</v>
      </c>
      <c r="H315">
        <v>7</v>
      </c>
      <c r="I315" s="5">
        <v>4604.12</v>
      </c>
      <c r="J315" s="12">
        <v>0.19</v>
      </c>
      <c r="K315" s="5">
        <v>26105.360000000001</v>
      </c>
      <c r="L315" s="5">
        <v>1675.66</v>
      </c>
      <c r="M315" s="5">
        <f>Table1[[#This Row],[Quantity Sold]]*Table1[[#This Row],[Unit Price]]*(1-Table1[[#This Row],[Discount %]])</f>
        <v>26105.360400000001</v>
      </c>
      <c r="N315" s="12">
        <f>Table1[[#This Row],[Profit]]/Table1[[#This Row],[Sales]]</f>
        <v>6.4188350591602647E-2</v>
      </c>
    </row>
    <row r="316" spans="1:14" x14ac:dyDescent="0.3">
      <c r="A316" t="s">
        <v>325</v>
      </c>
      <c r="B316" s="3">
        <v>45166</v>
      </c>
      <c r="C316" s="3" t="str">
        <f t="shared" si="4"/>
        <v>Aug</v>
      </c>
      <c r="D316" t="s">
        <v>528</v>
      </c>
      <c r="E316" t="s">
        <v>577</v>
      </c>
      <c r="F316" t="s">
        <v>581</v>
      </c>
      <c r="G316" t="s">
        <v>598</v>
      </c>
      <c r="H316">
        <v>5</v>
      </c>
      <c r="I316" s="5">
        <v>661.24</v>
      </c>
      <c r="J316" s="12">
        <v>0.18</v>
      </c>
      <c r="K316" s="5">
        <v>2711.08</v>
      </c>
      <c r="L316" s="5">
        <v>326.74</v>
      </c>
      <c r="M316" s="5">
        <f>Table1[[#This Row],[Quantity Sold]]*Table1[[#This Row],[Unit Price]]*(1-Table1[[#This Row],[Discount %]])</f>
        <v>2711.0839999999998</v>
      </c>
      <c r="N316" s="12">
        <f>Table1[[#This Row],[Profit]]/Table1[[#This Row],[Sales]]</f>
        <v>0.12052023547811205</v>
      </c>
    </row>
    <row r="317" spans="1:14" x14ac:dyDescent="0.3">
      <c r="A317" t="s">
        <v>326</v>
      </c>
      <c r="B317" s="3">
        <v>45301</v>
      </c>
      <c r="C317" s="3" t="str">
        <f t="shared" si="4"/>
        <v>Jan</v>
      </c>
      <c r="D317" t="s">
        <v>503</v>
      </c>
      <c r="E317" t="s">
        <v>577</v>
      </c>
      <c r="F317" t="s">
        <v>582</v>
      </c>
      <c r="G317" t="s">
        <v>594</v>
      </c>
      <c r="H317">
        <v>9</v>
      </c>
      <c r="I317" s="5">
        <v>4372.37</v>
      </c>
      <c r="J317" s="12">
        <v>0.23</v>
      </c>
      <c r="K317" s="5">
        <v>30300.52</v>
      </c>
      <c r="L317" s="5">
        <v>1955.7</v>
      </c>
      <c r="M317" s="5">
        <f>Table1[[#This Row],[Quantity Sold]]*Table1[[#This Row],[Unit Price]]*(1-Table1[[#This Row],[Discount %]])</f>
        <v>30300.524100000002</v>
      </c>
      <c r="N317" s="12">
        <f>Table1[[#This Row],[Profit]]/Table1[[#This Row],[Sales]]</f>
        <v>6.4543446779131181E-2</v>
      </c>
    </row>
    <row r="318" spans="1:14" x14ac:dyDescent="0.3">
      <c r="A318" t="s">
        <v>327</v>
      </c>
      <c r="B318" s="3">
        <v>45371</v>
      </c>
      <c r="C318" s="3" t="str">
        <f t="shared" si="4"/>
        <v>Mar</v>
      </c>
      <c r="D318" t="s">
        <v>558</v>
      </c>
      <c r="E318" t="s">
        <v>577</v>
      </c>
      <c r="F318" t="s">
        <v>582</v>
      </c>
      <c r="G318" t="s">
        <v>594</v>
      </c>
      <c r="H318">
        <v>10</v>
      </c>
      <c r="I318" s="5">
        <v>4892.21</v>
      </c>
      <c r="J318" s="12">
        <v>0.06</v>
      </c>
      <c r="K318" s="5">
        <v>45986.77</v>
      </c>
      <c r="L318" s="5">
        <v>3052.24</v>
      </c>
      <c r="M318" s="5">
        <f>Table1[[#This Row],[Quantity Sold]]*Table1[[#This Row],[Unit Price]]*(1-Table1[[#This Row],[Discount %]])</f>
        <v>45986.773999999998</v>
      </c>
      <c r="N318" s="12">
        <f>Table1[[#This Row],[Profit]]/Table1[[#This Row],[Sales]]</f>
        <v>6.6372132680768844E-2</v>
      </c>
    </row>
    <row r="319" spans="1:14" x14ac:dyDescent="0.3">
      <c r="A319" t="s">
        <v>328</v>
      </c>
      <c r="B319" s="3">
        <v>45513</v>
      </c>
      <c r="C319" s="3" t="str">
        <f t="shared" si="4"/>
        <v>Aug</v>
      </c>
      <c r="D319" t="s">
        <v>500</v>
      </c>
      <c r="E319" t="s">
        <v>579</v>
      </c>
      <c r="F319" t="s">
        <v>582</v>
      </c>
      <c r="G319" t="s">
        <v>587</v>
      </c>
      <c r="H319">
        <v>3</v>
      </c>
      <c r="I319" s="5">
        <v>4783.8500000000004</v>
      </c>
      <c r="J319" s="12">
        <v>0.18</v>
      </c>
      <c r="K319" s="5">
        <v>11768.27</v>
      </c>
      <c r="L319" s="5">
        <v>916.47</v>
      </c>
      <c r="M319" s="5">
        <f>Table1[[#This Row],[Quantity Sold]]*Table1[[#This Row],[Unit Price]]*(1-Table1[[#This Row],[Discount %]])</f>
        <v>11768.271000000002</v>
      </c>
      <c r="N319" s="12">
        <f>Table1[[#This Row],[Profit]]/Table1[[#This Row],[Sales]]</f>
        <v>7.7876357357538534E-2</v>
      </c>
    </row>
    <row r="320" spans="1:14" x14ac:dyDescent="0.3">
      <c r="A320" t="s">
        <v>329</v>
      </c>
      <c r="B320" s="3">
        <v>45088</v>
      </c>
      <c r="C320" s="3" t="str">
        <f t="shared" si="4"/>
        <v>Jun</v>
      </c>
      <c r="D320" t="s">
        <v>513</v>
      </c>
      <c r="E320" t="s">
        <v>579</v>
      </c>
      <c r="F320" t="s">
        <v>583</v>
      </c>
      <c r="G320" t="s">
        <v>596</v>
      </c>
      <c r="H320">
        <v>9</v>
      </c>
      <c r="I320" s="5">
        <v>2932.97</v>
      </c>
      <c r="J320" s="12">
        <v>0.22</v>
      </c>
      <c r="K320" s="5">
        <v>20589.45</v>
      </c>
      <c r="L320" s="5">
        <v>1619.56</v>
      </c>
      <c r="M320" s="5">
        <f>Table1[[#This Row],[Quantity Sold]]*Table1[[#This Row],[Unit Price]]*(1-Table1[[#This Row],[Discount %]])</f>
        <v>20589.449400000001</v>
      </c>
      <c r="N320" s="12">
        <f>Table1[[#This Row],[Profit]]/Table1[[#This Row],[Sales]]</f>
        <v>7.865970193472871E-2</v>
      </c>
    </row>
    <row r="321" spans="1:14" x14ac:dyDescent="0.3">
      <c r="A321" t="s">
        <v>330</v>
      </c>
      <c r="B321" s="3">
        <v>45495</v>
      </c>
      <c r="C321" s="3" t="str">
        <f t="shared" si="4"/>
        <v>Jul</v>
      </c>
      <c r="D321" t="s">
        <v>530</v>
      </c>
      <c r="E321" t="s">
        <v>578</v>
      </c>
      <c r="F321" t="s">
        <v>583</v>
      </c>
      <c r="G321" t="s">
        <v>589</v>
      </c>
      <c r="H321">
        <v>4</v>
      </c>
      <c r="I321" s="5">
        <v>3416.73</v>
      </c>
      <c r="J321" s="12">
        <v>0.26</v>
      </c>
      <c r="K321" s="5">
        <v>10113.52</v>
      </c>
      <c r="L321" s="5">
        <v>2358.7600000000002</v>
      </c>
      <c r="M321" s="5">
        <f>Table1[[#This Row],[Quantity Sold]]*Table1[[#This Row],[Unit Price]]*(1-Table1[[#This Row],[Discount %]])</f>
        <v>10113.5208</v>
      </c>
      <c r="N321" s="12">
        <f>Table1[[#This Row],[Profit]]/Table1[[#This Row],[Sales]]</f>
        <v>0.2332283913019404</v>
      </c>
    </row>
    <row r="322" spans="1:14" x14ac:dyDescent="0.3">
      <c r="A322" t="s">
        <v>331</v>
      </c>
      <c r="B322" s="3">
        <v>45345</v>
      </c>
      <c r="C322" s="3" t="str">
        <f t="shared" ref="C322:C385" si="5">TEXT(B322,"mmm")</f>
        <v>Feb</v>
      </c>
      <c r="D322" t="s">
        <v>569</v>
      </c>
      <c r="E322" t="s">
        <v>577</v>
      </c>
      <c r="F322" t="s">
        <v>582</v>
      </c>
      <c r="G322" t="s">
        <v>594</v>
      </c>
      <c r="H322">
        <v>3</v>
      </c>
      <c r="I322" s="5">
        <v>4494.0200000000004</v>
      </c>
      <c r="J322" s="12">
        <v>0.08</v>
      </c>
      <c r="K322" s="5">
        <v>12403.5</v>
      </c>
      <c r="L322" s="5">
        <v>2828.56</v>
      </c>
      <c r="M322" s="5">
        <f>Table1[[#This Row],[Quantity Sold]]*Table1[[#This Row],[Unit Price]]*(1-Table1[[#This Row],[Discount %]])</f>
        <v>12403.495200000001</v>
      </c>
      <c r="N322" s="12">
        <f>Table1[[#This Row],[Profit]]/Table1[[#This Row],[Sales]]</f>
        <v>0.22804530979159107</v>
      </c>
    </row>
    <row r="323" spans="1:14" x14ac:dyDescent="0.3">
      <c r="A323" t="s">
        <v>332</v>
      </c>
      <c r="B323" s="3">
        <v>45322</v>
      </c>
      <c r="C323" s="3" t="str">
        <f t="shared" si="5"/>
        <v>Jan</v>
      </c>
      <c r="D323" t="s">
        <v>484</v>
      </c>
      <c r="E323" t="s">
        <v>579</v>
      </c>
      <c r="F323" t="s">
        <v>584</v>
      </c>
      <c r="G323" t="s">
        <v>603</v>
      </c>
      <c r="H323">
        <v>2</v>
      </c>
      <c r="I323" s="5">
        <v>3875.31</v>
      </c>
      <c r="J323" s="12">
        <v>0.18</v>
      </c>
      <c r="K323" s="5">
        <v>6355.51</v>
      </c>
      <c r="L323" s="5">
        <v>1150.3900000000001</v>
      </c>
      <c r="M323" s="5">
        <f>Table1[[#This Row],[Quantity Sold]]*Table1[[#This Row],[Unit Price]]*(1-Table1[[#This Row],[Discount %]])</f>
        <v>6355.5084000000006</v>
      </c>
      <c r="N323" s="12">
        <f>Table1[[#This Row],[Profit]]/Table1[[#This Row],[Sales]]</f>
        <v>0.18100671700618834</v>
      </c>
    </row>
    <row r="324" spans="1:14" x14ac:dyDescent="0.3">
      <c r="A324" t="s">
        <v>333</v>
      </c>
      <c r="B324" s="3">
        <v>45409</v>
      </c>
      <c r="C324" s="3" t="str">
        <f t="shared" si="5"/>
        <v>Apr</v>
      </c>
      <c r="D324" t="s">
        <v>489</v>
      </c>
      <c r="E324" t="s">
        <v>578</v>
      </c>
      <c r="F324" t="s">
        <v>583</v>
      </c>
      <c r="G324" t="s">
        <v>589</v>
      </c>
      <c r="H324">
        <v>4</v>
      </c>
      <c r="I324" s="5">
        <v>4440.99</v>
      </c>
      <c r="J324" s="12">
        <v>0.04</v>
      </c>
      <c r="K324" s="5">
        <v>17053.400000000001</v>
      </c>
      <c r="L324" s="5">
        <v>2086.9499999999998</v>
      </c>
      <c r="M324" s="5">
        <f>Table1[[#This Row],[Quantity Sold]]*Table1[[#This Row],[Unit Price]]*(1-Table1[[#This Row],[Discount %]])</f>
        <v>17053.401599999997</v>
      </c>
      <c r="N324" s="12">
        <f>Table1[[#This Row],[Profit]]/Table1[[#This Row],[Sales]]</f>
        <v>0.1223773558352</v>
      </c>
    </row>
    <row r="325" spans="1:14" x14ac:dyDescent="0.3">
      <c r="A325" t="s">
        <v>334</v>
      </c>
      <c r="B325" s="3">
        <v>45477</v>
      </c>
      <c r="C325" s="3" t="str">
        <f t="shared" si="5"/>
        <v>Jul</v>
      </c>
      <c r="D325" t="s">
        <v>571</v>
      </c>
      <c r="E325" t="s">
        <v>577</v>
      </c>
      <c r="F325" t="s">
        <v>581</v>
      </c>
      <c r="G325" t="s">
        <v>598</v>
      </c>
      <c r="H325">
        <v>9</v>
      </c>
      <c r="I325" s="5">
        <v>1820.64</v>
      </c>
      <c r="J325" s="12">
        <v>0.26</v>
      </c>
      <c r="K325" s="5">
        <v>12125.46</v>
      </c>
      <c r="L325" s="5">
        <v>1952.28</v>
      </c>
      <c r="M325" s="5">
        <f>Table1[[#This Row],[Quantity Sold]]*Table1[[#This Row],[Unit Price]]*(1-Table1[[#This Row],[Discount %]])</f>
        <v>12125.462400000002</v>
      </c>
      <c r="N325" s="12">
        <f>Table1[[#This Row],[Profit]]/Table1[[#This Row],[Sales]]</f>
        <v>0.16100667521067244</v>
      </c>
    </row>
    <row r="326" spans="1:14" x14ac:dyDescent="0.3">
      <c r="A326" t="s">
        <v>335</v>
      </c>
      <c r="B326" s="3">
        <v>45111</v>
      </c>
      <c r="C326" s="3" t="str">
        <f t="shared" si="5"/>
        <v>Jul</v>
      </c>
      <c r="D326" t="s">
        <v>467</v>
      </c>
      <c r="E326" t="s">
        <v>580</v>
      </c>
      <c r="F326" t="s">
        <v>582</v>
      </c>
      <c r="G326" t="s">
        <v>587</v>
      </c>
      <c r="H326">
        <v>3</v>
      </c>
      <c r="I326" s="5">
        <v>362.69</v>
      </c>
      <c r="J326" s="12">
        <v>0.01</v>
      </c>
      <c r="K326" s="5">
        <v>1077.19</v>
      </c>
      <c r="L326" s="5">
        <v>66.8</v>
      </c>
      <c r="M326" s="5">
        <f>Table1[[#This Row],[Quantity Sold]]*Table1[[#This Row],[Unit Price]]*(1-Table1[[#This Row],[Discount %]])</f>
        <v>1077.1893</v>
      </c>
      <c r="N326" s="12">
        <f>Table1[[#This Row],[Profit]]/Table1[[#This Row],[Sales]]</f>
        <v>6.2013201013748728E-2</v>
      </c>
    </row>
    <row r="327" spans="1:14" x14ac:dyDescent="0.3">
      <c r="A327" t="s">
        <v>336</v>
      </c>
      <c r="B327" s="3">
        <v>45290</v>
      </c>
      <c r="C327" s="3" t="str">
        <f t="shared" si="5"/>
        <v>Dec</v>
      </c>
      <c r="D327" t="s">
        <v>511</v>
      </c>
      <c r="E327" t="s">
        <v>578</v>
      </c>
      <c r="F327" t="s">
        <v>581</v>
      </c>
      <c r="G327" t="s">
        <v>597</v>
      </c>
      <c r="H327">
        <v>8</v>
      </c>
      <c r="I327" s="5">
        <v>441.96</v>
      </c>
      <c r="J327" s="12">
        <v>0.14000000000000001</v>
      </c>
      <c r="K327" s="5">
        <v>3040.68</v>
      </c>
      <c r="L327" s="5">
        <v>663.93</v>
      </c>
      <c r="M327" s="5">
        <f>Table1[[#This Row],[Quantity Sold]]*Table1[[#This Row],[Unit Price]]*(1-Table1[[#This Row],[Discount %]])</f>
        <v>3040.6848</v>
      </c>
      <c r="N327" s="12">
        <f>Table1[[#This Row],[Profit]]/Table1[[#This Row],[Sales]]</f>
        <v>0.21834918505071232</v>
      </c>
    </row>
    <row r="328" spans="1:14" x14ac:dyDescent="0.3">
      <c r="A328" t="s">
        <v>337</v>
      </c>
      <c r="B328" s="3">
        <v>45164</v>
      </c>
      <c r="C328" s="3" t="str">
        <f t="shared" si="5"/>
        <v>Aug</v>
      </c>
      <c r="D328" t="s">
        <v>540</v>
      </c>
      <c r="E328" t="s">
        <v>579</v>
      </c>
      <c r="F328" t="s">
        <v>581</v>
      </c>
      <c r="G328" t="s">
        <v>586</v>
      </c>
      <c r="H328">
        <v>2</v>
      </c>
      <c r="I328" s="5">
        <v>1510.91</v>
      </c>
      <c r="J328" s="12">
        <v>0.17</v>
      </c>
      <c r="K328" s="5">
        <v>2508.11</v>
      </c>
      <c r="L328" s="5">
        <v>286.37</v>
      </c>
      <c r="M328" s="5">
        <f>Table1[[#This Row],[Quantity Sold]]*Table1[[#This Row],[Unit Price]]*(1-Table1[[#This Row],[Discount %]])</f>
        <v>2508.1106</v>
      </c>
      <c r="N328" s="12">
        <f>Table1[[#This Row],[Profit]]/Table1[[#This Row],[Sales]]</f>
        <v>0.11417760784016649</v>
      </c>
    </row>
    <row r="329" spans="1:14" x14ac:dyDescent="0.3">
      <c r="A329" t="s">
        <v>338</v>
      </c>
      <c r="B329" s="3">
        <v>45480</v>
      </c>
      <c r="C329" s="3" t="str">
        <f t="shared" si="5"/>
        <v>Jul</v>
      </c>
      <c r="D329" t="s">
        <v>489</v>
      </c>
      <c r="E329" t="s">
        <v>580</v>
      </c>
      <c r="F329" t="s">
        <v>582</v>
      </c>
      <c r="G329" t="s">
        <v>590</v>
      </c>
      <c r="H329">
        <v>3</v>
      </c>
      <c r="I329" s="5">
        <v>1691.15</v>
      </c>
      <c r="J329" s="12">
        <v>0.16</v>
      </c>
      <c r="K329" s="5">
        <v>4261.7</v>
      </c>
      <c r="L329" s="5">
        <v>703.02</v>
      </c>
      <c r="M329" s="5">
        <f>Table1[[#This Row],[Quantity Sold]]*Table1[[#This Row],[Unit Price]]*(1-Table1[[#This Row],[Discount %]])</f>
        <v>4261.6980000000003</v>
      </c>
      <c r="N329" s="12">
        <f>Table1[[#This Row],[Profit]]/Table1[[#This Row],[Sales]]</f>
        <v>0.16496233897271043</v>
      </c>
    </row>
    <row r="330" spans="1:14" x14ac:dyDescent="0.3">
      <c r="A330" t="s">
        <v>339</v>
      </c>
      <c r="B330" s="3">
        <v>45652</v>
      </c>
      <c r="C330" s="3" t="str">
        <f t="shared" si="5"/>
        <v>Dec</v>
      </c>
      <c r="D330" t="s">
        <v>490</v>
      </c>
      <c r="E330" t="s">
        <v>577</v>
      </c>
      <c r="F330" t="s">
        <v>581</v>
      </c>
      <c r="G330" t="s">
        <v>598</v>
      </c>
      <c r="H330">
        <v>1</v>
      </c>
      <c r="I330" s="5">
        <v>2453.5</v>
      </c>
      <c r="J330" s="12">
        <v>0.28000000000000003</v>
      </c>
      <c r="K330" s="5">
        <v>1766.52</v>
      </c>
      <c r="L330" s="5">
        <v>212.19</v>
      </c>
      <c r="M330" s="5">
        <f>Table1[[#This Row],[Quantity Sold]]*Table1[[#This Row],[Unit Price]]*(1-Table1[[#This Row],[Discount %]])</f>
        <v>1766.52</v>
      </c>
      <c r="N330" s="12">
        <f>Table1[[#This Row],[Profit]]/Table1[[#This Row],[Sales]]</f>
        <v>0.1201175191902724</v>
      </c>
    </row>
    <row r="331" spans="1:14" x14ac:dyDescent="0.3">
      <c r="A331" t="s">
        <v>340</v>
      </c>
      <c r="B331" s="3">
        <v>45137</v>
      </c>
      <c r="C331" s="3" t="str">
        <f t="shared" si="5"/>
        <v>Jul</v>
      </c>
      <c r="D331" t="s">
        <v>541</v>
      </c>
      <c r="E331" t="s">
        <v>579</v>
      </c>
      <c r="F331" t="s">
        <v>584</v>
      </c>
      <c r="G331" t="s">
        <v>593</v>
      </c>
      <c r="H331">
        <v>8</v>
      </c>
      <c r="I331" s="5">
        <v>2714.42</v>
      </c>
      <c r="J331" s="12">
        <v>0.25</v>
      </c>
      <c r="K331" s="5">
        <v>16286.52</v>
      </c>
      <c r="L331" s="5">
        <v>2656.54</v>
      </c>
      <c r="M331" s="5">
        <f>Table1[[#This Row],[Quantity Sold]]*Table1[[#This Row],[Unit Price]]*(1-Table1[[#This Row],[Discount %]])</f>
        <v>16286.52</v>
      </c>
      <c r="N331" s="12">
        <f>Table1[[#This Row],[Profit]]/Table1[[#This Row],[Sales]]</f>
        <v>0.16311280740145837</v>
      </c>
    </row>
    <row r="332" spans="1:14" x14ac:dyDescent="0.3">
      <c r="A332" t="s">
        <v>341</v>
      </c>
      <c r="B332" s="3">
        <v>44949</v>
      </c>
      <c r="C332" s="3" t="str">
        <f t="shared" si="5"/>
        <v>Jan</v>
      </c>
      <c r="D332" t="s">
        <v>565</v>
      </c>
      <c r="E332" t="s">
        <v>579</v>
      </c>
      <c r="F332" t="s">
        <v>581</v>
      </c>
      <c r="G332" t="s">
        <v>585</v>
      </c>
      <c r="H332">
        <v>2</v>
      </c>
      <c r="I332" s="5">
        <v>910.15</v>
      </c>
      <c r="J332" s="12">
        <v>0.2</v>
      </c>
      <c r="K332" s="5">
        <v>1456.24</v>
      </c>
      <c r="L332" s="5">
        <v>334.83</v>
      </c>
      <c r="M332" s="5">
        <f>Table1[[#This Row],[Quantity Sold]]*Table1[[#This Row],[Unit Price]]*(1-Table1[[#This Row],[Discount %]])</f>
        <v>1456.24</v>
      </c>
      <c r="N332" s="12">
        <f>Table1[[#This Row],[Profit]]/Table1[[#This Row],[Sales]]</f>
        <v>0.22992775916057792</v>
      </c>
    </row>
    <row r="333" spans="1:14" x14ac:dyDescent="0.3">
      <c r="A333" t="s">
        <v>342</v>
      </c>
      <c r="B333" s="3">
        <v>45042</v>
      </c>
      <c r="C333" s="3" t="str">
        <f t="shared" si="5"/>
        <v>Apr</v>
      </c>
      <c r="D333" t="s">
        <v>466</v>
      </c>
      <c r="E333" t="s">
        <v>578</v>
      </c>
      <c r="F333" t="s">
        <v>584</v>
      </c>
      <c r="G333" t="s">
        <v>603</v>
      </c>
      <c r="H333">
        <v>6</v>
      </c>
      <c r="I333" s="5">
        <v>3716.06</v>
      </c>
      <c r="J333" s="12">
        <v>0.21</v>
      </c>
      <c r="K333" s="5">
        <v>17614.12</v>
      </c>
      <c r="L333" s="5">
        <v>1660.37</v>
      </c>
      <c r="M333" s="5">
        <f>Table1[[#This Row],[Quantity Sold]]*Table1[[#This Row],[Unit Price]]*(1-Table1[[#This Row],[Discount %]])</f>
        <v>17614.124400000001</v>
      </c>
      <c r="N333" s="12">
        <f>Table1[[#This Row],[Profit]]/Table1[[#This Row],[Sales]]</f>
        <v>9.4263579446489526E-2</v>
      </c>
    </row>
    <row r="334" spans="1:14" x14ac:dyDescent="0.3">
      <c r="A334" t="s">
        <v>343</v>
      </c>
      <c r="B334" s="3">
        <v>45643</v>
      </c>
      <c r="C334" s="3" t="str">
        <f t="shared" si="5"/>
        <v>Dec</v>
      </c>
      <c r="D334" t="s">
        <v>522</v>
      </c>
      <c r="E334" t="s">
        <v>577</v>
      </c>
      <c r="F334" t="s">
        <v>581</v>
      </c>
      <c r="G334" t="s">
        <v>597</v>
      </c>
      <c r="H334">
        <v>7</v>
      </c>
      <c r="I334" s="5">
        <v>3786.42</v>
      </c>
      <c r="J334" s="12">
        <v>0.04</v>
      </c>
      <c r="K334" s="5">
        <v>25444.74</v>
      </c>
      <c r="L334" s="5">
        <v>4416.4799999999996</v>
      </c>
      <c r="M334" s="5">
        <f>Table1[[#This Row],[Quantity Sold]]*Table1[[#This Row],[Unit Price]]*(1-Table1[[#This Row],[Discount %]])</f>
        <v>25444.742400000003</v>
      </c>
      <c r="N334" s="12">
        <f>Table1[[#This Row],[Profit]]/Table1[[#This Row],[Sales]]</f>
        <v>0.17357143362439542</v>
      </c>
    </row>
    <row r="335" spans="1:14" x14ac:dyDescent="0.3">
      <c r="A335" t="s">
        <v>344</v>
      </c>
      <c r="B335" s="3">
        <v>45423</v>
      </c>
      <c r="C335" s="3" t="str">
        <f t="shared" si="5"/>
        <v>May</v>
      </c>
      <c r="D335" t="s">
        <v>560</v>
      </c>
      <c r="E335" t="s">
        <v>579</v>
      </c>
      <c r="F335" t="s">
        <v>583</v>
      </c>
      <c r="G335" t="s">
        <v>591</v>
      </c>
      <c r="H335">
        <v>2</v>
      </c>
      <c r="I335" s="5">
        <v>2841.1</v>
      </c>
      <c r="J335" s="12">
        <v>0.03</v>
      </c>
      <c r="K335" s="5">
        <v>5511.73</v>
      </c>
      <c r="L335" s="5">
        <v>1089.08</v>
      </c>
      <c r="M335" s="5">
        <f>Table1[[#This Row],[Quantity Sold]]*Table1[[#This Row],[Unit Price]]*(1-Table1[[#This Row],[Discount %]])</f>
        <v>5511.7339999999995</v>
      </c>
      <c r="N335" s="12">
        <f>Table1[[#This Row],[Profit]]/Table1[[#This Row],[Sales]]</f>
        <v>0.19759313319048646</v>
      </c>
    </row>
    <row r="336" spans="1:14" x14ac:dyDescent="0.3">
      <c r="A336" t="s">
        <v>345</v>
      </c>
      <c r="B336" s="3">
        <v>45237</v>
      </c>
      <c r="C336" s="3" t="str">
        <f t="shared" si="5"/>
        <v>Nov</v>
      </c>
      <c r="D336" t="s">
        <v>536</v>
      </c>
      <c r="E336" t="s">
        <v>580</v>
      </c>
      <c r="F336" t="s">
        <v>583</v>
      </c>
      <c r="G336" t="s">
        <v>596</v>
      </c>
      <c r="H336">
        <v>10</v>
      </c>
      <c r="I336" s="5">
        <v>4341.2</v>
      </c>
      <c r="J336" s="12">
        <v>0.24</v>
      </c>
      <c r="K336" s="5">
        <v>32993.120000000003</v>
      </c>
      <c r="L336" s="5">
        <v>2848.94</v>
      </c>
      <c r="M336" s="5">
        <f>Table1[[#This Row],[Quantity Sold]]*Table1[[#This Row],[Unit Price]]*(1-Table1[[#This Row],[Discount %]])</f>
        <v>32993.120000000003</v>
      </c>
      <c r="N336" s="12">
        <f>Table1[[#This Row],[Profit]]/Table1[[#This Row],[Sales]]</f>
        <v>8.6349517717633245E-2</v>
      </c>
    </row>
    <row r="337" spans="1:14" x14ac:dyDescent="0.3">
      <c r="A337" t="s">
        <v>346</v>
      </c>
      <c r="B337" s="3">
        <v>45511</v>
      </c>
      <c r="C337" s="3" t="str">
        <f t="shared" si="5"/>
        <v>Aug</v>
      </c>
      <c r="D337" t="s">
        <v>535</v>
      </c>
      <c r="E337" t="s">
        <v>577</v>
      </c>
      <c r="F337" t="s">
        <v>581</v>
      </c>
      <c r="G337" t="s">
        <v>598</v>
      </c>
      <c r="H337">
        <v>6</v>
      </c>
      <c r="I337" s="5">
        <v>861.38</v>
      </c>
      <c r="J337" s="12">
        <v>0.18</v>
      </c>
      <c r="K337" s="5">
        <v>4237.99</v>
      </c>
      <c r="L337" s="5">
        <v>622.79</v>
      </c>
      <c r="M337" s="5">
        <f>Table1[[#This Row],[Quantity Sold]]*Table1[[#This Row],[Unit Price]]*(1-Table1[[#This Row],[Discount %]])</f>
        <v>4237.9895999999999</v>
      </c>
      <c r="N337" s="12">
        <f>Table1[[#This Row],[Profit]]/Table1[[#This Row],[Sales]]</f>
        <v>0.14695409852312064</v>
      </c>
    </row>
    <row r="338" spans="1:14" x14ac:dyDescent="0.3">
      <c r="A338" t="s">
        <v>347</v>
      </c>
      <c r="B338" s="3">
        <v>45507</v>
      </c>
      <c r="C338" s="3" t="str">
        <f t="shared" si="5"/>
        <v>Aug</v>
      </c>
      <c r="D338" t="s">
        <v>471</v>
      </c>
      <c r="E338" t="s">
        <v>578</v>
      </c>
      <c r="F338" t="s">
        <v>581</v>
      </c>
      <c r="G338" t="s">
        <v>604</v>
      </c>
      <c r="H338">
        <v>10</v>
      </c>
      <c r="I338" s="5">
        <v>3504.13</v>
      </c>
      <c r="J338" s="12">
        <v>0.25</v>
      </c>
      <c r="K338" s="5">
        <v>26280.98</v>
      </c>
      <c r="L338" s="5">
        <v>3611.07</v>
      </c>
      <c r="M338" s="5">
        <f>Table1[[#This Row],[Quantity Sold]]*Table1[[#This Row],[Unit Price]]*(1-Table1[[#This Row],[Discount %]])</f>
        <v>26280.975000000002</v>
      </c>
      <c r="N338" s="12">
        <f>Table1[[#This Row],[Profit]]/Table1[[#This Row],[Sales]]</f>
        <v>0.13740241041239712</v>
      </c>
    </row>
    <row r="339" spans="1:14" x14ac:dyDescent="0.3">
      <c r="A339" t="s">
        <v>348</v>
      </c>
      <c r="B339" s="3">
        <v>45436</v>
      </c>
      <c r="C339" s="3" t="str">
        <f t="shared" si="5"/>
        <v>May</v>
      </c>
      <c r="D339" t="s">
        <v>485</v>
      </c>
      <c r="E339" t="s">
        <v>580</v>
      </c>
      <c r="F339" t="s">
        <v>583</v>
      </c>
      <c r="G339" t="s">
        <v>596</v>
      </c>
      <c r="H339">
        <v>5</v>
      </c>
      <c r="I339" s="5">
        <v>3792.22</v>
      </c>
      <c r="J339" s="12">
        <v>0.2</v>
      </c>
      <c r="K339" s="5">
        <v>15168.88</v>
      </c>
      <c r="L339" s="5">
        <v>2082.29</v>
      </c>
      <c r="M339" s="5">
        <f>Table1[[#This Row],[Quantity Sold]]*Table1[[#This Row],[Unit Price]]*(1-Table1[[#This Row],[Discount %]])</f>
        <v>15168.88</v>
      </c>
      <c r="N339" s="12">
        <f>Table1[[#This Row],[Profit]]/Table1[[#This Row],[Sales]]</f>
        <v>0.13727381322813551</v>
      </c>
    </row>
    <row r="340" spans="1:14" x14ac:dyDescent="0.3">
      <c r="A340" t="s">
        <v>349</v>
      </c>
      <c r="B340" s="3">
        <v>44929</v>
      </c>
      <c r="C340" s="3" t="str">
        <f t="shared" si="5"/>
        <v>Jan</v>
      </c>
      <c r="D340" t="s">
        <v>563</v>
      </c>
      <c r="E340" t="s">
        <v>579</v>
      </c>
      <c r="F340" t="s">
        <v>582</v>
      </c>
      <c r="G340" t="s">
        <v>600</v>
      </c>
      <c r="H340">
        <v>8</v>
      </c>
      <c r="I340" s="5">
        <v>2290.66</v>
      </c>
      <c r="J340" s="12">
        <v>0.12</v>
      </c>
      <c r="K340" s="5">
        <v>16126.25</v>
      </c>
      <c r="L340" s="5">
        <v>3113.57</v>
      </c>
      <c r="M340" s="5">
        <f>Table1[[#This Row],[Quantity Sold]]*Table1[[#This Row],[Unit Price]]*(1-Table1[[#This Row],[Discount %]])</f>
        <v>16126.246399999998</v>
      </c>
      <c r="N340" s="12">
        <f>Table1[[#This Row],[Profit]]/Table1[[#This Row],[Sales]]</f>
        <v>0.19307464537632743</v>
      </c>
    </row>
    <row r="341" spans="1:14" x14ac:dyDescent="0.3">
      <c r="A341" t="s">
        <v>350</v>
      </c>
      <c r="B341" s="3">
        <v>45313</v>
      </c>
      <c r="C341" s="3" t="str">
        <f t="shared" si="5"/>
        <v>Jan</v>
      </c>
      <c r="D341" t="s">
        <v>490</v>
      </c>
      <c r="E341" t="s">
        <v>578</v>
      </c>
      <c r="F341" t="s">
        <v>581</v>
      </c>
      <c r="G341" t="s">
        <v>585</v>
      </c>
      <c r="H341">
        <v>9</v>
      </c>
      <c r="I341" s="5">
        <v>957.24</v>
      </c>
      <c r="J341" s="12">
        <v>0.28999999999999998</v>
      </c>
      <c r="K341" s="5">
        <v>6116.76</v>
      </c>
      <c r="L341" s="5">
        <v>665.11</v>
      </c>
      <c r="M341" s="5">
        <f>Table1[[#This Row],[Quantity Sold]]*Table1[[#This Row],[Unit Price]]*(1-Table1[[#This Row],[Discount %]])</f>
        <v>6116.7635999999993</v>
      </c>
      <c r="N341" s="12">
        <f>Table1[[#This Row],[Profit]]/Table1[[#This Row],[Sales]]</f>
        <v>0.10873567051837901</v>
      </c>
    </row>
    <row r="342" spans="1:14" x14ac:dyDescent="0.3">
      <c r="A342" t="s">
        <v>351</v>
      </c>
      <c r="B342" s="3">
        <v>45308</v>
      </c>
      <c r="C342" s="3" t="str">
        <f t="shared" si="5"/>
        <v>Jan</v>
      </c>
      <c r="D342" t="s">
        <v>571</v>
      </c>
      <c r="E342" t="s">
        <v>579</v>
      </c>
      <c r="F342" t="s">
        <v>582</v>
      </c>
      <c r="G342" t="s">
        <v>594</v>
      </c>
      <c r="H342">
        <v>10</v>
      </c>
      <c r="I342" s="5">
        <v>3559.28</v>
      </c>
      <c r="J342" s="12">
        <v>0.23</v>
      </c>
      <c r="K342" s="5">
        <v>27406.46</v>
      </c>
      <c r="L342" s="5">
        <v>6128.66</v>
      </c>
      <c r="M342" s="5">
        <f>Table1[[#This Row],[Quantity Sold]]*Table1[[#This Row],[Unit Price]]*(1-Table1[[#This Row],[Discount %]])</f>
        <v>27406.456000000002</v>
      </c>
      <c r="N342" s="12">
        <f>Table1[[#This Row],[Profit]]/Table1[[#This Row],[Sales]]</f>
        <v>0.22362100030430782</v>
      </c>
    </row>
    <row r="343" spans="1:14" x14ac:dyDescent="0.3">
      <c r="A343" t="s">
        <v>352</v>
      </c>
      <c r="B343" s="3">
        <v>44968</v>
      </c>
      <c r="C343" s="3" t="str">
        <f t="shared" si="5"/>
        <v>Feb</v>
      </c>
      <c r="D343" t="s">
        <v>549</v>
      </c>
      <c r="E343" t="s">
        <v>579</v>
      </c>
      <c r="F343" t="s">
        <v>581</v>
      </c>
      <c r="G343" t="s">
        <v>585</v>
      </c>
      <c r="H343">
        <v>7</v>
      </c>
      <c r="I343" s="5">
        <v>2842.14</v>
      </c>
      <c r="J343" s="12">
        <v>0.3</v>
      </c>
      <c r="K343" s="5">
        <v>13926.49</v>
      </c>
      <c r="L343" s="5">
        <v>766.74</v>
      </c>
      <c r="M343" s="5">
        <f>Table1[[#This Row],[Quantity Sold]]*Table1[[#This Row],[Unit Price]]*(1-Table1[[#This Row],[Discount %]])</f>
        <v>13926.485999999999</v>
      </c>
      <c r="N343" s="12">
        <f>Table1[[#This Row],[Profit]]/Table1[[#This Row],[Sales]]</f>
        <v>5.505622737674748E-2</v>
      </c>
    </row>
    <row r="344" spans="1:14" x14ac:dyDescent="0.3">
      <c r="A344" t="s">
        <v>353</v>
      </c>
      <c r="B344" s="3">
        <v>45597</v>
      </c>
      <c r="C344" s="3" t="str">
        <f t="shared" si="5"/>
        <v>Nov</v>
      </c>
      <c r="D344" t="s">
        <v>533</v>
      </c>
      <c r="E344" t="s">
        <v>580</v>
      </c>
      <c r="F344" t="s">
        <v>581</v>
      </c>
      <c r="G344" t="s">
        <v>604</v>
      </c>
      <c r="H344">
        <v>4</v>
      </c>
      <c r="I344" s="5">
        <v>3357.2</v>
      </c>
      <c r="J344" s="12">
        <v>0.22</v>
      </c>
      <c r="K344" s="5">
        <v>10474.459999999999</v>
      </c>
      <c r="L344" s="5">
        <v>2292.42</v>
      </c>
      <c r="M344" s="5">
        <f>Table1[[#This Row],[Quantity Sold]]*Table1[[#This Row],[Unit Price]]*(1-Table1[[#This Row],[Discount %]])</f>
        <v>10474.464</v>
      </c>
      <c r="N344" s="12">
        <f>Table1[[#This Row],[Profit]]/Table1[[#This Row],[Sales]]</f>
        <v>0.21885806046326017</v>
      </c>
    </row>
    <row r="345" spans="1:14" x14ac:dyDescent="0.3">
      <c r="A345" t="s">
        <v>354</v>
      </c>
      <c r="B345" s="3">
        <v>45638</v>
      </c>
      <c r="C345" s="3" t="str">
        <f t="shared" si="5"/>
        <v>Dec</v>
      </c>
      <c r="D345" t="s">
        <v>572</v>
      </c>
      <c r="E345" t="s">
        <v>580</v>
      </c>
      <c r="F345" t="s">
        <v>583</v>
      </c>
      <c r="G345" t="s">
        <v>596</v>
      </c>
      <c r="H345">
        <v>1</v>
      </c>
      <c r="I345" s="5">
        <v>4870.62</v>
      </c>
      <c r="J345" s="12">
        <v>0.28999999999999998</v>
      </c>
      <c r="K345" s="5">
        <v>3458.14</v>
      </c>
      <c r="L345" s="5">
        <v>329.39</v>
      </c>
      <c r="M345" s="5">
        <f>Table1[[#This Row],[Quantity Sold]]*Table1[[#This Row],[Unit Price]]*(1-Table1[[#This Row],[Discount %]])</f>
        <v>3458.1401999999998</v>
      </c>
      <c r="N345" s="12">
        <f>Table1[[#This Row],[Profit]]/Table1[[#This Row],[Sales]]</f>
        <v>9.5250626059095345E-2</v>
      </c>
    </row>
    <row r="346" spans="1:14" x14ac:dyDescent="0.3">
      <c r="A346" t="s">
        <v>355</v>
      </c>
      <c r="B346" s="3">
        <v>45612</v>
      </c>
      <c r="C346" s="3" t="str">
        <f t="shared" si="5"/>
        <v>Nov</v>
      </c>
      <c r="D346" t="s">
        <v>514</v>
      </c>
      <c r="E346" t="s">
        <v>580</v>
      </c>
      <c r="F346" t="s">
        <v>583</v>
      </c>
      <c r="G346" t="s">
        <v>591</v>
      </c>
      <c r="H346">
        <v>10</v>
      </c>
      <c r="I346" s="5">
        <v>2615.79</v>
      </c>
      <c r="J346" s="12">
        <v>0.25</v>
      </c>
      <c r="K346" s="5">
        <v>19618.43</v>
      </c>
      <c r="L346" s="5">
        <v>2006.29</v>
      </c>
      <c r="M346" s="5">
        <f>Table1[[#This Row],[Quantity Sold]]*Table1[[#This Row],[Unit Price]]*(1-Table1[[#This Row],[Discount %]])</f>
        <v>19618.425000000003</v>
      </c>
      <c r="N346" s="12">
        <f>Table1[[#This Row],[Profit]]/Table1[[#This Row],[Sales]]</f>
        <v>0.10226557374876583</v>
      </c>
    </row>
    <row r="347" spans="1:14" x14ac:dyDescent="0.3">
      <c r="A347" t="s">
        <v>356</v>
      </c>
      <c r="B347" s="3">
        <v>45326</v>
      </c>
      <c r="C347" s="3" t="str">
        <f t="shared" si="5"/>
        <v>Feb</v>
      </c>
      <c r="D347" t="s">
        <v>462</v>
      </c>
      <c r="E347" t="s">
        <v>580</v>
      </c>
      <c r="F347" t="s">
        <v>582</v>
      </c>
      <c r="G347" t="s">
        <v>590</v>
      </c>
      <c r="H347">
        <v>10</v>
      </c>
      <c r="I347" s="5">
        <v>1707.84</v>
      </c>
      <c r="J347" s="12">
        <v>0.21</v>
      </c>
      <c r="K347" s="5">
        <v>13491.94</v>
      </c>
      <c r="L347" s="5">
        <v>2277.92</v>
      </c>
      <c r="M347" s="5">
        <f>Table1[[#This Row],[Quantity Sold]]*Table1[[#This Row],[Unit Price]]*(1-Table1[[#This Row],[Discount %]])</f>
        <v>13491.936</v>
      </c>
      <c r="N347" s="12">
        <f>Table1[[#This Row],[Profit]]/Table1[[#This Row],[Sales]]</f>
        <v>0.1688356159306964</v>
      </c>
    </row>
    <row r="348" spans="1:14" x14ac:dyDescent="0.3">
      <c r="A348" t="s">
        <v>357</v>
      </c>
      <c r="B348" s="3">
        <v>45088</v>
      </c>
      <c r="C348" s="3" t="str">
        <f t="shared" si="5"/>
        <v>Jun</v>
      </c>
      <c r="D348" t="s">
        <v>526</v>
      </c>
      <c r="E348" t="s">
        <v>577</v>
      </c>
      <c r="F348" t="s">
        <v>584</v>
      </c>
      <c r="G348" t="s">
        <v>602</v>
      </c>
      <c r="H348">
        <v>9</v>
      </c>
      <c r="I348" s="5">
        <v>1608.32</v>
      </c>
      <c r="J348" s="12">
        <v>0.24</v>
      </c>
      <c r="K348" s="5">
        <v>11000.91</v>
      </c>
      <c r="L348" s="5">
        <v>1979.67</v>
      </c>
      <c r="M348" s="5">
        <f>Table1[[#This Row],[Quantity Sold]]*Table1[[#This Row],[Unit Price]]*(1-Table1[[#This Row],[Discount %]])</f>
        <v>11000.908799999999</v>
      </c>
      <c r="N348" s="12">
        <f>Table1[[#This Row],[Profit]]/Table1[[#This Row],[Sales]]</f>
        <v>0.17995511280430437</v>
      </c>
    </row>
    <row r="349" spans="1:14" x14ac:dyDescent="0.3">
      <c r="A349" t="s">
        <v>358</v>
      </c>
      <c r="B349" s="3">
        <v>45424</v>
      </c>
      <c r="C349" s="3" t="str">
        <f t="shared" si="5"/>
        <v>May</v>
      </c>
      <c r="D349" t="s">
        <v>562</v>
      </c>
      <c r="E349" t="s">
        <v>578</v>
      </c>
      <c r="F349" t="s">
        <v>582</v>
      </c>
      <c r="G349" t="s">
        <v>595</v>
      </c>
      <c r="H349">
        <v>3</v>
      </c>
      <c r="I349" s="5">
        <v>3849.38</v>
      </c>
      <c r="J349" s="12">
        <v>7.0000000000000007E-2</v>
      </c>
      <c r="K349" s="5">
        <v>10739.77</v>
      </c>
      <c r="L349" s="5">
        <v>1631.87</v>
      </c>
      <c r="M349" s="5">
        <f>Table1[[#This Row],[Quantity Sold]]*Table1[[#This Row],[Unit Price]]*(1-Table1[[#This Row],[Discount %]])</f>
        <v>10739.770199999999</v>
      </c>
      <c r="N349" s="12">
        <f>Table1[[#This Row],[Profit]]/Table1[[#This Row],[Sales]]</f>
        <v>0.15194645695391987</v>
      </c>
    </row>
    <row r="350" spans="1:14" x14ac:dyDescent="0.3">
      <c r="A350" t="s">
        <v>359</v>
      </c>
      <c r="B350" s="3">
        <v>45233</v>
      </c>
      <c r="C350" s="3" t="str">
        <f t="shared" si="5"/>
        <v>Nov</v>
      </c>
      <c r="D350" t="s">
        <v>527</v>
      </c>
      <c r="E350" t="s">
        <v>577</v>
      </c>
      <c r="F350" t="s">
        <v>581</v>
      </c>
      <c r="G350" t="s">
        <v>597</v>
      </c>
      <c r="H350">
        <v>6</v>
      </c>
      <c r="I350" s="5">
        <v>1327.81</v>
      </c>
      <c r="J350" s="12">
        <v>0.17</v>
      </c>
      <c r="K350" s="5">
        <v>6612.49</v>
      </c>
      <c r="L350" s="5">
        <v>764.44</v>
      </c>
      <c r="M350" s="5">
        <f>Table1[[#This Row],[Quantity Sold]]*Table1[[#This Row],[Unit Price]]*(1-Table1[[#This Row],[Discount %]])</f>
        <v>6612.4937999999993</v>
      </c>
      <c r="N350" s="12">
        <f>Table1[[#This Row],[Profit]]/Table1[[#This Row],[Sales]]</f>
        <v>0.11560546783435591</v>
      </c>
    </row>
    <row r="351" spans="1:14" x14ac:dyDescent="0.3">
      <c r="A351" t="s">
        <v>360</v>
      </c>
      <c r="B351" s="3">
        <v>45217</v>
      </c>
      <c r="C351" s="3" t="str">
        <f t="shared" si="5"/>
        <v>Oct</v>
      </c>
      <c r="D351" t="s">
        <v>462</v>
      </c>
      <c r="E351" t="s">
        <v>578</v>
      </c>
      <c r="F351" t="s">
        <v>583</v>
      </c>
      <c r="G351" t="s">
        <v>601</v>
      </c>
      <c r="H351">
        <v>10</v>
      </c>
      <c r="I351" s="5">
        <v>2583.31</v>
      </c>
      <c r="J351" s="12">
        <v>0.2</v>
      </c>
      <c r="K351" s="5">
        <v>20666.48</v>
      </c>
      <c r="L351" s="5">
        <v>2068.46</v>
      </c>
      <c r="M351" s="5">
        <f>Table1[[#This Row],[Quantity Sold]]*Table1[[#This Row],[Unit Price]]*(1-Table1[[#This Row],[Discount %]])</f>
        <v>20666.48</v>
      </c>
      <c r="N351" s="12">
        <f>Table1[[#This Row],[Profit]]/Table1[[#This Row],[Sales]]</f>
        <v>0.10008767821128707</v>
      </c>
    </row>
    <row r="352" spans="1:14" x14ac:dyDescent="0.3">
      <c r="A352" t="s">
        <v>361</v>
      </c>
      <c r="B352" s="3">
        <v>45223</v>
      </c>
      <c r="C352" s="3" t="str">
        <f t="shared" si="5"/>
        <v>Oct</v>
      </c>
      <c r="D352" t="s">
        <v>510</v>
      </c>
      <c r="E352" t="s">
        <v>577</v>
      </c>
      <c r="F352" t="s">
        <v>583</v>
      </c>
      <c r="G352" t="s">
        <v>601</v>
      </c>
      <c r="H352">
        <v>9</v>
      </c>
      <c r="I352" s="5">
        <v>3114.2</v>
      </c>
      <c r="J352" s="12">
        <v>0.09</v>
      </c>
      <c r="K352" s="5">
        <v>25505.3</v>
      </c>
      <c r="L352" s="5">
        <v>4053.1</v>
      </c>
      <c r="M352" s="5">
        <f>Table1[[#This Row],[Quantity Sold]]*Table1[[#This Row],[Unit Price]]*(1-Table1[[#This Row],[Discount %]])</f>
        <v>25505.297999999999</v>
      </c>
      <c r="N352" s="12">
        <f>Table1[[#This Row],[Profit]]/Table1[[#This Row],[Sales]]</f>
        <v>0.15891206925619381</v>
      </c>
    </row>
    <row r="353" spans="1:14" x14ac:dyDescent="0.3">
      <c r="A353" t="s">
        <v>362</v>
      </c>
      <c r="B353" s="3">
        <v>45332</v>
      </c>
      <c r="C353" s="3" t="str">
        <f t="shared" si="5"/>
        <v>Feb</v>
      </c>
      <c r="D353" t="s">
        <v>476</v>
      </c>
      <c r="E353" t="s">
        <v>580</v>
      </c>
      <c r="F353" t="s">
        <v>583</v>
      </c>
      <c r="G353" t="s">
        <v>589</v>
      </c>
      <c r="H353">
        <v>1</v>
      </c>
      <c r="I353" s="5">
        <v>298.72000000000003</v>
      </c>
      <c r="J353" s="12">
        <v>0.26</v>
      </c>
      <c r="K353" s="5">
        <v>221.05</v>
      </c>
      <c r="L353" s="5">
        <v>36.22</v>
      </c>
      <c r="M353" s="5">
        <f>Table1[[#This Row],[Quantity Sold]]*Table1[[#This Row],[Unit Price]]*(1-Table1[[#This Row],[Discount %]])</f>
        <v>221.05280000000002</v>
      </c>
      <c r="N353" s="12">
        <f>Table1[[#This Row],[Profit]]/Table1[[#This Row],[Sales]]</f>
        <v>0.16385433159918569</v>
      </c>
    </row>
    <row r="354" spans="1:14" x14ac:dyDescent="0.3">
      <c r="A354" t="s">
        <v>363</v>
      </c>
      <c r="B354" s="3">
        <v>45116</v>
      </c>
      <c r="C354" s="3" t="str">
        <f t="shared" si="5"/>
        <v>Jul</v>
      </c>
      <c r="D354" t="s">
        <v>566</v>
      </c>
      <c r="E354" t="s">
        <v>579</v>
      </c>
      <c r="F354" t="s">
        <v>582</v>
      </c>
      <c r="G354" t="s">
        <v>590</v>
      </c>
      <c r="H354">
        <v>10</v>
      </c>
      <c r="I354" s="5">
        <v>3099.59</v>
      </c>
      <c r="J354" s="12">
        <v>0</v>
      </c>
      <c r="K354" s="5">
        <v>30995.9</v>
      </c>
      <c r="L354" s="5">
        <v>7028.69</v>
      </c>
      <c r="M354" s="5">
        <f>Table1[[#This Row],[Quantity Sold]]*Table1[[#This Row],[Unit Price]]*(1-Table1[[#This Row],[Discount %]])</f>
        <v>30995.9</v>
      </c>
      <c r="N354" s="12">
        <f>Table1[[#This Row],[Profit]]/Table1[[#This Row],[Sales]]</f>
        <v>0.22676192657738603</v>
      </c>
    </row>
    <row r="355" spans="1:14" x14ac:dyDescent="0.3">
      <c r="A355" t="s">
        <v>364</v>
      </c>
      <c r="B355" s="3">
        <v>45303</v>
      </c>
      <c r="C355" s="3" t="str">
        <f t="shared" si="5"/>
        <v>Jan</v>
      </c>
      <c r="D355" t="s">
        <v>507</v>
      </c>
      <c r="E355" t="s">
        <v>580</v>
      </c>
      <c r="F355" t="s">
        <v>581</v>
      </c>
      <c r="G355" t="s">
        <v>604</v>
      </c>
      <c r="H355">
        <v>9</v>
      </c>
      <c r="I355" s="5">
        <v>2196.62</v>
      </c>
      <c r="J355" s="12">
        <v>0.18</v>
      </c>
      <c r="K355" s="5">
        <v>16211.06</v>
      </c>
      <c r="L355" s="5">
        <v>1206.46</v>
      </c>
      <c r="M355" s="5">
        <f>Table1[[#This Row],[Quantity Sold]]*Table1[[#This Row],[Unit Price]]*(1-Table1[[#This Row],[Discount %]])</f>
        <v>16211.0556</v>
      </c>
      <c r="N355" s="12">
        <f>Table1[[#This Row],[Profit]]/Table1[[#This Row],[Sales]]</f>
        <v>7.4422030391596852E-2</v>
      </c>
    </row>
    <row r="356" spans="1:14" x14ac:dyDescent="0.3">
      <c r="A356" t="s">
        <v>365</v>
      </c>
      <c r="B356" s="3">
        <v>45232</v>
      </c>
      <c r="C356" s="3" t="str">
        <f t="shared" si="5"/>
        <v>Nov</v>
      </c>
      <c r="D356" t="s">
        <v>502</v>
      </c>
      <c r="E356" t="s">
        <v>579</v>
      </c>
      <c r="F356" t="s">
        <v>583</v>
      </c>
      <c r="G356" t="s">
        <v>596</v>
      </c>
      <c r="H356">
        <v>7</v>
      </c>
      <c r="I356" s="5">
        <v>1531.61</v>
      </c>
      <c r="J356" s="12">
        <v>0.09</v>
      </c>
      <c r="K356" s="5">
        <v>9756.36</v>
      </c>
      <c r="L356" s="5">
        <v>808.4</v>
      </c>
      <c r="M356" s="5">
        <f>Table1[[#This Row],[Quantity Sold]]*Table1[[#This Row],[Unit Price]]*(1-Table1[[#This Row],[Discount %]])</f>
        <v>9756.3556999999983</v>
      </c>
      <c r="N356" s="12">
        <f>Table1[[#This Row],[Profit]]/Table1[[#This Row],[Sales]]</f>
        <v>8.2858771099057427E-2</v>
      </c>
    </row>
    <row r="357" spans="1:14" x14ac:dyDescent="0.3">
      <c r="A357" t="s">
        <v>366</v>
      </c>
      <c r="B357" s="3">
        <v>45297</v>
      </c>
      <c r="C357" s="3" t="str">
        <f t="shared" si="5"/>
        <v>Jan</v>
      </c>
      <c r="D357" t="s">
        <v>500</v>
      </c>
      <c r="E357" t="s">
        <v>579</v>
      </c>
      <c r="F357" t="s">
        <v>581</v>
      </c>
      <c r="G357" t="s">
        <v>604</v>
      </c>
      <c r="H357">
        <v>9</v>
      </c>
      <c r="I357" s="5">
        <v>174.45</v>
      </c>
      <c r="J357" s="12">
        <v>0.1</v>
      </c>
      <c r="K357" s="5">
        <v>1413.05</v>
      </c>
      <c r="L357" s="5">
        <v>169.86</v>
      </c>
      <c r="M357" s="5">
        <f>Table1[[#This Row],[Quantity Sold]]*Table1[[#This Row],[Unit Price]]*(1-Table1[[#This Row],[Discount %]])</f>
        <v>1413.0450000000001</v>
      </c>
      <c r="N357" s="12">
        <f>Table1[[#This Row],[Profit]]/Table1[[#This Row],[Sales]]</f>
        <v>0.12020806057818197</v>
      </c>
    </row>
    <row r="358" spans="1:14" x14ac:dyDescent="0.3">
      <c r="A358" t="s">
        <v>367</v>
      </c>
      <c r="B358" s="3">
        <v>45474</v>
      </c>
      <c r="C358" s="3" t="str">
        <f t="shared" si="5"/>
        <v>Jul</v>
      </c>
      <c r="D358" t="s">
        <v>563</v>
      </c>
      <c r="E358" t="s">
        <v>579</v>
      </c>
      <c r="F358" t="s">
        <v>583</v>
      </c>
      <c r="G358" t="s">
        <v>588</v>
      </c>
      <c r="H358">
        <v>8</v>
      </c>
      <c r="I358" s="5">
        <v>3924.59</v>
      </c>
      <c r="J358" s="12">
        <v>0.3</v>
      </c>
      <c r="K358" s="5">
        <v>21977.7</v>
      </c>
      <c r="L358" s="5">
        <v>1914.26</v>
      </c>
      <c r="M358" s="5">
        <f>Table1[[#This Row],[Quantity Sold]]*Table1[[#This Row],[Unit Price]]*(1-Table1[[#This Row],[Discount %]])</f>
        <v>21977.703999999998</v>
      </c>
      <c r="N358" s="12">
        <f>Table1[[#This Row],[Profit]]/Table1[[#This Row],[Sales]]</f>
        <v>8.7100106016553144E-2</v>
      </c>
    </row>
    <row r="359" spans="1:14" x14ac:dyDescent="0.3">
      <c r="A359" t="s">
        <v>368</v>
      </c>
      <c r="B359" s="3">
        <v>45056</v>
      </c>
      <c r="C359" s="3" t="str">
        <f t="shared" si="5"/>
        <v>May</v>
      </c>
      <c r="D359" t="s">
        <v>557</v>
      </c>
      <c r="E359" t="s">
        <v>577</v>
      </c>
      <c r="F359" t="s">
        <v>582</v>
      </c>
      <c r="G359" t="s">
        <v>595</v>
      </c>
      <c r="H359">
        <v>1</v>
      </c>
      <c r="I359" s="5">
        <v>465.95</v>
      </c>
      <c r="J359" s="12">
        <v>0.28000000000000003</v>
      </c>
      <c r="K359" s="5">
        <v>335.48</v>
      </c>
      <c r="L359" s="5">
        <v>32.69</v>
      </c>
      <c r="M359" s="5">
        <f>Table1[[#This Row],[Quantity Sold]]*Table1[[#This Row],[Unit Price]]*(1-Table1[[#This Row],[Discount %]])</f>
        <v>335.48399999999998</v>
      </c>
      <c r="N359" s="12">
        <f>Table1[[#This Row],[Profit]]/Table1[[#This Row],[Sales]]</f>
        <v>9.7442470490044106E-2</v>
      </c>
    </row>
    <row r="360" spans="1:14" x14ac:dyDescent="0.3">
      <c r="A360" t="s">
        <v>369</v>
      </c>
      <c r="B360" s="3">
        <v>45478</v>
      </c>
      <c r="C360" s="3" t="str">
        <f t="shared" si="5"/>
        <v>Jul</v>
      </c>
      <c r="D360" t="s">
        <v>555</v>
      </c>
      <c r="E360" t="s">
        <v>577</v>
      </c>
      <c r="F360" t="s">
        <v>584</v>
      </c>
      <c r="G360" t="s">
        <v>592</v>
      </c>
      <c r="H360">
        <v>7</v>
      </c>
      <c r="I360" s="5">
        <v>576.48</v>
      </c>
      <c r="J360" s="12">
        <v>0.11</v>
      </c>
      <c r="K360" s="5">
        <v>3591.47</v>
      </c>
      <c r="L360" s="5">
        <v>654.29999999999995</v>
      </c>
      <c r="M360" s="5">
        <f>Table1[[#This Row],[Quantity Sold]]*Table1[[#This Row],[Unit Price]]*(1-Table1[[#This Row],[Discount %]])</f>
        <v>3591.4704000000002</v>
      </c>
      <c r="N360" s="12">
        <f>Table1[[#This Row],[Profit]]/Table1[[#This Row],[Sales]]</f>
        <v>0.18218166934430749</v>
      </c>
    </row>
    <row r="361" spans="1:14" x14ac:dyDescent="0.3">
      <c r="A361" t="s">
        <v>370</v>
      </c>
      <c r="B361" s="3">
        <v>45266</v>
      </c>
      <c r="C361" s="3" t="str">
        <f t="shared" si="5"/>
        <v>Dec</v>
      </c>
      <c r="D361" t="s">
        <v>491</v>
      </c>
      <c r="E361" t="s">
        <v>579</v>
      </c>
      <c r="F361" t="s">
        <v>581</v>
      </c>
      <c r="G361" t="s">
        <v>585</v>
      </c>
      <c r="H361">
        <v>7</v>
      </c>
      <c r="I361" s="5">
        <v>2250.04</v>
      </c>
      <c r="J361" s="12">
        <v>0.15</v>
      </c>
      <c r="K361" s="5">
        <v>13387.74</v>
      </c>
      <c r="L361" s="5">
        <v>2511.39</v>
      </c>
      <c r="M361" s="5">
        <f>Table1[[#This Row],[Quantity Sold]]*Table1[[#This Row],[Unit Price]]*(1-Table1[[#This Row],[Discount %]])</f>
        <v>13387.737999999999</v>
      </c>
      <c r="N361" s="12">
        <f>Table1[[#This Row],[Profit]]/Table1[[#This Row],[Sales]]</f>
        <v>0.18758879392638339</v>
      </c>
    </row>
    <row r="362" spans="1:14" x14ac:dyDescent="0.3">
      <c r="A362" t="s">
        <v>371</v>
      </c>
      <c r="B362" s="3">
        <v>44980</v>
      </c>
      <c r="C362" s="3" t="str">
        <f t="shared" si="5"/>
        <v>Feb</v>
      </c>
      <c r="D362" t="s">
        <v>523</v>
      </c>
      <c r="E362" t="s">
        <v>579</v>
      </c>
      <c r="F362" t="s">
        <v>583</v>
      </c>
      <c r="G362" t="s">
        <v>591</v>
      </c>
      <c r="H362">
        <v>3</v>
      </c>
      <c r="I362" s="5">
        <v>2865.35</v>
      </c>
      <c r="J362" s="12">
        <v>0.28000000000000003</v>
      </c>
      <c r="K362" s="5">
        <v>6189.16</v>
      </c>
      <c r="L362" s="5">
        <v>420.4</v>
      </c>
      <c r="M362" s="5">
        <f>Table1[[#This Row],[Quantity Sold]]*Table1[[#This Row],[Unit Price]]*(1-Table1[[#This Row],[Discount %]])</f>
        <v>6189.155999999999</v>
      </c>
      <c r="N362" s="12">
        <f>Table1[[#This Row],[Profit]]/Table1[[#This Row],[Sales]]</f>
        <v>6.7925211175668423E-2</v>
      </c>
    </row>
    <row r="363" spans="1:14" x14ac:dyDescent="0.3">
      <c r="A363" t="s">
        <v>372</v>
      </c>
      <c r="B363" s="3">
        <v>45156</v>
      </c>
      <c r="C363" s="3" t="str">
        <f t="shared" si="5"/>
        <v>Aug</v>
      </c>
      <c r="D363" t="s">
        <v>540</v>
      </c>
      <c r="E363" t="s">
        <v>579</v>
      </c>
      <c r="F363" t="s">
        <v>581</v>
      </c>
      <c r="G363" t="s">
        <v>597</v>
      </c>
      <c r="H363">
        <v>5</v>
      </c>
      <c r="I363" s="5">
        <v>1209.8</v>
      </c>
      <c r="J363" s="12">
        <v>0.16</v>
      </c>
      <c r="K363" s="5">
        <v>5081.16</v>
      </c>
      <c r="L363" s="5">
        <v>1079.51</v>
      </c>
      <c r="M363" s="5">
        <f>Table1[[#This Row],[Quantity Sold]]*Table1[[#This Row],[Unit Price]]*(1-Table1[[#This Row],[Discount %]])</f>
        <v>5081.16</v>
      </c>
      <c r="N363" s="12">
        <f>Table1[[#This Row],[Profit]]/Table1[[#This Row],[Sales]]</f>
        <v>0.21245345551015909</v>
      </c>
    </row>
    <row r="364" spans="1:14" x14ac:dyDescent="0.3">
      <c r="A364" t="s">
        <v>373</v>
      </c>
      <c r="B364" s="3">
        <v>44942</v>
      </c>
      <c r="C364" s="3" t="str">
        <f t="shared" si="5"/>
        <v>Jan</v>
      </c>
      <c r="D364" t="s">
        <v>512</v>
      </c>
      <c r="E364" t="s">
        <v>578</v>
      </c>
      <c r="F364" t="s">
        <v>582</v>
      </c>
      <c r="G364" t="s">
        <v>590</v>
      </c>
      <c r="H364">
        <v>10</v>
      </c>
      <c r="I364" s="5">
        <v>1194.51</v>
      </c>
      <c r="J364" s="12">
        <v>0.2</v>
      </c>
      <c r="K364" s="5">
        <v>9556.08</v>
      </c>
      <c r="L364" s="5">
        <v>642.96</v>
      </c>
      <c r="M364" s="5">
        <f>Table1[[#This Row],[Quantity Sold]]*Table1[[#This Row],[Unit Price]]*(1-Table1[[#This Row],[Discount %]])</f>
        <v>9556.08</v>
      </c>
      <c r="N364" s="12">
        <f>Table1[[#This Row],[Profit]]/Table1[[#This Row],[Sales]]</f>
        <v>6.7282818896451269E-2</v>
      </c>
    </row>
    <row r="365" spans="1:14" x14ac:dyDescent="0.3">
      <c r="A365" t="s">
        <v>374</v>
      </c>
      <c r="B365" s="3">
        <v>45340</v>
      </c>
      <c r="C365" s="3" t="str">
        <f t="shared" si="5"/>
        <v>Feb</v>
      </c>
      <c r="D365" t="s">
        <v>573</v>
      </c>
      <c r="E365" t="s">
        <v>579</v>
      </c>
      <c r="F365" t="s">
        <v>583</v>
      </c>
      <c r="G365" t="s">
        <v>596</v>
      </c>
      <c r="H365">
        <v>6</v>
      </c>
      <c r="I365" s="5">
        <v>966.54</v>
      </c>
      <c r="J365" s="12">
        <v>0.02</v>
      </c>
      <c r="K365" s="5">
        <v>5683.26</v>
      </c>
      <c r="L365" s="5">
        <v>526.33000000000004</v>
      </c>
      <c r="M365" s="5">
        <f>Table1[[#This Row],[Quantity Sold]]*Table1[[#This Row],[Unit Price]]*(1-Table1[[#This Row],[Discount %]])</f>
        <v>5683.2551999999996</v>
      </c>
      <c r="N365" s="12">
        <f>Table1[[#This Row],[Profit]]/Table1[[#This Row],[Sales]]</f>
        <v>9.2610579139437585E-2</v>
      </c>
    </row>
    <row r="366" spans="1:14" x14ac:dyDescent="0.3">
      <c r="A366" t="s">
        <v>375</v>
      </c>
      <c r="B366" s="3">
        <v>45631</v>
      </c>
      <c r="C366" s="3" t="str">
        <f t="shared" si="5"/>
        <v>Dec</v>
      </c>
      <c r="D366" t="s">
        <v>561</v>
      </c>
      <c r="E366" t="s">
        <v>577</v>
      </c>
      <c r="F366" t="s">
        <v>582</v>
      </c>
      <c r="G366" t="s">
        <v>587</v>
      </c>
      <c r="H366">
        <v>7</v>
      </c>
      <c r="I366" s="5">
        <v>3295.33</v>
      </c>
      <c r="J366" s="12">
        <v>0.19</v>
      </c>
      <c r="K366" s="5">
        <v>18684.52</v>
      </c>
      <c r="L366" s="5">
        <v>3283.11</v>
      </c>
      <c r="M366" s="5">
        <f>Table1[[#This Row],[Quantity Sold]]*Table1[[#This Row],[Unit Price]]*(1-Table1[[#This Row],[Discount %]])</f>
        <v>18684.521099999998</v>
      </c>
      <c r="N366" s="12">
        <f>Table1[[#This Row],[Profit]]/Table1[[#This Row],[Sales]]</f>
        <v>0.17571283608034888</v>
      </c>
    </row>
    <row r="367" spans="1:14" x14ac:dyDescent="0.3">
      <c r="A367" t="s">
        <v>376</v>
      </c>
      <c r="B367" s="3">
        <v>45286</v>
      </c>
      <c r="C367" s="3" t="str">
        <f t="shared" si="5"/>
        <v>Dec</v>
      </c>
      <c r="D367" t="s">
        <v>574</v>
      </c>
      <c r="E367" t="s">
        <v>578</v>
      </c>
      <c r="F367" t="s">
        <v>584</v>
      </c>
      <c r="G367" t="s">
        <v>593</v>
      </c>
      <c r="H367">
        <v>3</v>
      </c>
      <c r="I367" s="5">
        <v>3776.45</v>
      </c>
      <c r="J367" s="12">
        <v>0.17</v>
      </c>
      <c r="K367" s="5">
        <v>9403.36</v>
      </c>
      <c r="L367" s="5">
        <v>1822.34</v>
      </c>
      <c r="M367" s="5">
        <f>Table1[[#This Row],[Quantity Sold]]*Table1[[#This Row],[Unit Price]]*(1-Table1[[#This Row],[Discount %]])</f>
        <v>9403.3604999999989</v>
      </c>
      <c r="N367" s="12">
        <f>Table1[[#This Row],[Profit]]/Table1[[#This Row],[Sales]]</f>
        <v>0.19379668544009798</v>
      </c>
    </row>
    <row r="368" spans="1:14" x14ac:dyDescent="0.3">
      <c r="A368" t="s">
        <v>377</v>
      </c>
      <c r="B368" s="3">
        <v>45616</v>
      </c>
      <c r="C368" s="3" t="str">
        <f t="shared" si="5"/>
        <v>Nov</v>
      </c>
      <c r="D368" t="s">
        <v>570</v>
      </c>
      <c r="E368" t="s">
        <v>579</v>
      </c>
      <c r="F368" t="s">
        <v>581</v>
      </c>
      <c r="G368" t="s">
        <v>586</v>
      </c>
      <c r="H368">
        <v>2</v>
      </c>
      <c r="I368" s="5">
        <v>1440.34</v>
      </c>
      <c r="J368" s="12">
        <v>0</v>
      </c>
      <c r="K368" s="5">
        <v>2880.68</v>
      </c>
      <c r="L368" s="5">
        <v>329.39</v>
      </c>
      <c r="M368" s="5">
        <f>Table1[[#This Row],[Quantity Sold]]*Table1[[#This Row],[Unit Price]]*(1-Table1[[#This Row],[Discount %]])</f>
        <v>2880.68</v>
      </c>
      <c r="N368" s="12">
        <f>Table1[[#This Row],[Profit]]/Table1[[#This Row],[Sales]]</f>
        <v>0.11434452976380577</v>
      </c>
    </row>
    <row r="369" spans="1:14" x14ac:dyDescent="0.3">
      <c r="A369" t="s">
        <v>378</v>
      </c>
      <c r="B369" s="3">
        <v>45026</v>
      </c>
      <c r="C369" s="3" t="str">
        <f t="shared" si="5"/>
        <v>Apr</v>
      </c>
      <c r="D369" t="s">
        <v>561</v>
      </c>
      <c r="E369" t="s">
        <v>579</v>
      </c>
      <c r="F369" t="s">
        <v>583</v>
      </c>
      <c r="G369" t="s">
        <v>601</v>
      </c>
      <c r="H369">
        <v>10</v>
      </c>
      <c r="I369" s="5">
        <v>4348.13</v>
      </c>
      <c r="J369" s="12">
        <v>7.0000000000000007E-2</v>
      </c>
      <c r="K369" s="5">
        <v>40437.61</v>
      </c>
      <c r="L369" s="5">
        <v>3844.62</v>
      </c>
      <c r="M369" s="5">
        <f>Table1[[#This Row],[Quantity Sold]]*Table1[[#This Row],[Unit Price]]*(1-Table1[[#This Row],[Discount %]])</f>
        <v>40437.608999999997</v>
      </c>
      <c r="N369" s="12">
        <f>Table1[[#This Row],[Profit]]/Table1[[#This Row],[Sales]]</f>
        <v>9.5075351881577563E-2</v>
      </c>
    </row>
    <row r="370" spans="1:14" x14ac:dyDescent="0.3">
      <c r="A370" t="s">
        <v>379</v>
      </c>
      <c r="B370" s="3">
        <v>45371</v>
      </c>
      <c r="C370" s="3" t="str">
        <f t="shared" si="5"/>
        <v>Mar</v>
      </c>
      <c r="D370" t="s">
        <v>575</v>
      </c>
      <c r="E370" t="s">
        <v>578</v>
      </c>
      <c r="F370" t="s">
        <v>581</v>
      </c>
      <c r="G370" t="s">
        <v>585</v>
      </c>
      <c r="H370">
        <v>4</v>
      </c>
      <c r="I370" s="5">
        <v>4570.59</v>
      </c>
      <c r="J370" s="12">
        <v>0</v>
      </c>
      <c r="K370" s="5">
        <v>18282.36</v>
      </c>
      <c r="L370" s="5">
        <v>3612.46</v>
      </c>
      <c r="M370" s="5">
        <f>Table1[[#This Row],[Quantity Sold]]*Table1[[#This Row],[Unit Price]]*(1-Table1[[#This Row],[Discount %]])</f>
        <v>18282.36</v>
      </c>
      <c r="N370" s="12">
        <f>Table1[[#This Row],[Profit]]/Table1[[#This Row],[Sales]]</f>
        <v>0.19759265215212915</v>
      </c>
    </row>
    <row r="371" spans="1:14" x14ac:dyDescent="0.3">
      <c r="A371" t="s">
        <v>380</v>
      </c>
      <c r="B371" s="3">
        <v>45318</v>
      </c>
      <c r="C371" s="3" t="str">
        <f t="shared" si="5"/>
        <v>Jan</v>
      </c>
      <c r="D371" t="s">
        <v>468</v>
      </c>
      <c r="E371" t="s">
        <v>580</v>
      </c>
      <c r="F371" t="s">
        <v>581</v>
      </c>
      <c r="G371" t="s">
        <v>585</v>
      </c>
      <c r="H371">
        <v>2</v>
      </c>
      <c r="I371" s="5">
        <v>2268.98</v>
      </c>
      <c r="J371" s="12">
        <v>0.13</v>
      </c>
      <c r="K371" s="5">
        <v>3948.03</v>
      </c>
      <c r="L371" s="5">
        <v>425.71</v>
      </c>
      <c r="M371" s="5">
        <f>Table1[[#This Row],[Quantity Sold]]*Table1[[#This Row],[Unit Price]]*(1-Table1[[#This Row],[Discount %]])</f>
        <v>3948.0252</v>
      </c>
      <c r="N371" s="12">
        <f>Table1[[#This Row],[Profit]]/Table1[[#This Row],[Sales]]</f>
        <v>0.10782846128322225</v>
      </c>
    </row>
    <row r="372" spans="1:14" x14ac:dyDescent="0.3">
      <c r="A372" t="s">
        <v>381</v>
      </c>
      <c r="B372" s="3">
        <v>45581</v>
      </c>
      <c r="C372" s="3" t="str">
        <f t="shared" si="5"/>
        <v>Oct</v>
      </c>
      <c r="D372" t="s">
        <v>573</v>
      </c>
      <c r="E372" t="s">
        <v>580</v>
      </c>
      <c r="F372" t="s">
        <v>584</v>
      </c>
      <c r="G372" t="s">
        <v>602</v>
      </c>
      <c r="H372">
        <v>6</v>
      </c>
      <c r="I372" s="5">
        <v>2779.38</v>
      </c>
      <c r="J372" s="12">
        <v>0.14000000000000001</v>
      </c>
      <c r="K372" s="5">
        <v>14341.6</v>
      </c>
      <c r="L372" s="5">
        <v>1338.25</v>
      </c>
      <c r="M372" s="5">
        <f>Table1[[#This Row],[Quantity Sold]]*Table1[[#This Row],[Unit Price]]*(1-Table1[[#This Row],[Discount %]])</f>
        <v>14341.600799999998</v>
      </c>
      <c r="N372" s="12">
        <f>Table1[[#This Row],[Profit]]/Table1[[#This Row],[Sales]]</f>
        <v>9.3312461650025103E-2</v>
      </c>
    </row>
    <row r="373" spans="1:14" x14ac:dyDescent="0.3">
      <c r="A373" t="s">
        <v>382</v>
      </c>
      <c r="B373" s="3">
        <v>45043</v>
      </c>
      <c r="C373" s="3" t="str">
        <f t="shared" si="5"/>
        <v>Apr</v>
      </c>
      <c r="D373" t="s">
        <v>552</v>
      </c>
      <c r="E373" t="s">
        <v>578</v>
      </c>
      <c r="F373" t="s">
        <v>581</v>
      </c>
      <c r="G373" t="s">
        <v>597</v>
      </c>
      <c r="H373">
        <v>7</v>
      </c>
      <c r="I373" s="5">
        <v>3564.23</v>
      </c>
      <c r="J373" s="12">
        <v>0.16</v>
      </c>
      <c r="K373" s="5">
        <v>20957.669999999998</v>
      </c>
      <c r="L373" s="5">
        <v>3484.99</v>
      </c>
      <c r="M373" s="5">
        <f>Table1[[#This Row],[Quantity Sold]]*Table1[[#This Row],[Unit Price]]*(1-Table1[[#This Row],[Discount %]])</f>
        <v>20957.672399999999</v>
      </c>
      <c r="N373" s="12">
        <f>Table1[[#This Row],[Profit]]/Table1[[#This Row],[Sales]]</f>
        <v>0.16628709202883718</v>
      </c>
    </row>
    <row r="374" spans="1:14" x14ac:dyDescent="0.3">
      <c r="A374" t="s">
        <v>383</v>
      </c>
      <c r="B374" s="3">
        <v>45363</v>
      </c>
      <c r="C374" s="3" t="str">
        <f t="shared" si="5"/>
        <v>Mar</v>
      </c>
      <c r="D374" t="s">
        <v>517</v>
      </c>
      <c r="E374" t="s">
        <v>579</v>
      </c>
      <c r="F374" t="s">
        <v>583</v>
      </c>
      <c r="G374" t="s">
        <v>588</v>
      </c>
      <c r="H374">
        <v>1</v>
      </c>
      <c r="I374" s="5">
        <v>4949.72</v>
      </c>
      <c r="J374" s="12">
        <v>0.13</v>
      </c>
      <c r="K374" s="5">
        <v>4306.26</v>
      </c>
      <c r="L374" s="5">
        <v>496.62</v>
      </c>
      <c r="M374" s="5">
        <f>Table1[[#This Row],[Quantity Sold]]*Table1[[#This Row],[Unit Price]]*(1-Table1[[#This Row],[Discount %]])</f>
        <v>4306.2564000000002</v>
      </c>
      <c r="N374" s="12">
        <f>Table1[[#This Row],[Profit]]/Table1[[#This Row],[Sales]]</f>
        <v>0.11532513132044976</v>
      </c>
    </row>
    <row r="375" spans="1:14" x14ac:dyDescent="0.3">
      <c r="A375" t="s">
        <v>384</v>
      </c>
      <c r="B375" s="3">
        <v>45524</v>
      </c>
      <c r="C375" s="3" t="str">
        <f t="shared" si="5"/>
        <v>Aug</v>
      </c>
      <c r="D375" t="s">
        <v>525</v>
      </c>
      <c r="E375" t="s">
        <v>578</v>
      </c>
      <c r="F375" t="s">
        <v>584</v>
      </c>
      <c r="G375" t="s">
        <v>592</v>
      </c>
      <c r="H375">
        <v>7</v>
      </c>
      <c r="I375" s="5">
        <v>1510.97</v>
      </c>
      <c r="J375" s="12">
        <v>0.01</v>
      </c>
      <c r="K375" s="5">
        <v>10471.02</v>
      </c>
      <c r="L375" s="5">
        <v>952.75</v>
      </c>
      <c r="M375" s="5">
        <f>Table1[[#This Row],[Quantity Sold]]*Table1[[#This Row],[Unit Price]]*(1-Table1[[#This Row],[Discount %]])</f>
        <v>10471.0221</v>
      </c>
      <c r="N375" s="12">
        <f>Table1[[#This Row],[Profit]]/Table1[[#This Row],[Sales]]</f>
        <v>9.0989225500476556E-2</v>
      </c>
    </row>
    <row r="376" spans="1:14" x14ac:dyDescent="0.3">
      <c r="A376" t="s">
        <v>385</v>
      </c>
      <c r="B376" s="3">
        <v>45274</v>
      </c>
      <c r="C376" s="3" t="str">
        <f t="shared" si="5"/>
        <v>Dec</v>
      </c>
      <c r="D376" t="s">
        <v>502</v>
      </c>
      <c r="E376" t="s">
        <v>579</v>
      </c>
      <c r="F376" t="s">
        <v>583</v>
      </c>
      <c r="G376" t="s">
        <v>589</v>
      </c>
      <c r="H376">
        <v>10</v>
      </c>
      <c r="I376" s="5">
        <v>1036.6400000000001</v>
      </c>
      <c r="J376" s="12">
        <v>0.13</v>
      </c>
      <c r="K376" s="5">
        <v>9018.77</v>
      </c>
      <c r="L376" s="5">
        <v>912.38</v>
      </c>
      <c r="M376" s="5">
        <f>Table1[[#This Row],[Quantity Sold]]*Table1[[#This Row],[Unit Price]]*(1-Table1[[#This Row],[Discount %]])</f>
        <v>9018.7680000000018</v>
      </c>
      <c r="N376" s="12">
        <f>Table1[[#This Row],[Profit]]/Table1[[#This Row],[Sales]]</f>
        <v>0.10116457122201808</v>
      </c>
    </row>
    <row r="377" spans="1:14" x14ac:dyDescent="0.3">
      <c r="A377" t="s">
        <v>386</v>
      </c>
      <c r="B377" s="3">
        <v>45065</v>
      </c>
      <c r="C377" s="3" t="str">
        <f t="shared" si="5"/>
        <v>May</v>
      </c>
      <c r="D377" t="s">
        <v>465</v>
      </c>
      <c r="E377" t="s">
        <v>579</v>
      </c>
      <c r="F377" t="s">
        <v>582</v>
      </c>
      <c r="G377" t="s">
        <v>600</v>
      </c>
      <c r="H377">
        <v>8</v>
      </c>
      <c r="I377" s="5">
        <v>991.71</v>
      </c>
      <c r="J377" s="12">
        <v>0.28000000000000003</v>
      </c>
      <c r="K377" s="5">
        <v>5712.25</v>
      </c>
      <c r="L377" s="5">
        <v>1344.04</v>
      </c>
      <c r="M377" s="5">
        <f>Table1[[#This Row],[Quantity Sold]]*Table1[[#This Row],[Unit Price]]*(1-Table1[[#This Row],[Discount %]])</f>
        <v>5712.2496000000001</v>
      </c>
      <c r="N377" s="12">
        <f>Table1[[#This Row],[Profit]]/Table1[[#This Row],[Sales]]</f>
        <v>0.23529082235546414</v>
      </c>
    </row>
    <row r="378" spans="1:14" x14ac:dyDescent="0.3">
      <c r="A378" t="s">
        <v>387</v>
      </c>
      <c r="B378" s="3">
        <v>44932</v>
      </c>
      <c r="C378" s="3" t="str">
        <f t="shared" si="5"/>
        <v>Jan</v>
      </c>
      <c r="D378" t="s">
        <v>474</v>
      </c>
      <c r="E378" t="s">
        <v>580</v>
      </c>
      <c r="F378" t="s">
        <v>582</v>
      </c>
      <c r="G378" t="s">
        <v>594</v>
      </c>
      <c r="H378">
        <v>8</v>
      </c>
      <c r="I378" s="5">
        <v>1201.1500000000001</v>
      </c>
      <c r="J378" s="12">
        <v>0.27</v>
      </c>
      <c r="K378" s="5">
        <v>7014.72</v>
      </c>
      <c r="L378" s="5">
        <v>1123.56</v>
      </c>
      <c r="M378" s="5">
        <f>Table1[[#This Row],[Quantity Sold]]*Table1[[#This Row],[Unit Price]]*(1-Table1[[#This Row],[Discount %]])</f>
        <v>7014.7160000000003</v>
      </c>
      <c r="N378" s="12">
        <f>Table1[[#This Row],[Profit]]/Table1[[#This Row],[Sales]]</f>
        <v>0.16017175311345283</v>
      </c>
    </row>
    <row r="379" spans="1:14" x14ac:dyDescent="0.3">
      <c r="A379" t="s">
        <v>388</v>
      </c>
      <c r="B379" s="3">
        <v>45339</v>
      </c>
      <c r="C379" s="3" t="str">
        <f t="shared" si="5"/>
        <v>Feb</v>
      </c>
      <c r="D379" t="s">
        <v>517</v>
      </c>
      <c r="E379" t="s">
        <v>578</v>
      </c>
      <c r="F379" t="s">
        <v>581</v>
      </c>
      <c r="G379" t="s">
        <v>586</v>
      </c>
      <c r="H379">
        <v>9</v>
      </c>
      <c r="I379" s="5">
        <v>4974.12</v>
      </c>
      <c r="J379" s="12">
        <v>0.26</v>
      </c>
      <c r="K379" s="5">
        <v>33127.64</v>
      </c>
      <c r="L379" s="5">
        <v>4360.97</v>
      </c>
      <c r="M379" s="5">
        <f>Table1[[#This Row],[Quantity Sold]]*Table1[[#This Row],[Unit Price]]*(1-Table1[[#This Row],[Discount %]])</f>
        <v>33127.639199999998</v>
      </c>
      <c r="N379" s="12">
        <f>Table1[[#This Row],[Profit]]/Table1[[#This Row],[Sales]]</f>
        <v>0.13164143295447547</v>
      </c>
    </row>
    <row r="380" spans="1:14" x14ac:dyDescent="0.3">
      <c r="A380" t="s">
        <v>389</v>
      </c>
      <c r="B380" s="3">
        <v>45540</v>
      </c>
      <c r="C380" s="3" t="str">
        <f t="shared" si="5"/>
        <v>Sep</v>
      </c>
      <c r="D380" t="s">
        <v>574</v>
      </c>
      <c r="E380" t="s">
        <v>579</v>
      </c>
      <c r="F380" t="s">
        <v>582</v>
      </c>
      <c r="G380" t="s">
        <v>600</v>
      </c>
      <c r="H380">
        <v>5</v>
      </c>
      <c r="I380" s="5">
        <v>2596.88</v>
      </c>
      <c r="J380" s="12">
        <v>0.01</v>
      </c>
      <c r="K380" s="5">
        <v>12854.56</v>
      </c>
      <c r="L380" s="5">
        <v>1996.84</v>
      </c>
      <c r="M380" s="5">
        <f>Table1[[#This Row],[Quantity Sold]]*Table1[[#This Row],[Unit Price]]*(1-Table1[[#This Row],[Discount %]])</f>
        <v>12854.556</v>
      </c>
      <c r="N380" s="12">
        <f>Table1[[#This Row],[Profit]]/Table1[[#This Row],[Sales]]</f>
        <v>0.15534098405546359</v>
      </c>
    </row>
    <row r="381" spans="1:14" x14ac:dyDescent="0.3">
      <c r="A381" t="s">
        <v>390</v>
      </c>
      <c r="B381" s="3">
        <v>45541</v>
      </c>
      <c r="C381" s="3" t="str">
        <f t="shared" si="5"/>
        <v>Sep</v>
      </c>
      <c r="D381" t="s">
        <v>557</v>
      </c>
      <c r="E381" t="s">
        <v>577</v>
      </c>
      <c r="F381" t="s">
        <v>584</v>
      </c>
      <c r="G381" t="s">
        <v>592</v>
      </c>
      <c r="H381">
        <v>8</v>
      </c>
      <c r="I381" s="5">
        <v>1865.47</v>
      </c>
      <c r="J381" s="12">
        <v>0.17</v>
      </c>
      <c r="K381" s="5">
        <v>12386.72</v>
      </c>
      <c r="L381" s="5">
        <v>1481.33</v>
      </c>
      <c r="M381" s="5">
        <f>Table1[[#This Row],[Quantity Sold]]*Table1[[#This Row],[Unit Price]]*(1-Table1[[#This Row],[Discount %]])</f>
        <v>12386.720799999999</v>
      </c>
      <c r="N381" s="12">
        <f>Table1[[#This Row],[Profit]]/Table1[[#This Row],[Sales]]</f>
        <v>0.11959017399279229</v>
      </c>
    </row>
    <row r="382" spans="1:14" x14ac:dyDescent="0.3">
      <c r="A382" t="s">
        <v>391</v>
      </c>
      <c r="B382" s="3">
        <v>45422</v>
      </c>
      <c r="C382" s="3" t="str">
        <f t="shared" si="5"/>
        <v>May</v>
      </c>
      <c r="D382" t="s">
        <v>570</v>
      </c>
      <c r="E382" t="s">
        <v>577</v>
      </c>
      <c r="F382" t="s">
        <v>582</v>
      </c>
      <c r="G382" t="s">
        <v>595</v>
      </c>
      <c r="H382">
        <v>1</v>
      </c>
      <c r="I382" s="5">
        <v>4526.42</v>
      </c>
      <c r="J382" s="12">
        <v>0.2</v>
      </c>
      <c r="K382" s="5">
        <v>3621.14</v>
      </c>
      <c r="L382" s="5">
        <v>640.80999999999995</v>
      </c>
      <c r="M382" s="5">
        <f>Table1[[#This Row],[Quantity Sold]]*Table1[[#This Row],[Unit Price]]*(1-Table1[[#This Row],[Discount %]])</f>
        <v>3621.1360000000004</v>
      </c>
      <c r="N382" s="12">
        <f>Table1[[#This Row],[Profit]]/Table1[[#This Row],[Sales]]</f>
        <v>0.17696360814550113</v>
      </c>
    </row>
    <row r="383" spans="1:14" x14ac:dyDescent="0.3">
      <c r="A383" t="s">
        <v>392</v>
      </c>
      <c r="B383" s="3">
        <v>45444</v>
      </c>
      <c r="C383" s="3" t="str">
        <f t="shared" si="5"/>
        <v>Jun</v>
      </c>
      <c r="D383" t="s">
        <v>506</v>
      </c>
      <c r="E383" t="s">
        <v>578</v>
      </c>
      <c r="F383" t="s">
        <v>581</v>
      </c>
      <c r="G383" t="s">
        <v>586</v>
      </c>
      <c r="H383">
        <v>1</v>
      </c>
      <c r="I383" s="5">
        <v>539.1</v>
      </c>
      <c r="J383" s="12">
        <v>0.09</v>
      </c>
      <c r="K383" s="5">
        <v>490.58</v>
      </c>
      <c r="L383" s="5">
        <v>47.17</v>
      </c>
      <c r="M383" s="5">
        <f>Table1[[#This Row],[Quantity Sold]]*Table1[[#This Row],[Unit Price]]*(1-Table1[[#This Row],[Discount %]])</f>
        <v>490.58100000000002</v>
      </c>
      <c r="N383" s="12">
        <f>Table1[[#This Row],[Profit]]/Table1[[#This Row],[Sales]]</f>
        <v>9.6151494149781899E-2</v>
      </c>
    </row>
    <row r="384" spans="1:14" x14ac:dyDescent="0.3">
      <c r="A384" t="s">
        <v>393</v>
      </c>
      <c r="B384" s="3">
        <v>44982</v>
      </c>
      <c r="C384" s="3" t="str">
        <f t="shared" si="5"/>
        <v>Feb</v>
      </c>
      <c r="D384" t="s">
        <v>506</v>
      </c>
      <c r="E384" t="s">
        <v>578</v>
      </c>
      <c r="F384" t="s">
        <v>584</v>
      </c>
      <c r="G384" t="s">
        <v>592</v>
      </c>
      <c r="H384">
        <v>2</v>
      </c>
      <c r="I384" s="5">
        <v>4813.16</v>
      </c>
      <c r="J384" s="12">
        <v>0.21</v>
      </c>
      <c r="K384" s="5">
        <v>7604.79</v>
      </c>
      <c r="L384" s="5">
        <v>1482.2</v>
      </c>
      <c r="M384" s="5">
        <f>Table1[[#This Row],[Quantity Sold]]*Table1[[#This Row],[Unit Price]]*(1-Table1[[#This Row],[Discount %]])</f>
        <v>7604.7928000000002</v>
      </c>
      <c r="N384" s="12">
        <f>Table1[[#This Row],[Profit]]/Table1[[#This Row],[Sales]]</f>
        <v>0.19490347530964039</v>
      </c>
    </row>
    <row r="385" spans="1:14" x14ac:dyDescent="0.3">
      <c r="A385" t="s">
        <v>394</v>
      </c>
      <c r="B385" s="3">
        <v>45379</v>
      </c>
      <c r="C385" s="3" t="str">
        <f t="shared" si="5"/>
        <v>Mar</v>
      </c>
      <c r="D385" t="s">
        <v>553</v>
      </c>
      <c r="E385" t="s">
        <v>580</v>
      </c>
      <c r="F385" t="s">
        <v>581</v>
      </c>
      <c r="G385" t="s">
        <v>585</v>
      </c>
      <c r="H385">
        <v>6</v>
      </c>
      <c r="I385" s="5">
        <v>809.15</v>
      </c>
      <c r="J385" s="12">
        <v>0.25</v>
      </c>
      <c r="K385" s="5">
        <v>3641.17</v>
      </c>
      <c r="L385" s="5">
        <v>723.15</v>
      </c>
      <c r="M385" s="5">
        <f>Table1[[#This Row],[Quantity Sold]]*Table1[[#This Row],[Unit Price]]*(1-Table1[[#This Row],[Discount %]])</f>
        <v>3641.1749999999997</v>
      </c>
      <c r="N385" s="12">
        <f>Table1[[#This Row],[Profit]]/Table1[[#This Row],[Sales]]</f>
        <v>0.19860374549938617</v>
      </c>
    </row>
    <row r="386" spans="1:14" x14ac:dyDescent="0.3">
      <c r="A386" t="s">
        <v>395</v>
      </c>
      <c r="B386" s="3">
        <v>45338</v>
      </c>
      <c r="C386" s="3" t="str">
        <f t="shared" ref="C386:C449" si="6">TEXT(B386,"mmm")</f>
        <v>Feb</v>
      </c>
      <c r="D386" t="s">
        <v>555</v>
      </c>
      <c r="E386" t="s">
        <v>579</v>
      </c>
      <c r="F386" t="s">
        <v>582</v>
      </c>
      <c r="G386" t="s">
        <v>590</v>
      </c>
      <c r="H386">
        <v>4</v>
      </c>
      <c r="I386" s="5">
        <v>4861.3</v>
      </c>
      <c r="J386" s="12">
        <v>0.05</v>
      </c>
      <c r="K386" s="5">
        <v>18472.939999999999</v>
      </c>
      <c r="L386" s="5">
        <v>2195.36</v>
      </c>
      <c r="M386" s="5">
        <f>Table1[[#This Row],[Quantity Sold]]*Table1[[#This Row],[Unit Price]]*(1-Table1[[#This Row],[Discount %]])</f>
        <v>18472.939999999999</v>
      </c>
      <c r="N386" s="12">
        <f>Table1[[#This Row],[Profit]]/Table1[[#This Row],[Sales]]</f>
        <v>0.11884193853279447</v>
      </c>
    </row>
    <row r="387" spans="1:14" x14ac:dyDescent="0.3">
      <c r="A387" t="s">
        <v>396</v>
      </c>
      <c r="B387" s="3">
        <v>45291</v>
      </c>
      <c r="C387" s="3" t="str">
        <f t="shared" si="6"/>
        <v>Dec</v>
      </c>
      <c r="D387" t="s">
        <v>509</v>
      </c>
      <c r="E387" t="s">
        <v>578</v>
      </c>
      <c r="F387" t="s">
        <v>583</v>
      </c>
      <c r="G387" t="s">
        <v>588</v>
      </c>
      <c r="H387">
        <v>5</v>
      </c>
      <c r="I387" s="5">
        <v>2026.09</v>
      </c>
      <c r="J387" s="12">
        <v>0.2</v>
      </c>
      <c r="K387" s="5">
        <v>8104.36</v>
      </c>
      <c r="L387" s="5">
        <v>862.32</v>
      </c>
      <c r="M387" s="5">
        <f>Table1[[#This Row],[Quantity Sold]]*Table1[[#This Row],[Unit Price]]*(1-Table1[[#This Row],[Discount %]])</f>
        <v>8104.36</v>
      </c>
      <c r="N387" s="12">
        <f>Table1[[#This Row],[Profit]]/Table1[[#This Row],[Sales]]</f>
        <v>0.10640198609143721</v>
      </c>
    </row>
    <row r="388" spans="1:14" x14ac:dyDescent="0.3">
      <c r="A388" t="s">
        <v>397</v>
      </c>
      <c r="B388" s="3">
        <v>45390</v>
      </c>
      <c r="C388" s="3" t="str">
        <f t="shared" si="6"/>
        <v>Apr</v>
      </c>
      <c r="D388" t="s">
        <v>474</v>
      </c>
      <c r="E388" t="s">
        <v>578</v>
      </c>
      <c r="F388" t="s">
        <v>581</v>
      </c>
      <c r="G388" t="s">
        <v>597</v>
      </c>
      <c r="H388">
        <v>10</v>
      </c>
      <c r="I388" s="5">
        <v>2465.9</v>
      </c>
      <c r="J388" s="12">
        <v>0.26</v>
      </c>
      <c r="K388" s="5">
        <v>18247.66</v>
      </c>
      <c r="L388" s="5">
        <v>3210.22</v>
      </c>
      <c r="M388" s="5">
        <f>Table1[[#This Row],[Quantity Sold]]*Table1[[#This Row],[Unit Price]]*(1-Table1[[#This Row],[Discount %]])</f>
        <v>18247.66</v>
      </c>
      <c r="N388" s="12">
        <f>Table1[[#This Row],[Profit]]/Table1[[#This Row],[Sales]]</f>
        <v>0.1759250227152413</v>
      </c>
    </row>
    <row r="389" spans="1:14" x14ac:dyDescent="0.3">
      <c r="A389" t="s">
        <v>398</v>
      </c>
      <c r="B389" s="3">
        <v>45162</v>
      </c>
      <c r="C389" s="3" t="str">
        <f t="shared" si="6"/>
        <v>Aug</v>
      </c>
      <c r="D389" t="s">
        <v>500</v>
      </c>
      <c r="E389" t="s">
        <v>580</v>
      </c>
      <c r="F389" t="s">
        <v>581</v>
      </c>
      <c r="G389" t="s">
        <v>604</v>
      </c>
      <c r="H389">
        <v>3</v>
      </c>
      <c r="I389" s="5">
        <v>979.99</v>
      </c>
      <c r="J389" s="12">
        <v>0.03</v>
      </c>
      <c r="K389" s="5">
        <v>2851.77</v>
      </c>
      <c r="L389" s="5">
        <v>403.07</v>
      </c>
      <c r="M389" s="5">
        <f>Table1[[#This Row],[Quantity Sold]]*Table1[[#This Row],[Unit Price]]*(1-Table1[[#This Row],[Discount %]])</f>
        <v>2851.7709</v>
      </c>
      <c r="N389" s="12">
        <f>Table1[[#This Row],[Profit]]/Table1[[#This Row],[Sales]]</f>
        <v>0.14134029041612753</v>
      </c>
    </row>
    <row r="390" spans="1:14" x14ac:dyDescent="0.3">
      <c r="A390" t="s">
        <v>399</v>
      </c>
      <c r="B390" s="3">
        <v>45007</v>
      </c>
      <c r="C390" s="3" t="str">
        <f t="shared" si="6"/>
        <v>Mar</v>
      </c>
      <c r="D390" t="s">
        <v>519</v>
      </c>
      <c r="E390" t="s">
        <v>579</v>
      </c>
      <c r="F390" t="s">
        <v>582</v>
      </c>
      <c r="G390" t="s">
        <v>595</v>
      </c>
      <c r="H390">
        <v>5</v>
      </c>
      <c r="I390" s="5">
        <v>4600.1099999999997</v>
      </c>
      <c r="J390" s="12">
        <v>0.28000000000000003</v>
      </c>
      <c r="K390" s="5">
        <v>16560.400000000001</v>
      </c>
      <c r="L390" s="5">
        <v>3358.68</v>
      </c>
      <c r="M390" s="5">
        <f>Table1[[#This Row],[Quantity Sold]]*Table1[[#This Row],[Unit Price]]*(1-Table1[[#This Row],[Discount %]])</f>
        <v>16560.396000000001</v>
      </c>
      <c r="N390" s="12">
        <f>Table1[[#This Row],[Profit]]/Table1[[#This Row],[Sales]]</f>
        <v>0.20281394169222963</v>
      </c>
    </row>
    <row r="391" spans="1:14" x14ac:dyDescent="0.3">
      <c r="A391" t="s">
        <v>400</v>
      </c>
      <c r="B391" s="3">
        <v>45303</v>
      </c>
      <c r="C391" s="3" t="str">
        <f t="shared" si="6"/>
        <v>Jan</v>
      </c>
      <c r="D391" t="s">
        <v>526</v>
      </c>
      <c r="E391" t="s">
        <v>578</v>
      </c>
      <c r="F391" t="s">
        <v>583</v>
      </c>
      <c r="G391" t="s">
        <v>596</v>
      </c>
      <c r="H391">
        <v>6</v>
      </c>
      <c r="I391" s="5">
        <v>650.95000000000005</v>
      </c>
      <c r="J391" s="12">
        <v>0.05</v>
      </c>
      <c r="K391" s="5">
        <v>3710.41</v>
      </c>
      <c r="L391" s="5">
        <v>820.45</v>
      </c>
      <c r="M391" s="5">
        <f>Table1[[#This Row],[Quantity Sold]]*Table1[[#This Row],[Unit Price]]*(1-Table1[[#This Row],[Discount %]])</f>
        <v>3710.415</v>
      </c>
      <c r="N391" s="12">
        <f>Table1[[#This Row],[Profit]]/Table1[[#This Row],[Sales]]</f>
        <v>0.2211211159952674</v>
      </c>
    </row>
    <row r="392" spans="1:14" x14ac:dyDescent="0.3">
      <c r="A392" t="s">
        <v>401</v>
      </c>
      <c r="B392" s="3">
        <v>45500</v>
      </c>
      <c r="C392" s="3" t="str">
        <f t="shared" si="6"/>
        <v>Jul</v>
      </c>
      <c r="D392" t="s">
        <v>521</v>
      </c>
      <c r="E392" t="s">
        <v>577</v>
      </c>
      <c r="F392" t="s">
        <v>583</v>
      </c>
      <c r="G392" t="s">
        <v>588</v>
      </c>
      <c r="H392">
        <v>10</v>
      </c>
      <c r="I392" s="5">
        <v>1968.16</v>
      </c>
      <c r="J392" s="12">
        <v>0.26</v>
      </c>
      <c r="K392" s="5">
        <v>14564.38</v>
      </c>
      <c r="L392" s="5">
        <v>3622.09</v>
      </c>
      <c r="M392" s="5">
        <f>Table1[[#This Row],[Quantity Sold]]*Table1[[#This Row],[Unit Price]]*(1-Table1[[#This Row],[Discount %]])</f>
        <v>14564.384000000002</v>
      </c>
      <c r="N392" s="12">
        <f>Table1[[#This Row],[Profit]]/Table1[[#This Row],[Sales]]</f>
        <v>0.24869510408270043</v>
      </c>
    </row>
    <row r="393" spans="1:14" x14ac:dyDescent="0.3">
      <c r="A393" t="s">
        <v>402</v>
      </c>
      <c r="B393" s="3">
        <v>44982</v>
      </c>
      <c r="C393" s="3" t="str">
        <f t="shared" si="6"/>
        <v>Feb</v>
      </c>
      <c r="D393" t="s">
        <v>562</v>
      </c>
      <c r="E393" t="s">
        <v>578</v>
      </c>
      <c r="F393" t="s">
        <v>584</v>
      </c>
      <c r="G393" t="s">
        <v>603</v>
      </c>
      <c r="H393">
        <v>8</v>
      </c>
      <c r="I393" s="5">
        <v>1521.37</v>
      </c>
      <c r="J393" s="12">
        <v>0.03</v>
      </c>
      <c r="K393" s="5">
        <v>11805.83</v>
      </c>
      <c r="L393" s="5">
        <v>1777.69</v>
      </c>
      <c r="M393" s="5">
        <f>Table1[[#This Row],[Quantity Sold]]*Table1[[#This Row],[Unit Price]]*(1-Table1[[#This Row],[Discount %]])</f>
        <v>11805.831199999999</v>
      </c>
      <c r="N393" s="12">
        <f>Table1[[#This Row],[Profit]]/Table1[[#This Row],[Sales]]</f>
        <v>0.15057729952066057</v>
      </c>
    </row>
    <row r="394" spans="1:14" x14ac:dyDescent="0.3">
      <c r="A394" t="s">
        <v>403</v>
      </c>
      <c r="B394" s="3">
        <v>45503</v>
      </c>
      <c r="C394" s="3" t="str">
        <f t="shared" si="6"/>
        <v>Jul</v>
      </c>
      <c r="D394" t="s">
        <v>573</v>
      </c>
      <c r="E394" t="s">
        <v>578</v>
      </c>
      <c r="F394" t="s">
        <v>582</v>
      </c>
      <c r="G394" t="s">
        <v>600</v>
      </c>
      <c r="H394">
        <v>8</v>
      </c>
      <c r="I394" s="5">
        <v>2661.32</v>
      </c>
      <c r="J394" s="12">
        <v>0.11</v>
      </c>
      <c r="K394" s="5">
        <v>18948.599999999999</v>
      </c>
      <c r="L394" s="5">
        <v>2442.8000000000002</v>
      </c>
      <c r="M394" s="5">
        <f>Table1[[#This Row],[Quantity Sold]]*Table1[[#This Row],[Unit Price]]*(1-Table1[[#This Row],[Discount %]])</f>
        <v>18948.598400000003</v>
      </c>
      <c r="N394" s="12">
        <f>Table1[[#This Row],[Profit]]/Table1[[#This Row],[Sales]]</f>
        <v>0.12891717593911953</v>
      </c>
    </row>
    <row r="395" spans="1:14" x14ac:dyDescent="0.3">
      <c r="A395" t="s">
        <v>404</v>
      </c>
      <c r="B395" s="3">
        <v>45156</v>
      </c>
      <c r="C395" s="3" t="str">
        <f t="shared" si="6"/>
        <v>Aug</v>
      </c>
      <c r="D395" t="s">
        <v>478</v>
      </c>
      <c r="E395" t="s">
        <v>579</v>
      </c>
      <c r="F395" t="s">
        <v>583</v>
      </c>
      <c r="G395" t="s">
        <v>601</v>
      </c>
      <c r="H395">
        <v>10</v>
      </c>
      <c r="I395" s="5">
        <v>1806.65</v>
      </c>
      <c r="J395" s="12">
        <v>0.24</v>
      </c>
      <c r="K395" s="5">
        <v>13730.54</v>
      </c>
      <c r="L395" s="5">
        <v>3183.14</v>
      </c>
      <c r="M395" s="5">
        <f>Table1[[#This Row],[Quantity Sold]]*Table1[[#This Row],[Unit Price]]*(1-Table1[[#This Row],[Discount %]])</f>
        <v>13730.54</v>
      </c>
      <c r="N395" s="12">
        <f>Table1[[#This Row],[Profit]]/Table1[[#This Row],[Sales]]</f>
        <v>0.23182919244254047</v>
      </c>
    </row>
    <row r="396" spans="1:14" x14ac:dyDescent="0.3">
      <c r="A396" t="s">
        <v>405</v>
      </c>
      <c r="B396" s="3">
        <v>45176</v>
      </c>
      <c r="C396" s="3" t="str">
        <f t="shared" si="6"/>
        <v>Sep</v>
      </c>
      <c r="D396" t="s">
        <v>537</v>
      </c>
      <c r="E396" t="s">
        <v>577</v>
      </c>
      <c r="F396" t="s">
        <v>582</v>
      </c>
      <c r="G396" t="s">
        <v>595</v>
      </c>
      <c r="H396">
        <v>9</v>
      </c>
      <c r="I396" s="5">
        <v>2327.36</v>
      </c>
      <c r="J396" s="12">
        <v>0.2</v>
      </c>
      <c r="K396" s="5">
        <v>16756.990000000002</v>
      </c>
      <c r="L396" s="5">
        <v>3896.29</v>
      </c>
      <c r="M396" s="5">
        <f>Table1[[#This Row],[Quantity Sold]]*Table1[[#This Row],[Unit Price]]*(1-Table1[[#This Row],[Discount %]])</f>
        <v>16756.992000000002</v>
      </c>
      <c r="N396" s="12">
        <f>Table1[[#This Row],[Profit]]/Table1[[#This Row],[Sales]]</f>
        <v>0.23251729576731858</v>
      </c>
    </row>
    <row r="397" spans="1:14" x14ac:dyDescent="0.3">
      <c r="A397" t="s">
        <v>406</v>
      </c>
      <c r="B397" s="3">
        <v>45593</v>
      </c>
      <c r="C397" s="3" t="str">
        <f t="shared" si="6"/>
        <v>Oct</v>
      </c>
      <c r="D397" t="s">
        <v>525</v>
      </c>
      <c r="E397" t="s">
        <v>580</v>
      </c>
      <c r="F397" t="s">
        <v>584</v>
      </c>
      <c r="G397" t="s">
        <v>599</v>
      </c>
      <c r="H397">
        <v>5</v>
      </c>
      <c r="I397" s="5">
        <v>4852.6000000000004</v>
      </c>
      <c r="J397" s="12">
        <v>0.04</v>
      </c>
      <c r="K397" s="5">
        <v>23292.48</v>
      </c>
      <c r="L397" s="5">
        <v>1289.48</v>
      </c>
      <c r="M397" s="5">
        <f>Table1[[#This Row],[Quantity Sold]]*Table1[[#This Row],[Unit Price]]*(1-Table1[[#This Row],[Discount %]])</f>
        <v>23292.48</v>
      </c>
      <c r="N397" s="12">
        <f>Table1[[#This Row],[Profit]]/Table1[[#This Row],[Sales]]</f>
        <v>5.5360356647295612E-2</v>
      </c>
    </row>
    <row r="398" spans="1:14" x14ac:dyDescent="0.3">
      <c r="A398" t="s">
        <v>407</v>
      </c>
      <c r="B398" s="3">
        <v>45226</v>
      </c>
      <c r="C398" s="3" t="str">
        <f t="shared" si="6"/>
        <v>Oct</v>
      </c>
      <c r="D398" t="s">
        <v>551</v>
      </c>
      <c r="E398" t="s">
        <v>577</v>
      </c>
      <c r="F398" t="s">
        <v>582</v>
      </c>
      <c r="G398" t="s">
        <v>595</v>
      </c>
      <c r="H398">
        <v>9</v>
      </c>
      <c r="I398" s="5">
        <v>4891.79</v>
      </c>
      <c r="J398" s="12">
        <v>0.11</v>
      </c>
      <c r="K398" s="5">
        <v>39183.24</v>
      </c>
      <c r="L398" s="5">
        <v>9306.2900000000009</v>
      </c>
      <c r="M398" s="5">
        <f>Table1[[#This Row],[Quantity Sold]]*Table1[[#This Row],[Unit Price]]*(1-Table1[[#This Row],[Discount %]])</f>
        <v>39183.2379</v>
      </c>
      <c r="N398" s="12">
        <f>Table1[[#This Row],[Profit]]/Table1[[#This Row],[Sales]]</f>
        <v>0.23750690346178624</v>
      </c>
    </row>
    <row r="399" spans="1:14" x14ac:dyDescent="0.3">
      <c r="A399" t="s">
        <v>408</v>
      </c>
      <c r="B399" s="3">
        <v>45452</v>
      </c>
      <c r="C399" s="3" t="str">
        <f t="shared" si="6"/>
        <v>Jun</v>
      </c>
      <c r="D399" t="s">
        <v>572</v>
      </c>
      <c r="E399" t="s">
        <v>577</v>
      </c>
      <c r="F399" t="s">
        <v>583</v>
      </c>
      <c r="G399" t="s">
        <v>591</v>
      </c>
      <c r="H399">
        <v>10</v>
      </c>
      <c r="I399" s="5">
        <v>2161.0700000000002</v>
      </c>
      <c r="J399" s="12">
        <v>0.3</v>
      </c>
      <c r="K399" s="5">
        <v>15127.49</v>
      </c>
      <c r="L399" s="5">
        <v>2693.38</v>
      </c>
      <c r="M399" s="5">
        <f>Table1[[#This Row],[Quantity Sold]]*Table1[[#This Row],[Unit Price]]*(1-Table1[[#This Row],[Discount %]])</f>
        <v>15127.49</v>
      </c>
      <c r="N399" s="12">
        <f>Table1[[#This Row],[Profit]]/Table1[[#This Row],[Sales]]</f>
        <v>0.17804539946812062</v>
      </c>
    </row>
    <row r="400" spans="1:14" x14ac:dyDescent="0.3">
      <c r="A400" t="s">
        <v>409</v>
      </c>
      <c r="B400" s="3">
        <v>45617</v>
      </c>
      <c r="C400" s="3" t="str">
        <f t="shared" si="6"/>
        <v>Nov</v>
      </c>
      <c r="D400" t="s">
        <v>558</v>
      </c>
      <c r="E400" t="s">
        <v>577</v>
      </c>
      <c r="F400" t="s">
        <v>583</v>
      </c>
      <c r="G400" t="s">
        <v>591</v>
      </c>
      <c r="H400">
        <v>6</v>
      </c>
      <c r="I400" s="5">
        <v>2244</v>
      </c>
      <c r="J400" s="12">
        <v>0.22</v>
      </c>
      <c r="K400" s="5">
        <v>10501.92</v>
      </c>
      <c r="L400" s="5">
        <v>735.55</v>
      </c>
      <c r="M400" s="5">
        <f>Table1[[#This Row],[Quantity Sold]]*Table1[[#This Row],[Unit Price]]*(1-Table1[[#This Row],[Discount %]])</f>
        <v>10501.92</v>
      </c>
      <c r="N400" s="12">
        <f>Table1[[#This Row],[Profit]]/Table1[[#This Row],[Sales]]</f>
        <v>7.0039573716044301E-2</v>
      </c>
    </row>
    <row r="401" spans="1:14" x14ac:dyDescent="0.3">
      <c r="A401" t="s">
        <v>410</v>
      </c>
      <c r="B401" s="3">
        <v>45371</v>
      </c>
      <c r="C401" s="3" t="str">
        <f t="shared" si="6"/>
        <v>Mar</v>
      </c>
      <c r="D401" t="s">
        <v>543</v>
      </c>
      <c r="E401" t="s">
        <v>580</v>
      </c>
      <c r="F401" t="s">
        <v>582</v>
      </c>
      <c r="G401" t="s">
        <v>594</v>
      </c>
      <c r="H401">
        <v>1</v>
      </c>
      <c r="I401" s="5">
        <v>2941.67</v>
      </c>
      <c r="J401" s="12">
        <v>0.3</v>
      </c>
      <c r="K401" s="5">
        <v>2059.17</v>
      </c>
      <c r="L401" s="5">
        <v>136.16</v>
      </c>
      <c r="M401" s="5">
        <f>Table1[[#This Row],[Quantity Sold]]*Table1[[#This Row],[Unit Price]]*(1-Table1[[#This Row],[Discount %]])</f>
        <v>2059.1689999999999</v>
      </c>
      <c r="N401" s="12">
        <f>Table1[[#This Row],[Profit]]/Table1[[#This Row],[Sales]]</f>
        <v>6.6123729463813091E-2</v>
      </c>
    </row>
    <row r="402" spans="1:14" x14ac:dyDescent="0.3">
      <c r="A402" t="s">
        <v>411</v>
      </c>
      <c r="B402" s="3">
        <v>45454</v>
      </c>
      <c r="C402" s="3" t="str">
        <f t="shared" si="6"/>
        <v>Jun</v>
      </c>
      <c r="D402" t="s">
        <v>509</v>
      </c>
      <c r="E402" t="s">
        <v>577</v>
      </c>
      <c r="F402" t="s">
        <v>584</v>
      </c>
      <c r="G402" t="s">
        <v>602</v>
      </c>
      <c r="H402">
        <v>4</v>
      </c>
      <c r="I402" s="5">
        <v>4769.2299999999996</v>
      </c>
      <c r="J402" s="12">
        <v>0.15</v>
      </c>
      <c r="K402" s="5">
        <v>16215.38</v>
      </c>
      <c r="L402" s="5">
        <v>2268.21</v>
      </c>
      <c r="M402" s="5">
        <f>Table1[[#This Row],[Quantity Sold]]*Table1[[#This Row],[Unit Price]]*(1-Table1[[#This Row],[Discount %]])</f>
        <v>16215.381999999998</v>
      </c>
      <c r="N402" s="12">
        <f>Table1[[#This Row],[Profit]]/Table1[[#This Row],[Sales]]</f>
        <v>0.13988016315374663</v>
      </c>
    </row>
    <row r="403" spans="1:14" x14ac:dyDescent="0.3">
      <c r="A403" t="s">
        <v>412</v>
      </c>
      <c r="B403" s="3">
        <v>45261</v>
      </c>
      <c r="C403" s="3" t="str">
        <f t="shared" si="6"/>
        <v>Dec</v>
      </c>
      <c r="D403" t="s">
        <v>543</v>
      </c>
      <c r="E403" t="s">
        <v>579</v>
      </c>
      <c r="F403" t="s">
        <v>581</v>
      </c>
      <c r="G403" t="s">
        <v>586</v>
      </c>
      <c r="H403">
        <v>10</v>
      </c>
      <c r="I403" s="5">
        <v>2966.42</v>
      </c>
      <c r="J403" s="12">
        <v>0.28999999999999998</v>
      </c>
      <c r="K403" s="5">
        <v>21061.58</v>
      </c>
      <c r="L403" s="5">
        <v>2491.63</v>
      </c>
      <c r="M403" s="5">
        <f>Table1[[#This Row],[Quantity Sold]]*Table1[[#This Row],[Unit Price]]*(1-Table1[[#This Row],[Discount %]])</f>
        <v>21061.581999999999</v>
      </c>
      <c r="N403" s="12">
        <f>Table1[[#This Row],[Profit]]/Table1[[#This Row],[Sales]]</f>
        <v>0.11830214067510604</v>
      </c>
    </row>
    <row r="404" spans="1:14" x14ac:dyDescent="0.3">
      <c r="A404" t="s">
        <v>413</v>
      </c>
      <c r="B404" s="3">
        <v>45376</v>
      </c>
      <c r="C404" s="3" t="str">
        <f t="shared" si="6"/>
        <v>Mar</v>
      </c>
      <c r="D404" t="s">
        <v>522</v>
      </c>
      <c r="E404" t="s">
        <v>580</v>
      </c>
      <c r="F404" t="s">
        <v>583</v>
      </c>
      <c r="G404" t="s">
        <v>596</v>
      </c>
      <c r="H404">
        <v>7</v>
      </c>
      <c r="I404" s="5">
        <v>4998.21</v>
      </c>
      <c r="J404" s="12">
        <v>0.2</v>
      </c>
      <c r="K404" s="5">
        <v>27989.98</v>
      </c>
      <c r="L404" s="5">
        <v>2936.36</v>
      </c>
      <c r="M404" s="5">
        <f>Table1[[#This Row],[Quantity Sold]]*Table1[[#This Row],[Unit Price]]*(1-Table1[[#This Row],[Discount %]])</f>
        <v>27989.976000000002</v>
      </c>
      <c r="N404" s="12">
        <f>Table1[[#This Row],[Profit]]/Table1[[#This Row],[Sales]]</f>
        <v>0.10490754191321323</v>
      </c>
    </row>
    <row r="405" spans="1:14" x14ac:dyDescent="0.3">
      <c r="A405" t="s">
        <v>414</v>
      </c>
      <c r="B405" s="3">
        <v>45116</v>
      </c>
      <c r="C405" s="3" t="str">
        <f t="shared" si="6"/>
        <v>Jul</v>
      </c>
      <c r="D405" t="s">
        <v>467</v>
      </c>
      <c r="E405" t="s">
        <v>578</v>
      </c>
      <c r="F405" t="s">
        <v>584</v>
      </c>
      <c r="G405" t="s">
        <v>592</v>
      </c>
      <c r="H405">
        <v>1</v>
      </c>
      <c r="I405" s="5">
        <v>3342.76</v>
      </c>
      <c r="J405" s="12">
        <v>0.28000000000000003</v>
      </c>
      <c r="K405" s="5">
        <v>2406.79</v>
      </c>
      <c r="L405" s="5">
        <v>441.78</v>
      </c>
      <c r="M405" s="5">
        <f>Table1[[#This Row],[Quantity Sold]]*Table1[[#This Row],[Unit Price]]*(1-Table1[[#This Row],[Discount %]])</f>
        <v>2406.7872000000002</v>
      </c>
      <c r="N405" s="12">
        <f>Table1[[#This Row],[Profit]]/Table1[[#This Row],[Sales]]</f>
        <v>0.18355569035935831</v>
      </c>
    </row>
    <row r="406" spans="1:14" x14ac:dyDescent="0.3">
      <c r="A406" t="s">
        <v>415</v>
      </c>
      <c r="B406" s="3">
        <v>45230</v>
      </c>
      <c r="C406" s="3" t="str">
        <f t="shared" si="6"/>
        <v>Oct</v>
      </c>
      <c r="D406" t="s">
        <v>465</v>
      </c>
      <c r="E406" t="s">
        <v>580</v>
      </c>
      <c r="F406" t="s">
        <v>584</v>
      </c>
      <c r="G406" t="s">
        <v>599</v>
      </c>
      <c r="H406">
        <v>6</v>
      </c>
      <c r="I406" s="5">
        <v>834.42</v>
      </c>
      <c r="J406" s="12">
        <v>0.25</v>
      </c>
      <c r="K406" s="5">
        <v>3754.89</v>
      </c>
      <c r="L406" s="5">
        <v>667.07</v>
      </c>
      <c r="M406" s="5">
        <f>Table1[[#This Row],[Quantity Sold]]*Table1[[#This Row],[Unit Price]]*(1-Table1[[#This Row],[Discount %]])</f>
        <v>3754.8899999999994</v>
      </c>
      <c r="N406" s="12">
        <f>Table1[[#This Row],[Profit]]/Table1[[#This Row],[Sales]]</f>
        <v>0.17765367294381462</v>
      </c>
    </row>
    <row r="407" spans="1:14" x14ac:dyDescent="0.3">
      <c r="A407" t="s">
        <v>416</v>
      </c>
      <c r="B407" s="3">
        <v>45351</v>
      </c>
      <c r="C407" s="3" t="str">
        <f t="shared" si="6"/>
        <v>Feb</v>
      </c>
      <c r="D407" t="s">
        <v>488</v>
      </c>
      <c r="E407" t="s">
        <v>578</v>
      </c>
      <c r="F407" t="s">
        <v>581</v>
      </c>
      <c r="G407" t="s">
        <v>598</v>
      </c>
      <c r="H407">
        <v>7</v>
      </c>
      <c r="I407" s="5">
        <v>1835.73</v>
      </c>
      <c r="J407" s="12">
        <v>0.18</v>
      </c>
      <c r="K407" s="5">
        <v>10537.09</v>
      </c>
      <c r="L407" s="5">
        <v>1345.17</v>
      </c>
      <c r="M407" s="5">
        <f>Table1[[#This Row],[Quantity Sold]]*Table1[[#This Row],[Unit Price]]*(1-Table1[[#This Row],[Discount %]])</f>
        <v>10537.090200000001</v>
      </c>
      <c r="N407" s="12">
        <f>Table1[[#This Row],[Profit]]/Table1[[#This Row],[Sales]]</f>
        <v>0.12766048311251019</v>
      </c>
    </row>
    <row r="408" spans="1:14" x14ac:dyDescent="0.3">
      <c r="A408" t="s">
        <v>417</v>
      </c>
      <c r="B408" s="3">
        <v>45147</v>
      </c>
      <c r="C408" s="3" t="str">
        <f t="shared" si="6"/>
        <v>Aug</v>
      </c>
      <c r="D408" t="s">
        <v>484</v>
      </c>
      <c r="E408" t="s">
        <v>577</v>
      </c>
      <c r="F408" t="s">
        <v>582</v>
      </c>
      <c r="G408" t="s">
        <v>587</v>
      </c>
      <c r="H408">
        <v>6</v>
      </c>
      <c r="I408" s="5">
        <v>2552.25</v>
      </c>
      <c r="J408" s="12">
        <v>0.1</v>
      </c>
      <c r="K408" s="5">
        <v>13782.15</v>
      </c>
      <c r="L408" s="5">
        <v>2230.4299999999998</v>
      </c>
      <c r="M408" s="5">
        <f>Table1[[#This Row],[Quantity Sold]]*Table1[[#This Row],[Unit Price]]*(1-Table1[[#This Row],[Discount %]])</f>
        <v>13782.15</v>
      </c>
      <c r="N408" s="12">
        <f>Table1[[#This Row],[Profit]]/Table1[[#This Row],[Sales]]</f>
        <v>0.16183469197476444</v>
      </c>
    </row>
    <row r="409" spans="1:14" x14ac:dyDescent="0.3">
      <c r="A409" t="s">
        <v>418</v>
      </c>
      <c r="B409" s="3">
        <v>45392</v>
      </c>
      <c r="C409" s="3" t="str">
        <f t="shared" si="6"/>
        <v>Apr</v>
      </c>
      <c r="D409" t="s">
        <v>568</v>
      </c>
      <c r="E409" t="s">
        <v>578</v>
      </c>
      <c r="F409" t="s">
        <v>581</v>
      </c>
      <c r="G409" t="s">
        <v>586</v>
      </c>
      <c r="H409">
        <v>10</v>
      </c>
      <c r="I409" s="5">
        <v>1565.35</v>
      </c>
      <c r="J409" s="12">
        <v>0</v>
      </c>
      <c r="K409" s="5">
        <v>15653.5</v>
      </c>
      <c r="L409" s="5">
        <v>1201.3499999999999</v>
      </c>
      <c r="M409" s="5">
        <f>Table1[[#This Row],[Quantity Sold]]*Table1[[#This Row],[Unit Price]]*(1-Table1[[#This Row],[Discount %]])</f>
        <v>15653.5</v>
      </c>
      <c r="N409" s="12">
        <f>Table1[[#This Row],[Profit]]/Table1[[#This Row],[Sales]]</f>
        <v>7.6746414539879251E-2</v>
      </c>
    </row>
    <row r="410" spans="1:14" x14ac:dyDescent="0.3">
      <c r="A410" t="s">
        <v>419</v>
      </c>
      <c r="B410" s="3">
        <v>45477</v>
      </c>
      <c r="C410" s="3" t="str">
        <f t="shared" si="6"/>
        <v>Jul</v>
      </c>
      <c r="D410" t="s">
        <v>554</v>
      </c>
      <c r="E410" t="s">
        <v>580</v>
      </c>
      <c r="F410" t="s">
        <v>583</v>
      </c>
      <c r="G410" t="s">
        <v>601</v>
      </c>
      <c r="H410">
        <v>9</v>
      </c>
      <c r="I410" s="5">
        <v>2688.69</v>
      </c>
      <c r="J410" s="12">
        <v>0.23</v>
      </c>
      <c r="K410" s="5">
        <v>18632.62</v>
      </c>
      <c r="L410" s="5">
        <v>3000.85</v>
      </c>
      <c r="M410" s="5">
        <f>Table1[[#This Row],[Quantity Sold]]*Table1[[#This Row],[Unit Price]]*(1-Table1[[#This Row],[Discount %]])</f>
        <v>18632.6217</v>
      </c>
      <c r="N410" s="12">
        <f>Table1[[#This Row],[Profit]]/Table1[[#This Row],[Sales]]</f>
        <v>0.16105357163941519</v>
      </c>
    </row>
    <row r="411" spans="1:14" x14ac:dyDescent="0.3">
      <c r="A411" t="s">
        <v>420</v>
      </c>
      <c r="B411" s="3">
        <v>45005</v>
      </c>
      <c r="C411" s="3" t="str">
        <f t="shared" si="6"/>
        <v>Mar</v>
      </c>
      <c r="D411" t="s">
        <v>517</v>
      </c>
      <c r="E411" t="s">
        <v>580</v>
      </c>
      <c r="F411" t="s">
        <v>581</v>
      </c>
      <c r="G411" t="s">
        <v>598</v>
      </c>
      <c r="H411">
        <v>8</v>
      </c>
      <c r="I411" s="5">
        <v>3173.27</v>
      </c>
      <c r="J411" s="12">
        <v>0.13</v>
      </c>
      <c r="K411" s="5">
        <v>22085.96</v>
      </c>
      <c r="L411" s="5">
        <v>1805.94</v>
      </c>
      <c r="M411" s="5">
        <f>Table1[[#This Row],[Quantity Sold]]*Table1[[#This Row],[Unit Price]]*(1-Table1[[#This Row],[Discount %]])</f>
        <v>22085.959200000001</v>
      </c>
      <c r="N411" s="12">
        <f>Table1[[#This Row],[Profit]]/Table1[[#This Row],[Sales]]</f>
        <v>8.1768689248735399E-2</v>
      </c>
    </row>
    <row r="412" spans="1:14" x14ac:dyDescent="0.3">
      <c r="A412" t="s">
        <v>421</v>
      </c>
      <c r="B412" s="3">
        <v>45201</v>
      </c>
      <c r="C412" s="3" t="str">
        <f t="shared" si="6"/>
        <v>Oct</v>
      </c>
      <c r="D412" t="s">
        <v>521</v>
      </c>
      <c r="E412" t="s">
        <v>579</v>
      </c>
      <c r="F412" t="s">
        <v>581</v>
      </c>
      <c r="G412" t="s">
        <v>604</v>
      </c>
      <c r="H412">
        <v>9</v>
      </c>
      <c r="I412" s="5">
        <v>4589.13</v>
      </c>
      <c r="J412" s="12">
        <v>0.24</v>
      </c>
      <c r="K412" s="5">
        <v>31389.65</v>
      </c>
      <c r="L412" s="5">
        <v>5122</v>
      </c>
      <c r="M412" s="5">
        <f>Table1[[#This Row],[Quantity Sold]]*Table1[[#This Row],[Unit Price]]*(1-Table1[[#This Row],[Discount %]])</f>
        <v>31389.6492</v>
      </c>
      <c r="N412" s="12">
        <f>Table1[[#This Row],[Profit]]/Table1[[#This Row],[Sales]]</f>
        <v>0.16317480443394558</v>
      </c>
    </row>
    <row r="413" spans="1:14" x14ac:dyDescent="0.3">
      <c r="A413" t="s">
        <v>422</v>
      </c>
      <c r="B413" s="3">
        <v>45301</v>
      </c>
      <c r="C413" s="3" t="str">
        <f t="shared" si="6"/>
        <v>Jan</v>
      </c>
      <c r="D413" t="s">
        <v>554</v>
      </c>
      <c r="E413" t="s">
        <v>577</v>
      </c>
      <c r="F413" t="s">
        <v>583</v>
      </c>
      <c r="G413" t="s">
        <v>588</v>
      </c>
      <c r="H413">
        <v>9</v>
      </c>
      <c r="I413" s="5">
        <v>4311.55</v>
      </c>
      <c r="J413" s="12">
        <v>0.23</v>
      </c>
      <c r="K413" s="5">
        <v>29879.040000000001</v>
      </c>
      <c r="L413" s="5">
        <v>4828.6400000000003</v>
      </c>
      <c r="M413" s="5">
        <f>Table1[[#This Row],[Quantity Sold]]*Table1[[#This Row],[Unit Price]]*(1-Table1[[#This Row],[Discount %]])</f>
        <v>29879.041500000003</v>
      </c>
      <c r="N413" s="12">
        <f>Table1[[#This Row],[Profit]]/Table1[[#This Row],[Sales]]</f>
        <v>0.16160626311956475</v>
      </c>
    </row>
    <row r="414" spans="1:14" x14ac:dyDescent="0.3">
      <c r="A414" t="s">
        <v>423</v>
      </c>
      <c r="B414" s="3">
        <v>45521</v>
      </c>
      <c r="C414" s="3" t="str">
        <f t="shared" si="6"/>
        <v>Aug</v>
      </c>
      <c r="D414" t="s">
        <v>550</v>
      </c>
      <c r="E414" t="s">
        <v>579</v>
      </c>
      <c r="F414" t="s">
        <v>583</v>
      </c>
      <c r="G414" t="s">
        <v>589</v>
      </c>
      <c r="H414">
        <v>10</v>
      </c>
      <c r="I414" s="5">
        <v>4708.1099999999997</v>
      </c>
      <c r="J414" s="12">
        <v>0.17</v>
      </c>
      <c r="K414" s="5">
        <v>39077.31</v>
      </c>
      <c r="L414" s="5">
        <v>3607.97</v>
      </c>
      <c r="M414" s="5">
        <f>Table1[[#This Row],[Quantity Sold]]*Table1[[#This Row],[Unit Price]]*(1-Table1[[#This Row],[Discount %]])</f>
        <v>39077.312999999995</v>
      </c>
      <c r="N414" s="12">
        <f>Table1[[#This Row],[Profit]]/Table1[[#This Row],[Sales]]</f>
        <v>9.2329026742117098E-2</v>
      </c>
    </row>
    <row r="415" spans="1:14" x14ac:dyDescent="0.3">
      <c r="A415" t="s">
        <v>424</v>
      </c>
      <c r="B415" s="3">
        <v>45230</v>
      </c>
      <c r="C415" s="3" t="str">
        <f t="shared" si="6"/>
        <v>Oct</v>
      </c>
      <c r="D415" t="s">
        <v>511</v>
      </c>
      <c r="E415" t="s">
        <v>579</v>
      </c>
      <c r="F415" t="s">
        <v>581</v>
      </c>
      <c r="G415" t="s">
        <v>597</v>
      </c>
      <c r="H415">
        <v>5</v>
      </c>
      <c r="I415" s="5">
        <v>149.55000000000001</v>
      </c>
      <c r="J415" s="12">
        <v>0.12</v>
      </c>
      <c r="K415" s="5">
        <v>658.02</v>
      </c>
      <c r="L415" s="5">
        <v>58.29</v>
      </c>
      <c r="M415" s="5">
        <f>Table1[[#This Row],[Quantity Sold]]*Table1[[#This Row],[Unit Price]]*(1-Table1[[#This Row],[Discount %]])</f>
        <v>658.02</v>
      </c>
      <c r="N415" s="12">
        <f>Table1[[#This Row],[Profit]]/Table1[[#This Row],[Sales]]</f>
        <v>8.8583933619038935E-2</v>
      </c>
    </row>
    <row r="416" spans="1:14" x14ac:dyDescent="0.3">
      <c r="A416" t="s">
        <v>425</v>
      </c>
      <c r="B416" s="3">
        <v>45345</v>
      </c>
      <c r="C416" s="3" t="str">
        <f t="shared" si="6"/>
        <v>Feb</v>
      </c>
      <c r="D416" t="s">
        <v>504</v>
      </c>
      <c r="E416" t="s">
        <v>578</v>
      </c>
      <c r="F416" t="s">
        <v>582</v>
      </c>
      <c r="G416" t="s">
        <v>600</v>
      </c>
      <c r="H416">
        <v>5</v>
      </c>
      <c r="I416" s="5">
        <v>2233.9899999999998</v>
      </c>
      <c r="J416" s="12">
        <v>0.25</v>
      </c>
      <c r="K416" s="5">
        <v>8377.4599999999991</v>
      </c>
      <c r="L416" s="5">
        <v>1345.68</v>
      </c>
      <c r="M416" s="5">
        <f>Table1[[#This Row],[Quantity Sold]]*Table1[[#This Row],[Unit Price]]*(1-Table1[[#This Row],[Discount %]])</f>
        <v>8377.4624999999996</v>
      </c>
      <c r="N416" s="12">
        <f>Table1[[#This Row],[Profit]]/Table1[[#This Row],[Sales]]</f>
        <v>0.16063102658801118</v>
      </c>
    </row>
    <row r="417" spans="1:14" x14ac:dyDescent="0.3">
      <c r="A417" t="s">
        <v>426</v>
      </c>
      <c r="B417" s="3">
        <v>45430</v>
      </c>
      <c r="C417" s="3" t="str">
        <f t="shared" si="6"/>
        <v>May</v>
      </c>
      <c r="D417" t="s">
        <v>563</v>
      </c>
      <c r="E417" t="s">
        <v>578</v>
      </c>
      <c r="F417" t="s">
        <v>582</v>
      </c>
      <c r="G417" t="s">
        <v>587</v>
      </c>
      <c r="H417">
        <v>2</v>
      </c>
      <c r="I417" s="5">
        <v>1966.79</v>
      </c>
      <c r="J417" s="12">
        <v>0.03</v>
      </c>
      <c r="K417" s="5">
        <v>3815.57</v>
      </c>
      <c r="L417" s="5">
        <v>742.69</v>
      </c>
      <c r="M417" s="5">
        <f>Table1[[#This Row],[Quantity Sold]]*Table1[[#This Row],[Unit Price]]*(1-Table1[[#This Row],[Discount %]])</f>
        <v>3815.5726</v>
      </c>
      <c r="N417" s="12">
        <f>Table1[[#This Row],[Profit]]/Table1[[#This Row],[Sales]]</f>
        <v>0.1946471955697314</v>
      </c>
    </row>
    <row r="418" spans="1:14" x14ac:dyDescent="0.3">
      <c r="A418" t="s">
        <v>427</v>
      </c>
      <c r="B418" s="3">
        <v>45170</v>
      </c>
      <c r="C418" s="3" t="str">
        <f t="shared" si="6"/>
        <v>Sep</v>
      </c>
      <c r="D418" t="s">
        <v>565</v>
      </c>
      <c r="E418" t="s">
        <v>577</v>
      </c>
      <c r="F418" t="s">
        <v>583</v>
      </c>
      <c r="G418" t="s">
        <v>588</v>
      </c>
      <c r="H418">
        <v>10</v>
      </c>
      <c r="I418" s="5">
        <v>4305.17</v>
      </c>
      <c r="J418" s="12">
        <v>0</v>
      </c>
      <c r="K418" s="5">
        <v>43051.7</v>
      </c>
      <c r="L418" s="5">
        <v>7814.79</v>
      </c>
      <c r="M418" s="5">
        <f>Table1[[#This Row],[Quantity Sold]]*Table1[[#This Row],[Unit Price]]*(1-Table1[[#This Row],[Discount %]])</f>
        <v>43051.7</v>
      </c>
      <c r="N418" s="12">
        <f>Table1[[#This Row],[Profit]]/Table1[[#This Row],[Sales]]</f>
        <v>0.18152105491769199</v>
      </c>
    </row>
    <row r="419" spans="1:14" x14ac:dyDescent="0.3">
      <c r="A419" t="s">
        <v>428</v>
      </c>
      <c r="B419" s="3">
        <v>44967</v>
      </c>
      <c r="C419" s="3" t="str">
        <f t="shared" si="6"/>
        <v>Feb</v>
      </c>
      <c r="D419" t="s">
        <v>508</v>
      </c>
      <c r="E419" t="s">
        <v>580</v>
      </c>
      <c r="F419" t="s">
        <v>584</v>
      </c>
      <c r="G419" t="s">
        <v>599</v>
      </c>
      <c r="H419">
        <v>10</v>
      </c>
      <c r="I419" s="5">
        <v>4328.57</v>
      </c>
      <c r="J419" s="12">
        <v>0.24</v>
      </c>
      <c r="K419" s="5">
        <v>32897.129999999997</v>
      </c>
      <c r="L419" s="5">
        <v>6807.49</v>
      </c>
      <c r="M419" s="5">
        <f>Table1[[#This Row],[Quantity Sold]]*Table1[[#This Row],[Unit Price]]*(1-Table1[[#This Row],[Discount %]])</f>
        <v>32897.131999999998</v>
      </c>
      <c r="N419" s="12">
        <f>Table1[[#This Row],[Profit]]/Table1[[#This Row],[Sales]]</f>
        <v>0.20693264123648478</v>
      </c>
    </row>
    <row r="420" spans="1:14" x14ac:dyDescent="0.3">
      <c r="A420" t="s">
        <v>429</v>
      </c>
      <c r="B420" s="3">
        <v>45261</v>
      </c>
      <c r="C420" s="3" t="str">
        <f t="shared" si="6"/>
        <v>Dec</v>
      </c>
      <c r="D420" t="s">
        <v>528</v>
      </c>
      <c r="E420" t="s">
        <v>579</v>
      </c>
      <c r="F420" t="s">
        <v>583</v>
      </c>
      <c r="G420" t="s">
        <v>589</v>
      </c>
      <c r="H420">
        <v>7</v>
      </c>
      <c r="I420" s="5">
        <v>3430.21</v>
      </c>
      <c r="J420" s="12">
        <v>0</v>
      </c>
      <c r="K420" s="5">
        <v>24011.47</v>
      </c>
      <c r="L420" s="5">
        <v>5311.28</v>
      </c>
      <c r="M420" s="5">
        <f>Table1[[#This Row],[Quantity Sold]]*Table1[[#This Row],[Unit Price]]*(1-Table1[[#This Row],[Discount %]])</f>
        <v>24011.47</v>
      </c>
      <c r="N420" s="12">
        <f>Table1[[#This Row],[Profit]]/Table1[[#This Row],[Sales]]</f>
        <v>0.22119761930444073</v>
      </c>
    </row>
    <row r="421" spans="1:14" x14ac:dyDescent="0.3">
      <c r="A421" t="s">
        <v>430</v>
      </c>
      <c r="B421" s="3">
        <v>45077</v>
      </c>
      <c r="C421" s="3" t="str">
        <f t="shared" si="6"/>
        <v>May</v>
      </c>
      <c r="D421" t="s">
        <v>507</v>
      </c>
      <c r="E421" t="s">
        <v>578</v>
      </c>
      <c r="F421" t="s">
        <v>581</v>
      </c>
      <c r="G421" t="s">
        <v>604</v>
      </c>
      <c r="H421">
        <v>2</v>
      </c>
      <c r="I421" s="5">
        <v>4103.57</v>
      </c>
      <c r="J421" s="12">
        <v>0.04</v>
      </c>
      <c r="K421" s="5">
        <v>7878.85</v>
      </c>
      <c r="L421" s="5">
        <v>923.18</v>
      </c>
      <c r="M421" s="5">
        <f>Table1[[#This Row],[Quantity Sold]]*Table1[[#This Row],[Unit Price]]*(1-Table1[[#This Row],[Discount %]])</f>
        <v>7878.8543999999993</v>
      </c>
      <c r="N421" s="12">
        <f>Table1[[#This Row],[Profit]]/Table1[[#This Row],[Sales]]</f>
        <v>0.11717192229830495</v>
      </c>
    </row>
    <row r="422" spans="1:14" x14ac:dyDescent="0.3">
      <c r="A422" t="s">
        <v>431</v>
      </c>
      <c r="B422" s="3">
        <v>45306</v>
      </c>
      <c r="C422" s="3" t="str">
        <f t="shared" si="6"/>
        <v>Jan</v>
      </c>
      <c r="D422" t="s">
        <v>574</v>
      </c>
      <c r="E422" t="s">
        <v>577</v>
      </c>
      <c r="F422" t="s">
        <v>584</v>
      </c>
      <c r="G422" t="s">
        <v>592</v>
      </c>
      <c r="H422">
        <v>5</v>
      </c>
      <c r="I422" s="5">
        <v>4119.46</v>
      </c>
      <c r="J422" s="12">
        <v>0.25</v>
      </c>
      <c r="K422" s="5">
        <v>15447.97</v>
      </c>
      <c r="L422" s="5">
        <v>2540.96</v>
      </c>
      <c r="M422" s="5">
        <f>Table1[[#This Row],[Quantity Sold]]*Table1[[#This Row],[Unit Price]]*(1-Table1[[#This Row],[Discount %]])</f>
        <v>15447.974999999999</v>
      </c>
      <c r="N422" s="12">
        <f>Table1[[#This Row],[Profit]]/Table1[[#This Row],[Sales]]</f>
        <v>0.16448504237126302</v>
      </c>
    </row>
    <row r="423" spans="1:14" x14ac:dyDescent="0.3">
      <c r="A423" t="s">
        <v>432</v>
      </c>
      <c r="B423" s="3">
        <v>44956</v>
      </c>
      <c r="C423" s="3" t="str">
        <f t="shared" si="6"/>
        <v>Jan</v>
      </c>
      <c r="D423" t="s">
        <v>533</v>
      </c>
      <c r="E423" t="s">
        <v>580</v>
      </c>
      <c r="F423" t="s">
        <v>581</v>
      </c>
      <c r="G423" t="s">
        <v>597</v>
      </c>
      <c r="H423">
        <v>6</v>
      </c>
      <c r="I423" s="5">
        <v>510.52</v>
      </c>
      <c r="J423" s="12">
        <v>0.28999999999999998</v>
      </c>
      <c r="K423" s="5">
        <v>2174.8200000000002</v>
      </c>
      <c r="L423" s="5">
        <v>494.8</v>
      </c>
      <c r="M423" s="5">
        <f>Table1[[#This Row],[Quantity Sold]]*Table1[[#This Row],[Unit Price]]*(1-Table1[[#This Row],[Discount %]])</f>
        <v>2174.8152</v>
      </c>
      <c r="N423" s="12">
        <f>Table1[[#This Row],[Profit]]/Table1[[#This Row],[Sales]]</f>
        <v>0.22751308154238051</v>
      </c>
    </row>
    <row r="424" spans="1:14" x14ac:dyDescent="0.3">
      <c r="A424" t="s">
        <v>433</v>
      </c>
      <c r="B424" s="3">
        <v>45403</v>
      </c>
      <c r="C424" s="3" t="str">
        <f t="shared" si="6"/>
        <v>Apr</v>
      </c>
      <c r="D424" t="s">
        <v>536</v>
      </c>
      <c r="E424" t="s">
        <v>580</v>
      </c>
      <c r="F424" t="s">
        <v>583</v>
      </c>
      <c r="G424" t="s">
        <v>601</v>
      </c>
      <c r="H424">
        <v>7</v>
      </c>
      <c r="I424" s="5">
        <v>4729.6000000000004</v>
      </c>
      <c r="J424" s="12">
        <v>0.21</v>
      </c>
      <c r="K424" s="5">
        <v>26154.69</v>
      </c>
      <c r="L424" s="5">
        <v>3030.28</v>
      </c>
      <c r="M424" s="5">
        <f>Table1[[#This Row],[Quantity Sold]]*Table1[[#This Row],[Unit Price]]*(1-Table1[[#This Row],[Discount %]])</f>
        <v>26154.688000000006</v>
      </c>
      <c r="N424" s="12">
        <f>Table1[[#This Row],[Profit]]/Table1[[#This Row],[Sales]]</f>
        <v>0.1158599088729402</v>
      </c>
    </row>
    <row r="425" spans="1:14" x14ac:dyDescent="0.3">
      <c r="A425" t="s">
        <v>434</v>
      </c>
      <c r="B425" s="3">
        <v>45074</v>
      </c>
      <c r="C425" s="3" t="str">
        <f t="shared" si="6"/>
        <v>May</v>
      </c>
      <c r="D425" t="s">
        <v>495</v>
      </c>
      <c r="E425" t="s">
        <v>577</v>
      </c>
      <c r="F425" t="s">
        <v>582</v>
      </c>
      <c r="G425" t="s">
        <v>594</v>
      </c>
      <c r="H425">
        <v>4</v>
      </c>
      <c r="I425" s="5">
        <v>1315.95</v>
      </c>
      <c r="J425" s="12">
        <v>0.11</v>
      </c>
      <c r="K425" s="5">
        <v>4684.78</v>
      </c>
      <c r="L425" s="5">
        <v>235.83</v>
      </c>
      <c r="M425" s="5">
        <f>Table1[[#This Row],[Quantity Sold]]*Table1[[#This Row],[Unit Price]]*(1-Table1[[#This Row],[Discount %]])</f>
        <v>4684.7820000000002</v>
      </c>
      <c r="N425" s="12">
        <f>Table1[[#This Row],[Profit]]/Table1[[#This Row],[Sales]]</f>
        <v>5.0339610397926907E-2</v>
      </c>
    </row>
    <row r="426" spans="1:14" x14ac:dyDescent="0.3">
      <c r="A426" t="s">
        <v>435</v>
      </c>
      <c r="B426" s="3">
        <v>45384</v>
      </c>
      <c r="C426" s="3" t="str">
        <f t="shared" si="6"/>
        <v>Apr</v>
      </c>
      <c r="D426" t="s">
        <v>509</v>
      </c>
      <c r="E426" t="s">
        <v>577</v>
      </c>
      <c r="F426" t="s">
        <v>584</v>
      </c>
      <c r="G426" t="s">
        <v>599</v>
      </c>
      <c r="H426">
        <v>6</v>
      </c>
      <c r="I426" s="5">
        <v>860.2</v>
      </c>
      <c r="J426" s="12">
        <v>7.0000000000000007E-2</v>
      </c>
      <c r="K426" s="5">
        <v>4799.92</v>
      </c>
      <c r="L426" s="5">
        <v>437.51</v>
      </c>
      <c r="M426" s="5">
        <f>Table1[[#This Row],[Quantity Sold]]*Table1[[#This Row],[Unit Price]]*(1-Table1[[#This Row],[Discount %]])</f>
        <v>4799.9160000000002</v>
      </c>
      <c r="N426" s="12">
        <f>Table1[[#This Row],[Profit]]/Table1[[#This Row],[Sales]]</f>
        <v>9.1149435823930397E-2</v>
      </c>
    </row>
    <row r="427" spans="1:14" x14ac:dyDescent="0.3">
      <c r="A427" t="s">
        <v>436</v>
      </c>
      <c r="B427" s="3">
        <v>45409</v>
      </c>
      <c r="C427" s="3" t="str">
        <f t="shared" si="6"/>
        <v>Apr</v>
      </c>
      <c r="D427" t="s">
        <v>530</v>
      </c>
      <c r="E427" t="s">
        <v>580</v>
      </c>
      <c r="F427" t="s">
        <v>584</v>
      </c>
      <c r="G427" t="s">
        <v>593</v>
      </c>
      <c r="H427">
        <v>9</v>
      </c>
      <c r="I427" s="5">
        <v>1063.93</v>
      </c>
      <c r="J427" s="12">
        <v>0.23</v>
      </c>
      <c r="K427" s="5">
        <v>7373.03</v>
      </c>
      <c r="L427" s="5">
        <v>1257.1400000000001</v>
      </c>
      <c r="M427" s="5">
        <f>Table1[[#This Row],[Quantity Sold]]*Table1[[#This Row],[Unit Price]]*(1-Table1[[#This Row],[Discount %]])</f>
        <v>7373.0349000000006</v>
      </c>
      <c r="N427" s="12">
        <f>Table1[[#This Row],[Profit]]/Table1[[#This Row],[Sales]]</f>
        <v>0.17050520613641884</v>
      </c>
    </row>
    <row r="428" spans="1:14" x14ac:dyDescent="0.3">
      <c r="A428" t="s">
        <v>437</v>
      </c>
      <c r="B428" s="3">
        <v>45003</v>
      </c>
      <c r="C428" s="3" t="str">
        <f t="shared" si="6"/>
        <v>Mar</v>
      </c>
      <c r="D428" t="s">
        <v>495</v>
      </c>
      <c r="E428" t="s">
        <v>580</v>
      </c>
      <c r="F428" t="s">
        <v>581</v>
      </c>
      <c r="G428" t="s">
        <v>597</v>
      </c>
      <c r="H428">
        <v>6</v>
      </c>
      <c r="I428" s="5">
        <v>1016.37</v>
      </c>
      <c r="J428" s="12">
        <v>0.08</v>
      </c>
      <c r="K428" s="5">
        <v>5610.36</v>
      </c>
      <c r="L428" s="5">
        <v>866.14</v>
      </c>
      <c r="M428" s="5">
        <f>Table1[[#This Row],[Quantity Sold]]*Table1[[#This Row],[Unit Price]]*(1-Table1[[#This Row],[Discount %]])</f>
        <v>5610.3624000000009</v>
      </c>
      <c r="N428" s="12">
        <f>Table1[[#This Row],[Profit]]/Table1[[#This Row],[Sales]]</f>
        <v>0.15438224998039343</v>
      </c>
    </row>
    <row r="429" spans="1:14" x14ac:dyDescent="0.3">
      <c r="A429" t="s">
        <v>438</v>
      </c>
      <c r="B429" s="3">
        <v>45116</v>
      </c>
      <c r="C429" s="3" t="str">
        <f t="shared" si="6"/>
        <v>Jul</v>
      </c>
      <c r="D429" t="s">
        <v>502</v>
      </c>
      <c r="E429" t="s">
        <v>580</v>
      </c>
      <c r="F429" t="s">
        <v>582</v>
      </c>
      <c r="G429" t="s">
        <v>587</v>
      </c>
      <c r="H429">
        <v>6</v>
      </c>
      <c r="I429" s="5">
        <v>683.55</v>
      </c>
      <c r="J429" s="12">
        <v>0.18</v>
      </c>
      <c r="K429" s="5">
        <v>3363.07</v>
      </c>
      <c r="L429" s="5">
        <v>419.76</v>
      </c>
      <c r="M429" s="5">
        <f>Table1[[#This Row],[Quantity Sold]]*Table1[[#This Row],[Unit Price]]*(1-Table1[[#This Row],[Discount %]])</f>
        <v>3363.0659999999998</v>
      </c>
      <c r="N429" s="12">
        <f>Table1[[#This Row],[Profit]]/Table1[[#This Row],[Sales]]</f>
        <v>0.12481452958160251</v>
      </c>
    </row>
    <row r="430" spans="1:14" x14ac:dyDescent="0.3">
      <c r="A430" t="s">
        <v>439</v>
      </c>
      <c r="B430" s="3">
        <v>45526</v>
      </c>
      <c r="C430" s="3" t="str">
        <f t="shared" si="6"/>
        <v>Aug</v>
      </c>
      <c r="D430" t="s">
        <v>575</v>
      </c>
      <c r="E430" t="s">
        <v>578</v>
      </c>
      <c r="F430" t="s">
        <v>584</v>
      </c>
      <c r="G430" t="s">
        <v>603</v>
      </c>
      <c r="H430">
        <v>9</v>
      </c>
      <c r="I430" s="5">
        <v>1025.1400000000001</v>
      </c>
      <c r="J430" s="12">
        <v>0.21</v>
      </c>
      <c r="K430" s="5">
        <v>7288.75</v>
      </c>
      <c r="L430" s="5">
        <v>1561.24</v>
      </c>
      <c r="M430" s="5">
        <f>Table1[[#This Row],[Quantity Sold]]*Table1[[#This Row],[Unit Price]]*(1-Table1[[#This Row],[Discount %]])</f>
        <v>7288.7454000000007</v>
      </c>
      <c r="N430" s="12">
        <f>Table1[[#This Row],[Profit]]/Table1[[#This Row],[Sales]]</f>
        <v>0.21419859372320357</v>
      </c>
    </row>
    <row r="431" spans="1:14" x14ac:dyDescent="0.3">
      <c r="A431" t="s">
        <v>440</v>
      </c>
      <c r="B431" s="3">
        <v>45150</v>
      </c>
      <c r="C431" s="3" t="str">
        <f t="shared" si="6"/>
        <v>Aug</v>
      </c>
      <c r="D431" t="s">
        <v>486</v>
      </c>
      <c r="E431" t="s">
        <v>579</v>
      </c>
      <c r="F431" t="s">
        <v>584</v>
      </c>
      <c r="G431" t="s">
        <v>599</v>
      </c>
      <c r="H431">
        <v>10</v>
      </c>
      <c r="I431" s="5">
        <v>2065.92</v>
      </c>
      <c r="J431" s="12">
        <v>0.25</v>
      </c>
      <c r="K431" s="5">
        <v>15494.4</v>
      </c>
      <c r="L431" s="5">
        <v>1052.28</v>
      </c>
      <c r="M431" s="5">
        <f>Table1[[#This Row],[Quantity Sold]]*Table1[[#This Row],[Unit Price]]*(1-Table1[[#This Row],[Discount %]])</f>
        <v>15494.400000000001</v>
      </c>
      <c r="N431" s="12">
        <f>Table1[[#This Row],[Profit]]/Table1[[#This Row],[Sales]]</f>
        <v>6.7913568773234206E-2</v>
      </c>
    </row>
    <row r="432" spans="1:14" x14ac:dyDescent="0.3">
      <c r="A432" t="s">
        <v>441</v>
      </c>
      <c r="B432" s="3">
        <v>45586</v>
      </c>
      <c r="C432" s="3" t="str">
        <f t="shared" si="6"/>
        <v>Oct</v>
      </c>
      <c r="D432" t="s">
        <v>539</v>
      </c>
      <c r="E432" t="s">
        <v>580</v>
      </c>
      <c r="F432" t="s">
        <v>584</v>
      </c>
      <c r="G432" t="s">
        <v>602</v>
      </c>
      <c r="H432">
        <v>2</v>
      </c>
      <c r="I432" s="5">
        <v>4032.65</v>
      </c>
      <c r="J432" s="12">
        <v>7.0000000000000007E-2</v>
      </c>
      <c r="K432" s="5">
        <v>7500.73</v>
      </c>
      <c r="L432" s="5">
        <v>751.91</v>
      </c>
      <c r="M432" s="5">
        <f>Table1[[#This Row],[Quantity Sold]]*Table1[[#This Row],[Unit Price]]*(1-Table1[[#This Row],[Discount %]])</f>
        <v>7500.7289999999994</v>
      </c>
      <c r="N432" s="12">
        <f>Table1[[#This Row],[Profit]]/Table1[[#This Row],[Sales]]</f>
        <v>0.10024490949547578</v>
      </c>
    </row>
    <row r="433" spans="1:14" x14ac:dyDescent="0.3">
      <c r="A433" t="s">
        <v>442</v>
      </c>
      <c r="B433" s="3">
        <v>45583</v>
      </c>
      <c r="C433" s="3" t="str">
        <f t="shared" si="6"/>
        <v>Oct</v>
      </c>
      <c r="D433" t="s">
        <v>517</v>
      </c>
      <c r="E433" t="s">
        <v>580</v>
      </c>
      <c r="F433" t="s">
        <v>584</v>
      </c>
      <c r="G433" t="s">
        <v>602</v>
      </c>
      <c r="H433">
        <v>3</v>
      </c>
      <c r="I433" s="5">
        <v>1590.36</v>
      </c>
      <c r="J433" s="12">
        <v>0.18</v>
      </c>
      <c r="K433" s="5">
        <v>3912.29</v>
      </c>
      <c r="L433" s="5">
        <v>714.73</v>
      </c>
      <c r="M433" s="5">
        <f>Table1[[#This Row],[Quantity Sold]]*Table1[[#This Row],[Unit Price]]*(1-Table1[[#This Row],[Discount %]])</f>
        <v>3912.2856000000002</v>
      </c>
      <c r="N433" s="12">
        <f>Table1[[#This Row],[Profit]]/Table1[[#This Row],[Sales]]</f>
        <v>0.18268839988855631</v>
      </c>
    </row>
    <row r="434" spans="1:14" x14ac:dyDescent="0.3">
      <c r="A434" t="s">
        <v>443</v>
      </c>
      <c r="B434" s="3">
        <v>45515</v>
      </c>
      <c r="C434" s="3" t="str">
        <f t="shared" si="6"/>
        <v>Aug</v>
      </c>
      <c r="D434" t="s">
        <v>527</v>
      </c>
      <c r="E434" t="s">
        <v>580</v>
      </c>
      <c r="F434" t="s">
        <v>582</v>
      </c>
      <c r="G434" t="s">
        <v>587</v>
      </c>
      <c r="H434">
        <v>5</v>
      </c>
      <c r="I434" s="5">
        <v>1749.49</v>
      </c>
      <c r="J434" s="12">
        <v>0.24</v>
      </c>
      <c r="K434" s="5">
        <v>6648.06</v>
      </c>
      <c r="L434" s="5">
        <v>751.3</v>
      </c>
      <c r="M434" s="5">
        <f>Table1[[#This Row],[Quantity Sold]]*Table1[[#This Row],[Unit Price]]*(1-Table1[[#This Row],[Discount %]])</f>
        <v>6648.0620000000008</v>
      </c>
      <c r="N434" s="12">
        <f>Table1[[#This Row],[Profit]]/Table1[[#This Row],[Sales]]</f>
        <v>0.11301041206005961</v>
      </c>
    </row>
    <row r="435" spans="1:14" x14ac:dyDescent="0.3">
      <c r="A435" t="s">
        <v>444</v>
      </c>
      <c r="B435" s="3">
        <v>45037</v>
      </c>
      <c r="C435" s="3" t="str">
        <f t="shared" si="6"/>
        <v>Apr</v>
      </c>
      <c r="D435" t="s">
        <v>485</v>
      </c>
      <c r="E435" t="s">
        <v>579</v>
      </c>
      <c r="F435" t="s">
        <v>583</v>
      </c>
      <c r="G435" t="s">
        <v>588</v>
      </c>
      <c r="H435">
        <v>10</v>
      </c>
      <c r="I435" s="5">
        <v>1523.81</v>
      </c>
      <c r="J435" s="12">
        <v>0.24</v>
      </c>
      <c r="K435" s="5">
        <v>11580.96</v>
      </c>
      <c r="L435" s="5">
        <v>1646.85</v>
      </c>
      <c r="M435" s="5">
        <f>Table1[[#This Row],[Quantity Sold]]*Table1[[#This Row],[Unit Price]]*(1-Table1[[#This Row],[Discount %]])</f>
        <v>11580.955999999998</v>
      </c>
      <c r="N435" s="12">
        <f>Table1[[#This Row],[Profit]]/Table1[[#This Row],[Sales]]</f>
        <v>0.14220323703734405</v>
      </c>
    </row>
    <row r="436" spans="1:14" x14ac:dyDescent="0.3">
      <c r="A436" t="s">
        <v>445</v>
      </c>
      <c r="B436" s="3">
        <v>45318</v>
      </c>
      <c r="C436" s="3" t="str">
        <f t="shared" si="6"/>
        <v>Jan</v>
      </c>
      <c r="D436" t="s">
        <v>576</v>
      </c>
      <c r="E436" t="s">
        <v>580</v>
      </c>
      <c r="F436" t="s">
        <v>583</v>
      </c>
      <c r="G436" t="s">
        <v>596</v>
      </c>
      <c r="H436">
        <v>5</v>
      </c>
      <c r="I436" s="5">
        <v>3322.55</v>
      </c>
      <c r="J436" s="12">
        <v>0.05</v>
      </c>
      <c r="K436" s="5">
        <v>15782.11</v>
      </c>
      <c r="L436" s="5">
        <v>3069.72</v>
      </c>
      <c r="M436" s="5">
        <f>Table1[[#This Row],[Quantity Sold]]*Table1[[#This Row],[Unit Price]]*(1-Table1[[#This Row],[Discount %]])</f>
        <v>15782.112499999999</v>
      </c>
      <c r="N436" s="12">
        <f>Table1[[#This Row],[Profit]]/Table1[[#This Row],[Sales]]</f>
        <v>0.19450631126002796</v>
      </c>
    </row>
    <row r="437" spans="1:14" x14ac:dyDescent="0.3">
      <c r="A437" t="s">
        <v>446</v>
      </c>
      <c r="B437" s="3">
        <v>45459</v>
      </c>
      <c r="C437" s="3" t="str">
        <f t="shared" si="6"/>
        <v>Jun</v>
      </c>
      <c r="D437" t="s">
        <v>513</v>
      </c>
      <c r="E437" t="s">
        <v>580</v>
      </c>
      <c r="F437" t="s">
        <v>583</v>
      </c>
      <c r="G437" t="s">
        <v>596</v>
      </c>
      <c r="H437">
        <v>3</v>
      </c>
      <c r="I437" s="5">
        <v>389.7</v>
      </c>
      <c r="J437" s="12">
        <v>0.24</v>
      </c>
      <c r="K437" s="5">
        <v>888.52</v>
      </c>
      <c r="L437" s="5">
        <v>159.79</v>
      </c>
      <c r="M437" s="5">
        <f>Table1[[#This Row],[Quantity Sold]]*Table1[[#This Row],[Unit Price]]*(1-Table1[[#This Row],[Discount %]])</f>
        <v>888.51599999999996</v>
      </c>
      <c r="N437" s="12">
        <f>Table1[[#This Row],[Profit]]/Table1[[#This Row],[Sales]]</f>
        <v>0.17983838292891549</v>
      </c>
    </row>
    <row r="438" spans="1:14" x14ac:dyDescent="0.3">
      <c r="A438" t="s">
        <v>447</v>
      </c>
      <c r="B438" s="3">
        <v>45475</v>
      </c>
      <c r="C438" s="3" t="str">
        <f t="shared" si="6"/>
        <v>Jul</v>
      </c>
      <c r="D438" t="s">
        <v>545</v>
      </c>
      <c r="E438" t="s">
        <v>579</v>
      </c>
      <c r="F438" t="s">
        <v>583</v>
      </c>
      <c r="G438" t="s">
        <v>588</v>
      </c>
      <c r="H438">
        <v>5</v>
      </c>
      <c r="I438" s="5">
        <v>231.34</v>
      </c>
      <c r="J438" s="12">
        <v>0.1</v>
      </c>
      <c r="K438" s="5">
        <v>1041.03</v>
      </c>
      <c r="L438" s="5">
        <v>166.99</v>
      </c>
      <c r="M438" s="5">
        <f>Table1[[#This Row],[Quantity Sold]]*Table1[[#This Row],[Unit Price]]*(1-Table1[[#This Row],[Discount %]])</f>
        <v>1041.03</v>
      </c>
      <c r="N438" s="12">
        <f>Table1[[#This Row],[Profit]]/Table1[[#This Row],[Sales]]</f>
        <v>0.16040844163953008</v>
      </c>
    </row>
    <row r="439" spans="1:14" x14ac:dyDescent="0.3">
      <c r="A439" t="s">
        <v>448</v>
      </c>
      <c r="B439" s="3">
        <v>45137</v>
      </c>
      <c r="C439" s="3" t="str">
        <f t="shared" si="6"/>
        <v>Jul</v>
      </c>
      <c r="D439" t="s">
        <v>551</v>
      </c>
      <c r="E439" t="s">
        <v>578</v>
      </c>
      <c r="F439" t="s">
        <v>584</v>
      </c>
      <c r="G439" t="s">
        <v>602</v>
      </c>
      <c r="H439">
        <v>3</v>
      </c>
      <c r="I439" s="5">
        <v>383.63</v>
      </c>
      <c r="J439" s="12">
        <v>0.06</v>
      </c>
      <c r="K439" s="5">
        <v>1081.8399999999999</v>
      </c>
      <c r="L439" s="5">
        <v>255.41</v>
      </c>
      <c r="M439" s="5">
        <f>Table1[[#This Row],[Quantity Sold]]*Table1[[#This Row],[Unit Price]]*(1-Table1[[#This Row],[Discount %]])</f>
        <v>1081.8365999999999</v>
      </c>
      <c r="N439" s="12">
        <f>Table1[[#This Row],[Profit]]/Table1[[#This Row],[Sales]]</f>
        <v>0.23608851586186499</v>
      </c>
    </row>
    <row r="440" spans="1:14" x14ac:dyDescent="0.3">
      <c r="A440" t="s">
        <v>449</v>
      </c>
      <c r="B440" s="3">
        <v>45121</v>
      </c>
      <c r="C440" s="3" t="str">
        <f t="shared" si="6"/>
        <v>Jul</v>
      </c>
      <c r="D440" t="s">
        <v>499</v>
      </c>
      <c r="E440" t="s">
        <v>577</v>
      </c>
      <c r="F440" t="s">
        <v>581</v>
      </c>
      <c r="G440" t="s">
        <v>585</v>
      </c>
      <c r="H440">
        <v>8</v>
      </c>
      <c r="I440" s="5">
        <v>3546.87</v>
      </c>
      <c r="J440" s="12">
        <v>0.16</v>
      </c>
      <c r="K440" s="5">
        <v>23834.97</v>
      </c>
      <c r="L440" s="5">
        <v>4378.3900000000003</v>
      </c>
      <c r="M440" s="5">
        <f>Table1[[#This Row],[Quantity Sold]]*Table1[[#This Row],[Unit Price]]*(1-Table1[[#This Row],[Discount %]])</f>
        <v>23834.966399999998</v>
      </c>
      <c r="N440" s="12">
        <f>Table1[[#This Row],[Profit]]/Table1[[#This Row],[Sales]]</f>
        <v>0.18369605667638769</v>
      </c>
    </row>
    <row r="441" spans="1:14" x14ac:dyDescent="0.3">
      <c r="A441" t="s">
        <v>450</v>
      </c>
      <c r="B441" s="3">
        <v>45102</v>
      </c>
      <c r="C441" s="3" t="str">
        <f t="shared" si="6"/>
        <v>Jun</v>
      </c>
      <c r="D441" t="s">
        <v>471</v>
      </c>
      <c r="E441" t="s">
        <v>580</v>
      </c>
      <c r="F441" t="s">
        <v>581</v>
      </c>
      <c r="G441" t="s">
        <v>586</v>
      </c>
      <c r="H441">
        <v>7</v>
      </c>
      <c r="I441" s="5">
        <v>4878.83</v>
      </c>
      <c r="J441" s="12">
        <v>0.18</v>
      </c>
      <c r="K441" s="5">
        <v>28004.48</v>
      </c>
      <c r="L441" s="5">
        <v>6805.57</v>
      </c>
      <c r="M441" s="5">
        <f>Table1[[#This Row],[Quantity Sold]]*Table1[[#This Row],[Unit Price]]*(1-Table1[[#This Row],[Discount %]])</f>
        <v>28004.484199999999</v>
      </c>
      <c r="N441" s="12">
        <f>Table1[[#This Row],[Profit]]/Table1[[#This Row],[Sales]]</f>
        <v>0.24301718867838287</v>
      </c>
    </row>
    <row r="442" spans="1:14" x14ac:dyDescent="0.3">
      <c r="A442" t="s">
        <v>451</v>
      </c>
      <c r="B442" s="3">
        <v>45279</v>
      </c>
      <c r="C442" s="3" t="str">
        <f t="shared" si="6"/>
        <v>Dec</v>
      </c>
      <c r="D442" t="s">
        <v>531</v>
      </c>
      <c r="E442" t="s">
        <v>580</v>
      </c>
      <c r="F442" t="s">
        <v>583</v>
      </c>
      <c r="G442" t="s">
        <v>601</v>
      </c>
      <c r="H442">
        <v>5</v>
      </c>
      <c r="I442" s="5">
        <v>2506.1</v>
      </c>
      <c r="J442" s="12">
        <v>0.01</v>
      </c>
      <c r="K442" s="5">
        <v>12405.19</v>
      </c>
      <c r="L442" s="5">
        <v>1727.98</v>
      </c>
      <c r="M442" s="5">
        <f>Table1[[#This Row],[Quantity Sold]]*Table1[[#This Row],[Unit Price]]*(1-Table1[[#This Row],[Discount %]])</f>
        <v>12405.195</v>
      </c>
      <c r="N442" s="12">
        <f>Table1[[#This Row],[Profit]]/Table1[[#This Row],[Sales]]</f>
        <v>0.13929492414062178</v>
      </c>
    </row>
    <row r="443" spans="1:14" x14ac:dyDescent="0.3">
      <c r="A443" t="s">
        <v>452</v>
      </c>
      <c r="B443" s="3">
        <v>45648</v>
      </c>
      <c r="C443" s="3" t="str">
        <f t="shared" si="6"/>
        <v>Dec</v>
      </c>
      <c r="D443" t="s">
        <v>551</v>
      </c>
      <c r="E443" t="s">
        <v>580</v>
      </c>
      <c r="F443" t="s">
        <v>582</v>
      </c>
      <c r="G443" t="s">
        <v>594</v>
      </c>
      <c r="H443">
        <v>10</v>
      </c>
      <c r="I443" s="5">
        <v>4336.8500000000004</v>
      </c>
      <c r="J443" s="12">
        <v>0.02</v>
      </c>
      <c r="K443" s="5">
        <v>42501.13</v>
      </c>
      <c r="L443" s="5">
        <v>10214.19</v>
      </c>
      <c r="M443" s="5">
        <f>Table1[[#This Row],[Quantity Sold]]*Table1[[#This Row],[Unit Price]]*(1-Table1[[#This Row],[Discount %]])</f>
        <v>42501.13</v>
      </c>
      <c r="N443" s="12">
        <f>Table1[[#This Row],[Profit]]/Table1[[#This Row],[Sales]]</f>
        <v>0.2403274924690238</v>
      </c>
    </row>
    <row r="444" spans="1:14" x14ac:dyDescent="0.3">
      <c r="A444" t="s">
        <v>453</v>
      </c>
      <c r="B444" s="3">
        <v>45057</v>
      </c>
      <c r="C444" s="3" t="str">
        <f t="shared" si="6"/>
        <v>May</v>
      </c>
      <c r="D444" t="s">
        <v>572</v>
      </c>
      <c r="E444" t="s">
        <v>577</v>
      </c>
      <c r="F444" t="s">
        <v>582</v>
      </c>
      <c r="G444" t="s">
        <v>587</v>
      </c>
      <c r="H444">
        <v>7</v>
      </c>
      <c r="I444" s="5">
        <v>4768.7700000000004</v>
      </c>
      <c r="J444" s="12">
        <v>0.06</v>
      </c>
      <c r="K444" s="5">
        <v>31378.51</v>
      </c>
      <c r="L444" s="5">
        <v>3186.76</v>
      </c>
      <c r="M444" s="5">
        <f>Table1[[#This Row],[Quantity Sold]]*Table1[[#This Row],[Unit Price]]*(1-Table1[[#This Row],[Discount %]])</f>
        <v>31378.506599999997</v>
      </c>
      <c r="N444" s="12">
        <f>Table1[[#This Row],[Profit]]/Table1[[#This Row],[Sales]]</f>
        <v>0.10155867821639716</v>
      </c>
    </row>
    <row r="445" spans="1:14" x14ac:dyDescent="0.3">
      <c r="A445" t="s">
        <v>454</v>
      </c>
      <c r="B445" s="3">
        <v>45126</v>
      </c>
      <c r="C445" s="3" t="str">
        <f t="shared" si="6"/>
        <v>Jul</v>
      </c>
      <c r="D445" t="s">
        <v>546</v>
      </c>
      <c r="E445" t="s">
        <v>579</v>
      </c>
      <c r="F445" t="s">
        <v>583</v>
      </c>
      <c r="G445" t="s">
        <v>601</v>
      </c>
      <c r="H445">
        <v>6</v>
      </c>
      <c r="I445" s="5">
        <v>2544.21</v>
      </c>
      <c r="J445" s="12">
        <v>0.18</v>
      </c>
      <c r="K445" s="5">
        <v>12517.51</v>
      </c>
      <c r="L445" s="5">
        <v>2892.69</v>
      </c>
      <c r="M445" s="5">
        <f>Table1[[#This Row],[Quantity Sold]]*Table1[[#This Row],[Unit Price]]*(1-Table1[[#This Row],[Discount %]])</f>
        <v>12517.513200000001</v>
      </c>
      <c r="N445" s="12">
        <f>Table1[[#This Row],[Profit]]/Table1[[#This Row],[Sales]]</f>
        <v>0.23109148704494745</v>
      </c>
    </row>
    <row r="446" spans="1:14" x14ac:dyDescent="0.3">
      <c r="A446" t="s">
        <v>455</v>
      </c>
      <c r="B446" s="3">
        <v>45136</v>
      </c>
      <c r="C446" s="3" t="str">
        <f t="shared" si="6"/>
        <v>Jul</v>
      </c>
      <c r="D446" t="s">
        <v>499</v>
      </c>
      <c r="E446" t="s">
        <v>579</v>
      </c>
      <c r="F446" t="s">
        <v>583</v>
      </c>
      <c r="G446" t="s">
        <v>601</v>
      </c>
      <c r="H446">
        <v>9</v>
      </c>
      <c r="I446" s="5">
        <v>1745.1</v>
      </c>
      <c r="J446" s="12">
        <v>0.02</v>
      </c>
      <c r="K446" s="5">
        <v>15391.78</v>
      </c>
      <c r="L446" s="5">
        <v>1320.36</v>
      </c>
      <c r="M446" s="5">
        <f>Table1[[#This Row],[Quantity Sold]]*Table1[[#This Row],[Unit Price]]*(1-Table1[[#This Row],[Discount %]])</f>
        <v>15391.781999999999</v>
      </c>
      <c r="N446" s="12">
        <f>Table1[[#This Row],[Profit]]/Table1[[#This Row],[Sales]]</f>
        <v>8.578345064703366E-2</v>
      </c>
    </row>
    <row r="447" spans="1:14" x14ac:dyDescent="0.3">
      <c r="A447" t="s">
        <v>456</v>
      </c>
      <c r="B447" s="3">
        <v>45419</v>
      </c>
      <c r="C447" s="3" t="str">
        <f t="shared" si="6"/>
        <v>May</v>
      </c>
      <c r="D447" t="s">
        <v>475</v>
      </c>
      <c r="E447" t="s">
        <v>577</v>
      </c>
      <c r="F447" t="s">
        <v>584</v>
      </c>
      <c r="G447" t="s">
        <v>593</v>
      </c>
      <c r="H447">
        <v>7</v>
      </c>
      <c r="I447" s="5">
        <v>2215.8200000000002</v>
      </c>
      <c r="J447" s="12">
        <v>0.06</v>
      </c>
      <c r="K447" s="5">
        <v>14580.1</v>
      </c>
      <c r="L447" s="5">
        <v>913.79</v>
      </c>
      <c r="M447" s="5">
        <f>Table1[[#This Row],[Quantity Sold]]*Table1[[#This Row],[Unit Price]]*(1-Table1[[#This Row],[Discount %]])</f>
        <v>14580.095600000001</v>
      </c>
      <c r="N447" s="12">
        <f>Table1[[#This Row],[Profit]]/Table1[[#This Row],[Sales]]</f>
        <v>6.2673781386958935E-2</v>
      </c>
    </row>
    <row r="448" spans="1:14" x14ac:dyDescent="0.3">
      <c r="A448" t="s">
        <v>457</v>
      </c>
      <c r="B448" s="3">
        <v>45156</v>
      </c>
      <c r="C448" s="3" t="str">
        <f t="shared" si="6"/>
        <v>Aug</v>
      </c>
      <c r="D448" t="s">
        <v>498</v>
      </c>
      <c r="E448" t="s">
        <v>580</v>
      </c>
      <c r="F448" t="s">
        <v>582</v>
      </c>
      <c r="G448" t="s">
        <v>600</v>
      </c>
      <c r="H448">
        <v>8</v>
      </c>
      <c r="I448" s="5">
        <v>3732.38</v>
      </c>
      <c r="J448" s="12">
        <v>0.11</v>
      </c>
      <c r="K448" s="5">
        <v>26574.55</v>
      </c>
      <c r="L448" s="5">
        <v>2737.5</v>
      </c>
      <c r="M448" s="5">
        <f>Table1[[#This Row],[Quantity Sold]]*Table1[[#This Row],[Unit Price]]*(1-Table1[[#This Row],[Discount %]])</f>
        <v>26574.545600000001</v>
      </c>
      <c r="N448" s="12">
        <f>Table1[[#This Row],[Profit]]/Table1[[#This Row],[Sales]]</f>
        <v>0.10301209239667276</v>
      </c>
    </row>
    <row r="449" spans="1:14" x14ac:dyDescent="0.3">
      <c r="A449" t="s">
        <v>458</v>
      </c>
      <c r="B449" s="3">
        <v>45370</v>
      </c>
      <c r="C449" s="3" t="str">
        <f t="shared" si="6"/>
        <v>Mar</v>
      </c>
      <c r="D449" t="s">
        <v>570</v>
      </c>
      <c r="E449" t="s">
        <v>579</v>
      </c>
      <c r="F449" t="s">
        <v>582</v>
      </c>
      <c r="G449" t="s">
        <v>595</v>
      </c>
      <c r="H449">
        <v>7</v>
      </c>
      <c r="I449" s="5">
        <v>1743.78</v>
      </c>
      <c r="J449" s="12">
        <v>0.06</v>
      </c>
      <c r="K449" s="5">
        <v>11474.07</v>
      </c>
      <c r="L449" s="5">
        <v>2793.75</v>
      </c>
      <c r="M449" s="5">
        <f>Table1[[#This Row],[Quantity Sold]]*Table1[[#This Row],[Unit Price]]*(1-Table1[[#This Row],[Discount %]])</f>
        <v>11474.072399999999</v>
      </c>
      <c r="N449" s="12">
        <f>Table1[[#This Row],[Profit]]/Table1[[#This Row],[Sales]]</f>
        <v>0.24348378561399747</v>
      </c>
    </row>
    <row r="450" spans="1:14" x14ac:dyDescent="0.3">
      <c r="A450" t="s">
        <v>459</v>
      </c>
      <c r="B450" s="3">
        <v>45008</v>
      </c>
      <c r="C450" s="3" t="str">
        <f>TEXT(B450,"mmm")</f>
        <v>Mar</v>
      </c>
      <c r="D450" t="s">
        <v>475</v>
      </c>
      <c r="E450" t="s">
        <v>578</v>
      </c>
      <c r="F450" t="s">
        <v>584</v>
      </c>
      <c r="G450" t="s">
        <v>603</v>
      </c>
      <c r="H450">
        <v>3</v>
      </c>
      <c r="I450" s="5">
        <v>4921.1400000000003</v>
      </c>
      <c r="J450" s="12">
        <v>0.28999999999999998</v>
      </c>
      <c r="K450" s="5">
        <v>10482.030000000001</v>
      </c>
      <c r="L450" s="5">
        <v>1589.21</v>
      </c>
      <c r="M450" s="5">
        <f>Table1[[#This Row],[Quantity Sold]]*Table1[[#This Row],[Unit Price]]*(1-Table1[[#This Row],[Discount %]])</f>
        <v>10482.028200000001</v>
      </c>
      <c r="N450" s="12">
        <f>Table1[[#This Row],[Profit]]/Table1[[#This Row],[Sales]]</f>
        <v>0.15161280782443859</v>
      </c>
    </row>
    <row r="451" spans="1:14" x14ac:dyDescent="0.3">
      <c r="A451" t="s">
        <v>460</v>
      </c>
      <c r="B451" s="3">
        <v>45528</v>
      </c>
      <c r="C451" s="3" t="str">
        <f>TEXT(B451,"mmm")</f>
        <v>Aug</v>
      </c>
      <c r="D451" t="s">
        <v>563</v>
      </c>
      <c r="E451" t="s">
        <v>580</v>
      </c>
      <c r="F451" t="s">
        <v>581</v>
      </c>
      <c r="G451" t="s">
        <v>597</v>
      </c>
      <c r="H451">
        <v>5</v>
      </c>
      <c r="I451" s="5">
        <v>1228.72</v>
      </c>
      <c r="J451" s="12">
        <v>0.27</v>
      </c>
      <c r="K451" s="5">
        <v>4484.83</v>
      </c>
      <c r="L451" s="5">
        <v>535.91</v>
      </c>
      <c r="M451" s="5">
        <f>Table1[[#This Row],[Quantity Sold]]*Table1[[#This Row],[Unit Price]]*(1-Table1[[#This Row],[Discount %]])</f>
        <v>4484.8280000000004</v>
      </c>
      <c r="N451" s="12">
        <f>Table1[[#This Row],[Profit]]/Table1[[#This Row],[Sales]]</f>
        <v>0.11949393845474633</v>
      </c>
    </row>
    <row r="453" spans="1:14" x14ac:dyDescent="0.3">
      <c r="N453" s="12"/>
    </row>
    <row r="455" spans="1:14" x14ac:dyDescent="0.3">
      <c r="K455" s="1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326CB-540F-48C2-AC9F-32BD239543D0}">
  <dimension ref="A1:AC32"/>
  <sheetViews>
    <sheetView showGridLines="0" tabSelected="1" topLeftCell="A3" zoomScale="78" zoomScaleNormal="99" workbookViewId="0">
      <selection activeCell="H31" sqref="H31"/>
    </sheetView>
  </sheetViews>
  <sheetFormatPr defaultRowHeight="14.4" x14ac:dyDescent="0.3"/>
  <cols>
    <col min="2" max="2" width="20" bestFit="1" customWidth="1"/>
    <col min="5" max="5" width="11.88671875" bestFit="1" customWidth="1"/>
    <col min="9" max="9" width="1.77734375" customWidth="1"/>
    <col min="14" max="14" width="14.88671875" customWidth="1"/>
    <col min="21" max="21" width="29.44140625" bestFit="1" customWidth="1"/>
  </cols>
  <sheetData>
    <row r="1" spans="1:29" ht="15" thickBot="1"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row>
    <row r="2" spans="1:29" s="15" customFormat="1" ht="39" customHeight="1" thickBot="1" x14ac:dyDescent="0.6">
      <c r="A2" s="14"/>
      <c r="D2" s="16"/>
      <c r="J2" s="22" t="s">
        <v>627</v>
      </c>
      <c r="K2" s="22"/>
      <c r="L2" s="22"/>
      <c r="M2" s="22"/>
      <c r="N2" s="22"/>
    </row>
    <row r="3" spans="1:29"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row>
    <row r="4" spans="1:29" ht="21" x14ac:dyDescent="0.4">
      <c r="A4" s="8"/>
      <c r="B4" s="8"/>
      <c r="C4" s="6"/>
      <c r="D4" s="6"/>
      <c r="E4" s="6"/>
      <c r="F4" s="6"/>
      <c r="G4" s="6"/>
      <c r="H4" s="6"/>
      <c r="I4" s="6"/>
      <c r="J4" s="6"/>
      <c r="K4" s="6"/>
      <c r="L4" s="6"/>
      <c r="M4" s="6"/>
      <c r="N4" s="6"/>
      <c r="O4" s="6"/>
      <c r="P4" s="6"/>
      <c r="Q4" s="6"/>
      <c r="R4" s="6"/>
      <c r="S4" s="6"/>
      <c r="T4" s="6"/>
      <c r="U4" s="6"/>
      <c r="V4" s="6"/>
      <c r="W4" s="6"/>
      <c r="X4" s="6"/>
      <c r="Y4" s="6"/>
      <c r="Z4" s="6"/>
      <c r="AA4" s="6"/>
      <c r="AB4" s="6"/>
      <c r="AC4" s="6"/>
    </row>
    <row r="5" spans="1:29" ht="21" x14ac:dyDescent="0.4">
      <c r="A5" s="8"/>
      <c r="B5" s="9"/>
      <c r="C5" s="6"/>
      <c r="D5" s="7"/>
      <c r="E5" s="6"/>
      <c r="F5" s="6"/>
      <c r="G5" s="6"/>
      <c r="H5" s="6"/>
      <c r="I5" s="6"/>
      <c r="J5" s="6"/>
      <c r="K5" s="6"/>
      <c r="L5" s="6"/>
      <c r="M5" s="6"/>
      <c r="N5" s="6"/>
      <c r="O5" s="6"/>
      <c r="P5" s="6"/>
      <c r="Q5" s="6"/>
      <c r="R5" s="6"/>
      <c r="S5" s="6"/>
      <c r="T5" s="6"/>
      <c r="U5" s="6"/>
      <c r="V5" s="6"/>
      <c r="W5" s="6"/>
      <c r="X5" s="6"/>
      <c r="Y5" s="6"/>
      <c r="Z5" s="6"/>
      <c r="AA5" s="6"/>
      <c r="AB5" s="6"/>
      <c r="AC5" s="6"/>
    </row>
    <row r="6" spans="1:29"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row>
    <row r="7" spans="1:29" ht="28.8" x14ac:dyDescent="0.55000000000000004">
      <c r="A7" s="6"/>
      <c r="B7" s="6"/>
      <c r="C7" s="6"/>
      <c r="D7" s="6"/>
      <c r="E7" s="6"/>
      <c r="F7" s="6"/>
      <c r="G7" s="6"/>
      <c r="H7" s="6"/>
      <c r="I7" s="6"/>
      <c r="J7" s="6"/>
      <c r="K7" s="6"/>
      <c r="L7" s="6"/>
      <c r="M7" s="6"/>
      <c r="N7" s="6"/>
      <c r="O7" s="6"/>
      <c r="P7" s="6"/>
      <c r="Q7" s="6"/>
      <c r="R7" s="6"/>
      <c r="S7" s="6"/>
      <c r="T7" s="6"/>
      <c r="U7" s="19">
        <f>GETPIVOTDATA("Sum of Sales",pivotdata!$A$3)</f>
        <v>5546635.6400000043</v>
      </c>
      <c r="V7" s="6"/>
      <c r="W7" s="6"/>
      <c r="X7" s="6"/>
      <c r="Y7" s="6"/>
      <c r="Z7" s="6"/>
      <c r="AA7" s="6"/>
      <c r="AB7" s="6"/>
      <c r="AC7" s="6"/>
    </row>
    <row r="8" spans="1:29"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row>
    <row r="9" spans="1:29"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row>
    <row r="10" spans="1:29"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row>
    <row r="11" spans="1:29"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row>
    <row r="12" spans="1:29"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row>
    <row r="13" spans="1:29"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row>
    <row r="14" spans="1:29" ht="28.8" x14ac:dyDescent="0.55000000000000004">
      <c r="A14" s="6"/>
      <c r="B14" s="6"/>
      <c r="C14" s="6"/>
      <c r="D14" s="6"/>
      <c r="E14" s="6"/>
      <c r="F14" s="6"/>
      <c r="G14" s="6"/>
      <c r="H14" s="6"/>
      <c r="I14" s="6"/>
      <c r="J14" s="6"/>
      <c r="K14" s="6"/>
      <c r="L14" s="6"/>
      <c r="M14" s="6"/>
      <c r="N14" s="6"/>
      <c r="O14" s="6"/>
      <c r="P14" s="6"/>
      <c r="Q14" s="6"/>
      <c r="R14" s="6"/>
      <c r="S14" s="6"/>
      <c r="T14" s="6"/>
      <c r="U14" s="19">
        <f>GETPIVOTDATA("Sum of Profit",pivotdata!$A$3)</f>
        <v>811322.15999999933</v>
      </c>
      <c r="V14" s="6"/>
      <c r="W14" s="6"/>
      <c r="X14" s="6"/>
      <c r="Y14" s="6"/>
      <c r="Z14" s="6"/>
      <c r="AA14" s="6"/>
      <c r="AB14" s="6"/>
      <c r="AC14" s="6"/>
    </row>
    <row r="15" spans="1:29" ht="28.8" x14ac:dyDescent="0.55000000000000004">
      <c r="A15" s="6"/>
      <c r="B15" s="6"/>
      <c r="C15" s="6"/>
      <c r="D15" s="6"/>
      <c r="E15" s="6"/>
      <c r="F15" s="6"/>
      <c r="G15" s="6"/>
      <c r="H15" s="6"/>
      <c r="I15" s="6"/>
      <c r="J15" s="6"/>
      <c r="K15" s="6"/>
      <c r="L15" s="6"/>
      <c r="M15" s="6"/>
      <c r="N15" s="6"/>
      <c r="O15" s="6"/>
      <c r="P15" s="6"/>
      <c r="Q15" s="6"/>
      <c r="R15" s="6"/>
      <c r="S15" s="6"/>
      <c r="T15" s="6"/>
      <c r="U15" s="17"/>
      <c r="V15" s="6"/>
      <c r="W15" s="6"/>
      <c r="X15" s="6"/>
      <c r="Y15" s="6"/>
      <c r="Z15" s="6"/>
      <c r="AA15" s="6"/>
      <c r="AB15" s="6"/>
      <c r="AC15" s="6"/>
    </row>
    <row r="16" spans="1:29"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row>
    <row r="17" spans="1:29"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row>
    <row r="18" spans="1:2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spans="1:29"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row>
    <row r="20" spans="1:29" ht="28.8" x14ac:dyDescent="0.55000000000000004">
      <c r="A20" s="6"/>
      <c r="B20" s="6"/>
      <c r="C20" s="6"/>
      <c r="D20" s="6"/>
      <c r="E20" s="6"/>
      <c r="F20" s="6"/>
      <c r="G20" s="6"/>
      <c r="H20" s="6"/>
      <c r="I20" s="6"/>
      <c r="J20" s="6"/>
      <c r="K20" s="6"/>
      <c r="L20" s="6"/>
      <c r="M20" s="6"/>
      <c r="N20" s="6"/>
      <c r="O20" s="6"/>
      <c r="P20" s="6"/>
      <c r="Q20" s="6"/>
      <c r="R20" s="6"/>
      <c r="S20" s="6"/>
      <c r="T20" s="6"/>
      <c r="U20" s="20">
        <f>GETPIVOTDATA("Count of Quantity Sold",pivotdata!$A$3)</f>
        <v>450</v>
      </c>
      <c r="V20" s="6"/>
      <c r="W20" s="6"/>
      <c r="X20" s="6"/>
      <c r="Y20" s="6"/>
      <c r="Z20" s="6"/>
      <c r="AA20" s="6"/>
      <c r="AB20" s="6"/>
      <c r="AC20" s="6"/>
    </row>
    <row r="21" spans="1:29"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row>
    <row r="22" spans="1:29"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row>
    <row r="23" spans="1:29"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row>
    <row r="24" spans="1:29" ht="28.8" x14ac:dyDescent="0.55000000000000004">
      <c r="A24" s="6"/>
      <c r="B24" s="6"/>
      <c r="C24" s="6"/>
      <c r="D24" s="6"/>
      <c r="E24" s="6"/>
      <c r="F24" s="6"/>
      <c r="G24" s="6"/>
      <c r="H24" s="6"/>
      <c r="I24" s="6"/>
      <c r="J24" s="6"/>
      <c r="K24" s="6"/>
      <c r="L24" s="6"/>
      <c r="M24" s="6"/>
      <c r="N24" s="6"/>
      <c r="O24" s="6"/>
      <c r="P24" s="6"/>
      <c r="Q24" s="6"/>
      <c r="R24" s="6"/>
      <c r="S24" s="6"/>
      <c r="T24" s="6"/>
      <c r="U24" s="18"/>
      <c r="V24" s="6"/>
      <c r="W24" s="6"/>
      <c r="X24" s="6"/>
      <c r="Y24" s="6"/>
      <c r="Z24" s="6"/>
      <c r="AA24" s="6"/>
      <c r="AB24" s="6"/>
      <c r="AC24" s="6"/>
    </row>
    <row r="25" spans="1:29"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row>
    <row r="26" spans="1:29" ht="28.8" x14ac:dyDescent="0.55000000000000004">
      <c r="A26" s="6"/>
      <c r="B26" s="6"/>
      <c r="C26" s="6"/>
      <c r="D26" s="6"/>
      <c r="E26" s="6"/>
      <c r="F26" s="6"/>
      <c r="G26" s="6"/>
      <c r="H26" s="6"/>
      <c r="I26" s="6"/>
      <c r="J26" s="6"/>
      <c r="K26" s="6"/>
      <c r="L26" s="6"/>
      <c r="M26" s="6"/>
      <c r="N26" s="6"/>
      <c r="O26" s="6"/>
      <c r="P26" s="6"/>
      <c r="Q26" s="6"/>
      <c r="R26" s="6"/>
      <c r="S26" s="6"/>
      <c r="T26" s="6"/>
      <c r="U26" s="21">
        <f>GETPIVOTDATA("Sum of ProfitMargin",pivotdata!$A$3)</f>
        <v>0.14627284225217266</v>
      </c>
      <c r="V26" s="6"/>
      <c r="W26" s="6"/>
      <c r="X26" s="6"/>
      <c r="Y26" s="6"/>
      <c r="Z26" s="6"/>
      <c r="AA26" s="6"/>
      <c r="AB26" s="6"/>
      <c r="AC26" s="6"/>
    </row>
    <row r="27" spans="1:29"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row>
    <row r="28" spans="1:29"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row>
    <row r="29" spans="1:29" s="6" customFormat="1" x14ac:dyDescent="0.3"/>
    <row r="30" spans="1:29" s="6" customFormat="1" x14ac:dyDescent="0.3"/>
    <row r="31" spans="1:29" s="6" customFormat="1" x14ac:dyDescent="0.3"/>
    <row r="32" spans="1:29" s="6" customFormat="1" x14ac:dyDescent="0.3"/>
  </sheetData>
  <mergeCells count="1">
    <mergeCell ref="J2:N2"/>
  </mergeCells>
  <conditionalFormatting sqref="U26">
    <cfRule type="cellIs" dxfId="2" priority="1" operator="greaterThan">
      <formula>0.2</formula>
    </cfRule>
    <cfRule type="cellIs" dxfId="1" priority="2" operator="between">
      <formula>0.1</formula>
      <formula>0.2</formula>
    </cfRule>
    <cfRule type="cellIs" dxfId="0" priority="3" operator="lessThan">
      <formula>0.1</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86D31-33E8-4605-81A5-BACD1D8A0D22}">
  <dimension ref="A3:C15"/>
  <sheetViews>
    <sheetView zoomScale="87" workbookViewId="0">
      <selection activeCell="F23" sqref="F23"/>
    </sheetView>
  </sheetViews>
  <sheetFormatPr defaultRowHeight="14.4" x14ac:dyDescent="0.3"/>
  <cols>
    <col min="1" max="1" width="13.109375" bestFit="1" customWidth="1"/>
    <col min="2" max="2" width="12.109375" bestFit="1" customWidth="1"/>
    <col min="3" max="3" width="12.44140625" bestFit="1" customWidth="1"/>
    <col min="5" max="5" width="21.33203125" bestFit="1" customWidth="1"/>
  </cols>
  <sheetData>
    <row r="3" spans="1:3" x14ac:dyDescent="0.3">
      <c r="A3" s="10" t="s">
        <v>610</v>
      </c>
      <c r="B3" t="s">
        <v>607</v>
      </c>
      <c r="C3" t="s">
        <v>608</v>
      </c>
    </row>
    <row r="4" spans="1:3" x14ac:dyDescent="0.3">
      <c r="A4" s="11" t="s">
        <v>611</v>
      </c>
      <c r="B4" s="5">
        <v>393368.58999999991</v>
      </c>
      <c r="C4" s="5">
        <v>61479.45</v>
      </c>
    </row>
    <row r="5" spans="1:3" x14ac:dyDescent="0.3">
      <c r="A5" s="11" t="s">
        <v>612</v>
      </c>
      <c r="B5" s="5">
        <v>554498.94999999995</v>
      </c>
      <c r="C5" s="5">
        <v>80544.73000000001</v>
      </c>
    </row>
    <row r="6" spans="1:3" x14ac:dyDescent="0.3">
      <c r="A6" s="11" t="s">
        <v>613</v>
      </c>
      <c r="B6" s="5">
        <v>590723.82000000007</v>
      </c>
      <c r="C6" s="5">
        <v>72849.140000000029</v>
      </c>
    </row>
    <row r="7" spans="1:3" x14ac:dyDescent="0.3">
      <c r="A7" s="11" t="s">
        <v>614</v>
      </c>
      <c r="B7" s="5">
        <v>391489.38999999996</v>
      </c>
      <c r="C7" s="5">
        <v>54839.360000000001</v>
      </c>
    </row>
    <row r="8" spans="1:3" x14ac:dyDescent="0.3">
      <c r="A8" s="11" t="s">
        <v>615</v>
      </c>
      <c r="B8" s="5">
        <v>483026.86999999994</v>
      </c>
      <c r="C8" s="5">
        <v>71149.02</v>
      </c>
    </row>
    <row r="9" spans="1:3" x14ac:dyDescent="0.3">
      <c r="A9" s="11" t="s">
        <v>616</v>
      </c>
      <c r="B9" s="5">
        <v>391609.30999999994</v>
      </c>
      <c r="C9" s="5">
        <v>62353.469999999994</v>
      </c>
    </row>
    <row r="10" spans="1:3" x14ac:dyDescent="0.3">
      <c r="A10" s="11" t="s">
        <v>617</v>
      </c>
      <c r="B10" s="5">
        <v>409326.01</v>
      </c>
      <c r="C10" s="5">
        <v>69190</v>
      </c>
    </row>
    <row r="11" spans="1:3" x14ac:dyDescent="0.3">
      <c r="A11" s="11" t="s">
        <v>618</v>
      </c>
      <c r="B11" s="5">
        <v>482580.33</v>
      </c>
      <c r="C11" s="5">
        <v>65435.170000000006</v>
      </c>
    </row>
    <row r="12" spans="1:3" x14ac:dyDescent="0.3">
      <c r="A12" s="11" t="s">
        <v>619</v>
      </c>
      <c r="B12" s="5">
        <v>612462.17999999982</v>
      </c>
      <c r="C12" s="5">
        <v>83832.02</v>
      </c>
    </row>
    <row r="13" spans="1:3" x14ac:dyDescent="0.3">
      <c r="A13" s="11" t="s">
        <v>620</v>
      </c>
      <c r="B13" s="5">
        <v>417449.42999999993</v>
      </c>
      <c r="C13" s="5">
        <v>69265.2</v>
      </c>
    </row>
    <row r="14" spans="1:3" x14ac:dyDescent="0.3">
      <c r="A14" s="11" t="s">
        <v>621</v>
      </c>
      <c r="B14" s="5">
        <v>369690.47999999992</v>
      </c>
      <c r="C14" s="5">
        <v>43566.740000000005</v>
      </c>
    </row>
    <row r="15" spans="1:3" x14ac:dyDescent="0.3">
      <c r="A15" s="11" t="s">
        <v>622</v>
      </c>
      <c r="B15" s="5">
        <v>450410.28000000009</v>
      </c>
      <c r="C15" s="5">
        <v>76817.86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9038-DA59-4D41-A078-034988B30252}">
  <dimension ref="A3:B8"/>
  <sheetViews>
    <sheetView workbookViewId="0">
      <selection activeCell="G8" sqref="G8"/>
    </sheetView>
  </sheetViews>
  <sheetFormatPr defaultRowHeight="14.4" x14ac:dyDescent="0.3"/>
  <cols>
    <col min="1" max="1" width="12.5546875" bestFit="1" customWidth="1"/>
    <col min="2" max="2" width="11.88671875" bestFit="1" customWidth="1"/>
    <col min="3" max="3" width="12.109375" bestFit="1" customWidth="1"/>
  </cols>
  <sheetData>
    <row r="3" spans="1:2" x14ac:dyDescent="0.3">
      <c r="A3" s="10" t="s">
        <v>610</v>
      </c>
      <c r="B3" t="s">
        <v>607</v>
      </c>
    </row>
    <row r="4" spans="1:2" x14ac:dyDescent="0.3">
      <c r="A4" s="11" t="s">
        <v>517</v>
      </c>
      <c r="B4" s="5">
        <v>168252</v>
      </c>
    </row>
    <row r="5" spans="1:2" x14ac:dyDescent="0.3">
      <c r="A5" s="11" t="s">
        <v>471</v>
      </c>
      <c r="B5" s="5">
        <v>138472.04999999999</v>
      </c>
    </row>
    <row r="6" spans="1:2" x14ac:dyDescent="0.3">
      <c r="A6" s="11" t="s">
        <v>504</v>
      </c>
      <c r="B6" s="5">
        <v>132416.46</v>
      </c>
    </row>
    <row r="7" spans="1:2" x14ac:dyDescent="0.3">
      <c r="A7" s="11" t="s">
        <v>496</v>
      </c>
      <c r="B7" s="5">
        <v>123918.05</v>
      </c>
    </row>
    <row r="8" spans="1:2" x14ac:dyDescent="0.3">
      <c r="A8" s="11" t="s">
        <v>489</v>
      </c>
      <c r="B8" s="5">
        <v>123291.11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62EAC-C9C6-42EE-91B2-0188FECD4B66}">
  <dimension ref="A3:B7"/>
  <sheetViews>
    <sheetView workbookViewId="0">
      <selection activeCell="S21" sqref="S21"/>
    </sheetView>
  </sheetViews>
  <sheetFormatPr defaultRowHeight="14.4" x14ac:dyDescent="0.3"/>
  <cols>
    <col min="1" max="1" width="12.5546875" bestFit="1" customWidth="1"/>
    <col min="2" max="2" width="12.109375" bestFit="1" customWidth="1"/>
  </cols>
  <sheetData>
    <row r="3" spans="1:2" x14ac:dyDescent="0.3">
      <c r="A3" s="10" t="s">
        <v>610</v>
      </c>
      <c r="B3" t="s">
        <v>608</v>
      </c>
    </row>
    <row r="4" spans="1:2" x14ac:dyDescent="0.3">
      <c r="A4" s="11" t="s">
        <v>583</v>
      </c>
      <c r="B4" s="5">
        <v>232740.20000000007</v>
      </c>
    </row>
    <row r="5" spans="1:2" x14ac:dyDescent="0.3">
      <c r="A5" s="11" t="s">
        <v>581</v>
      </c>
      <c r="B5" s="5">
        <v>216640.48000000004</v>
      </c>
    </row>
    <row r="6" spans="1:2" x14ac:dyDescent="0.3">
      <c r="A6" s="11" t="s">
        <v>582</v>
      </c>
      <c r="B6" s="5">
        <v>193173.42</v>
      </c>
    </row>
    <row r="7" spans="1:2" x14ac:dyDescent="0.3">
      <c r="A7" s="11" t="s">
        <v>584</v>
      </c>
      <c r="B7" s="5">
        <v>168768.06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A1326-4537-4C0D-A2A1-60F0DB91B36C}">
  <dimension ref="A3:C23"/>
  <sheetViews>
    <sheetView workbookViewId="0">
      <selection activeCell="P8" sqref="P8"/>
    </sheetView>
  </sheetViews>
  <sheetFormatPr defaultRowHeight="14.4" x14ac:dyDescent="0.3"/>
  <cols>
    <col min="1" max="1" width="12.5546875" bestFit="1" customWidth="1"/>
    <col min="2" max="2" width="11.88671875" bestFit="1" customWidth="1"/>
    <col min="3" max="3" width="18.6640625" style="12" bestFit="1" customWidth="1"/>
  </cols>
  <sheetData>
    <row r="3" spans="1:3" x14ac:dyDescent="0.3">
      <c r="A3" s="10" t="s">
        <v>610</v>
      </c>
      <c r="B3" t="s">
        <v>607</v>
      </c>
      <c r="C3" s="12" t="s">
        <v>623</v>
      </c>
    </row>
    <row r="4" spans="1:3" x14ac:dyDescent="0.3">
      <c r="A4" s="11" t="s">
        <v>601</v>
      </c>
      <c r="B4" s="5">
        <v>387873.82</v>
      </c>
      <c r="C4" s="12">
        <v>3.6755707888609561</v>
      </c>
    </row>
    <row r="5" spans="1:3" x14ac:dyDescent="0.3">
      <c r="A5" s="11" t="s">
        <v>596</v>
      </c>
      <c r="B5" s="5">
        <v>379663.37</v>
      </c>
      <c r="C5" s="12">
        <v>3.6199965388838242</v>
      </c>
    </row>
    <row r="6" spans="1:3" x14ac:dyDescent="0.3">
      <c r="A6" s="11" t="s">
        <v>586</v>
      </c>
      <c r="B6" s="5">
        <v>376753.85</v>
      </c>
      <c r="C6" s="12">
        <v>4.248461413389756</v>
      </c>
    </row>
    <row r="7" spans="1:3" x14ac:dyDescent="0.3">
      <c r="A7" s="11" t="s">
        <v>589</v>
      </c>
      <c r="B7" s="5">
        <v>374841.07000000007</v>
      </c>
      <c r="C7" s="12">
        <v>3.4983537289397901</v>
      </c>
    </row>
    <row r="8" spans="1:3" x14ac:dyDescent="0.3">
      <c r="A8" s="11" t="s">
        <v>594</v>
      </c>
      <c r="B8" s="5">
        <v>322912.33999999997</v>
      </c>
      <c r="C8" s="12">
        <v>3.1775402270786586</v>
      </c>
    </row>
    <row r="9" spans="1:3" x14ac:dyDescent="0.3">
      <c r="A9" s="11" t="s">
        <v>597</v>
      </c>
      <c r="B9" s="5">
        <v>299478.40000000002</v>
      </c>
      <c r="C9" s="12">
        <v>4.2515598322419565</v>
      </c>
    </row>
    <row r="10" spans="1:3" x14ac:dyDescent="0.3">
      <c r="A10" s="11" t="s">
        <v>588</v>
      </c>
      <c r="B10" s="5">
        <v>298783.33000000007</v>
      </c>
      <c r="C10" s="12">
        <v>2.6524106205871392</v>
      </c>
    </row>
    <row r="11" spans="1:3" x14ac:dyDescent="0.3">
      <c r="A11" s="11" t="s">
        <v>587</v>
      </c>
      <c r="B11" s="5">
        <v>284875.30999999994</v>
      </c>
      <c r="C11" s="12">
        <v>4.2248740615933089</v>
      </c>
    </row>
    <row r="12" spans="1:3" x14ac:dyDescent="0.3">
      <c r="A12" s="11" t="s">
        <v>585</v>
      </c>
      <c r="B12" s="5">
        <v>280589.23</v>
      </c>
      <c r="C12" s="12">
        <v>3.9750417527789015</v>
      </c>
    </row>
    <row r="13" spans="1:3" x14ac:dyDescent="0.3">
      <c r="A13" s="11" t="s">
        <v>602</v>
      </c>
      <c r="B13" s="5">
        <v>258892.43000000002</v>
      </c>
      <c r="C13" s="12">
        <v>2.3812460259482577</v>
      </c>
    </row>
    <row r="14" spans="1:3" x14ac:dyDescent="0.3">
      <c r="A14" s="11" t="s">
        <v>590</v>
      </c>
      <c r="B14" s="5">
        <v>254505.53</v>
      </c>
      <c r="C14" s="12">
        <v>2.8191827961851166</v>
      </c>
    </row>
    <row r="15" spans="1:3" x14ac:dyDescent="0.3">
      <c r="A15" s="11" t="s">
        <v>592</v>
      </c>
      <c r="B15" s="5">
        <v>245667.64</v>
      </c>
      <c r="C15" s="12">
        <v>3.6398585787276616</v>
      </c>
    </row>
    <row r="16" spans="1:3" x14ac:dyDescent="0.3">
      <c r="A16" s="11" t="s">
        <v>599</v>
      </c>
      <c r="B16" s="5">
        <v>237229.82000000004</v>
      </c>
      <c r="C16" s="12">
        <v>2.8672976776430938</v>
      </c>
    </row>
    <row r="17" spans="1:3" x14ac:dyDescent="0.3">
      <c r="A17" s="11" t="s">
        <v>598</v>
      </c>
      <c r="B17" s="5">
        <v>233403.20999999996</v>
      </c>
      <c r="C17" s="12">
        <v>3.0720876094480771</v>
      </c>
    </row>
    <row r="18" spans="1:3" x14ac:dyDescent="0.3">
      <c r="A18" s="11" t="s">
        <v>603</v>
      </c>
      <c r="B18" s="5">
        <v>232736.43999999997</v>
      </c>
      <c r="C18" s="12">
        <v>2.4814161390905829</v>
      </c>
    </row>
    <row r="19" spans="1:3" x14ac:dyDescent="0.3">
      <c r="A19" s="11" t="s">
        <v>593</v>
      </c>
      <c r="B19" s="5">
        <v>231675.46000000002</v>
      </c>
      <c r="C19" s="12">
        <v>3.3824082705153899</v>
      </c>
    </row>
    <row r="20" spans="1:3" x14ac:dyDescent="0.3">
      <c r="A20" s="11" t="s">
        <v>604</v>
      </c>
      <c r="B20" s="5">
        <v>227411.43</v>
      </c>
      <c r="C20" s="12">
        <v>2.7263279995986363</v>
      </c>
    </row>
    <row r="21" spans="1:3" x14ac:dyDescent="0.3">
      <c r="A21" s="11" t="s">
        <v>591</v>
      </c>
      <c r="B21" s="5">
        <v>224733.80000000002</v>
      </c>
      <c r="C21" s="12">
        <v>3.1180309767457186</v>
      </c>
    </row>
    <row r="22" spans="1:3" x14ac:dyDescent="0.3">
      <c r="A22" s="11" t="s">
        <v>595</v>
      </c>
      <c r="B22" s="5">
        <v>203572.93999999997</v>
      </c>
      <c r="C22" s="12">
        <v>2.5616733362335649</v>
      </c>
    </row>
    <row r="23" spans="1:3" x14ac:dyDescent="0.3">
      <c r="A23" s="11" t="s">
        <v>600</v>
      </c>
      <c r="B23" s="5">
        <v>191036.22</v>
      </c>
      <c r="C23" s="12">
        <v>3.3382535455723019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33E72-03C5-413B-A206-C0B80026FEF6}">
  <dimension ref="A3:B15"/>
  <sheetViews>
    <sheetView zoomScale="96" workbookViewId="0">
      <selection activeCell="D13" sqref="D13"/>
    </sheetView>
  </sheetViews>
  <sheetFormatPr defaultRowHeight="14.4" x14ac:dyDescent="0.3"/>
  <cols>
    <col min="1" max="1" width="13.109375" bestFit="1" customWidth="1"/>
    <col min="2" max="2" width="12.6640625" bestFit="1" customWidth="1"/>
  </cols>
  <sheetData>
    <row r="3" spans="1:2" x14ac:dyDescent="0.3">
      <c r="A3" s="10" t="s">
        <v>610</v>
      </c>
      <c r="B3" t="s">
        <v>608</v>
      </c>
    </row>
    <row r="4" spans="1:2" x14ac:dyDescent="0.3">
      <c r="A4" s="11" t="s">
        <v>619</v>
      </c>
      <c r="B4" s="5">
        <v>83832.02</v>
      </c>
    </row>
    <row r="5" spans="1:2" x14ac:dyDescent="0.3">
      <c r="A5" s="11" t="s">
        <v>612</v>
      </c>
      <c r="B5" s="5">
        <v>80544.73000000001</v>
      </c>
    </row>
    <row r="6" spans="1:2" x14ac:dyDescent="0.3">
      <c r="A6" s="11" t="s">
        <v>622</v>
      </c>
      <c r="B6" s="5">
        <v>76817.86</v>
      </c>
    </row>
    <row r="7" spans="1:2" x14ac:dyDescent="0.3">
      <c r="A7" s="11" t="s">
        <v>613</v>
      </c>
      <c r="B7" s="5">
        <v>72849.140000000029</v>
      </c>
    </row>
    <row r="8" spans="1:2" x14ac:dyDescent="0.3">
      <c r="A8" s="11" t="s">
        <v>615</v>
      </c>
      <c r="B8" s="5">
        <v>71149.02</v>
      </c>
    </row>
    <row r="9" spans="1:2" x14ac:dyDescent="0.3">
      <c r="A9" s="11" t="s">
        <v>620</v>
      </c>
      <c r="B9" s="5">
        <v>69265.2</v>
      </c>
    </row>
    <row r="10" spans="1:2" x14ac:dyDescent="0.3">
      <c r="A10" s="11" t="s">
        <v>617</v>
      </c>
      <c r="B10" s="5">
        <v>69190</v>
      </c>
    </row>
    <row r="11" spans="1:2" x14ac:dyDescent="0.3">
      <c r="A11" s="11" t="s">
        <v>618</v>
      </c>
      <c r="B11" s="5">
        <v>65435.170000000006</v>
      </c>
    </row>
    <row r="12" spans="1:2" x14ac:dyDescent="0.3">
      <c r="A12" s="11" t="s">
        <v>616</v>
      </c>
      <c r="B12" s="5">
        <v>62353.469999999994</v>
      </c>
    </row>
    <row r="13" spans="1:2" x14ac:dyDescent="0.3">
      <c r="A13" s="11" t="s">
        <v>611</v>
      </c>
      <c r="B13" s="5">
        <v>61479.45</v>
      </c>
    </row>
    <row r="14" spans="1:2" x14ac:dyDescent="0.3">
      <c r="A14" s="11" t="s">
        <v>614</v>
      </c>
      <c r="B14" s="5">
        <v>54839.360000000001</v>
      </c>
    </row>
    <row r="15" spans="1:2" x14ac:dyDescent="0.3">
      <c r="A15" s="11" t="s">
        <v>621</v>
      </c>
      <c r="B15" s="5">
        <v>43566.740000000005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1E0B-EC4A-4DB2-8D2D-BDF2033E5FDD}">
  <dimension ref="A3:D7"/>
  <sheetViews>
    <sheetView workbookViewId="0">
      <selection activeCell="K6" sqref="K6"/>
    </sheetView>
  </sheetViews>
  <sheetFormatPr defaultRowHeight="14.4" x14ac:dyDescent="0.3"/>
  <cols>
    <col min="1" max="1" width="12.5546875" bestFit="1" customWidth="1"/>
    <col min="2" max="2" width="12.88671875" bestFit="1" customWidth="1"/>
    <col min="3" max="3" width="12.109375" bestFit="1" customWidth="1"/>
    <col min="4" max="4" width="20.33203125" bestFit="1" customWidth="1"/>
  </cols>
  <sheetData>
    <row r="3" spans="1:4" x14ac:dyDescent="0.3">
      <c r="A3" s="10" t="s">
        <v>610</v>
      </c>
      <c r="B3" t="s">
        <v>607</v>
      </c>
      <c r="C3" t="s">
        <v>608</v>
      </c>
      <c r="D3" s="12" t="s">
        <v>626</v>
      </c>
    </row>
    <row r="4" spans="1:4" x14ac:dyDescent="0.3">
      <c r="A4" s="11" t="s">
        <v>579</v>
      </c>
      <c r="B4" s="5">
        <v>1606351.0899999996</v>
      </c>
      <c r="C4" s="5">
        <v>242753.81</v>
      </c>
      <c r="D4" s="12">
        <v>0.15112126577509283</v>
      </c>
    </row>
    <row r="5" spans="1:4" x14ac:dyDescent="0.3">
      <c r="A5" s="11" t="s">
        <v>578</v>
      </c>
      <c r="B5" s="5">
        <v>1207078.5200000007</v>
      </c>
      <c r="C5" s="5">
        <v>171142.67999999993</v>
      </c>
      <c r="D5" s="12">
        <v>0.14178255777428617</v>
      </c>
    </row>
    <row r="6" spans="1:4" x14ac:dyDescent="0.3">
      <c r="A6" s="11" t="s">
        <v>580</v>
      </c>
      <c r="B6" s="5">
        <v>1354130.3800000006</v>
      </c>
      <c r="C6" s="5">
        <v>196386.18000000008</v>
      </c>
      <c r="D6" s="12">
        <v>0.14502752681761708</v>
      </c>
    </row>
    <row r="7" spans="1:4" x14ac:dyDescent="0.3">
      <c r="A7" s="11" t="s">
        <v>577</v>
      </c>
      <c r="B7" s="5">
        <v>1379075.6499999994</v>
      </c>
      <c r="C7" s="5">
        <v>201039.49000000002</v>
      </c>
      <c r="D7" s="12">
        <v>0.14577843499738402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2BD65-09F5-4F0F-8DA7-02331137ABCA}">
  <dimension ref="A3:C7"/>
  <sheetViews>
    <sheetView workbookViewId="0">
      <selection activeCell="A3" sqref="A3:C8"/>
    </sheetView>
  </sheetViews>
  <sheetFormatPr defaultRowHeight="14.4" x14ac:dyDescent="0.3"/>
  <cols>
    <col min="1" max="1" width="12.5546875" bestFit="1" customWidth="1"/>
    <col min="2" max="2" width="12.88671875" bestFit="1" customWidth="1"/>
    <col min="3" max="3" width="12.109375" bestFit="1" customWidth="1"/>
  </cols>
  <sheetData>
    <row r="3" spans="1:3" x14ac:dyDescent="0.3">
      <c r="A3" s="10" t="s">
        <v>610</v>
      </c>
      <c r="B3" t="s">
        <v>607</v>
      </c>
      <c r="C3" t="s">
        <v>608</v>
      </c>
    </row>
    <row r="4" spans="1:3" x14ac:dyDescent="0.3">
      <c r="A4" s="11" t="s">
        <v>579</v>
      </c>
      <c r="B4" s="5">
        <v>1606351.0899999996</v>
      </c>
      <c r="C4" s="5">
        <v>242753.81</v>
      </c>
    </row>
    <row r="5" spans="1:3" x14ac:dyDescent="0.3">
      <c r="A5" s="11" t="s">
        <v>578</v>
      </c>
      <c r="B5" s="5">
        <v>1207078.5200000007</v>
      </c>
      <c r="C5" s="5">
        <v>171142.67999999993</v>
      </c>
    </row>
    <row r="6" spans="1:3" x14ac:dyDescent="0.3">
      <c r="A6" s="11" t="s">
        <v>580</v>
      </c>
      <c r="B6" s="5">
        <v>1354130.3800000006</v>
      </c>
      <c r="C6" s="5">
        <v>196386.18000000008</v>
      </c>
    </row>
    <row r="7" spans="1:3" x14ac:dyDescent="0.3">
      <c r="A7" s="11" t="s">
        <v>577</v>
      </c>
      <c r="B7" s="5">
        <v>1379075.6499999994</v>
      </c>
      <c r="C7" s="5">
        <v>201039.49000000002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pivotdata</vt:lpstr>
      <vt:lpstr>Urban market report</vt:lpstr>
      <vt:lpstr>sales vs time</vt:lpstr>
      <vt:lpstr>top 5</vt:lpstr>
      <vt:lpstr>profit vs cat</vt:lpstr>
      <vt:lpstr>sp vs pro</vt:lpstr>
      <vt:lpstr>highest mon total</vt:lpstr>
      <vt:lpstr>PM vs region</vt:lpstr>
      <vt:lpstr>Sheet7</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Pasham Lahari</dc:creator>
  <cp:lastModifiedBy>Lahari pasham</cp:lastModifiedBy>
  <dcterms:created xsi:type="dcterms:W3CDTF">2025-10-16T09:50:24Z</dcterms:created>
  <dcterms:modified xsi:type="dcterms:W3CDTF">2025-10-17T12:05:50Z</dcterms:modified>
</cp:coreProperties>
</file>