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28" windowHeight="6972"/>
  </bookViews>
  <sheets>
    <sheet name="Quỹ ngoài NS   19   -   20" sheetId="42" r:id="rId1"/>
  </sheets>
  <calcPr calcId="145621"/>
</workbook>
</file>

<file path=xl/calcChain.xml><?xml version="1.0" encoding="utf-8"?>
<calcChain xmlns="http://schemas.openxmlformats.org/spreadsheetml/2006/main">
  <c r="C66" i="42" l="1"/>
  <c r="C67" i="42"/>
  <c r="C68" i="42"/>
  <c r="C32" i="42"/>
  <c r="C74" i="42"/>
  <c r="C73" i="42"/>
  <c r="C60" i="42"/>
  <c r="C69" i="42" l="1"/>
  <c r="C84" i="42" s="1"/>
  <c r="C64" i="42"/>
  <c r="C82" i="42" s="1"/>
  <c r="C52" i="42"/>
  <c r="C79" i="42" s="1"/>
  <c r="C40" i="42"/>
  <c r="C78" i="42" s="1"/>
  <c r="C37" i="42"/>
  <c r="C77" i="42" s="1"/>
  <c r="C24" i="42"/>
  <c r="C23" i="42" s="1"/>
  <c r="C10" i="42"/>
  <c r="C9" i="42" s="1"/>
  <c r="C81" i="42" l="1"/>
  <c r="C72" i="42"/>
  <c r="C85" i="42" s="1"/>
  <c r="C57" i="42"/>
  <c r="C80" i="42" s="1"/>
  <c r="C83" i="42" l="1"/>
  <c r="C36" i="42"/>
  <c r="C76" i="42"/>
</calcChain>
</file>

<file path=xl/sharedStrings.xml><?xml version="1.0" encoding="utf-8"?>
<sst xmlns="http://schemas.openxmlformats.org/spreadsheetml/2006/main" count="123" uniqueCount="89">
  <si>
    <t>I</t>
  </si>
  <si>
    <t>Nội dung</t>
  </si>
  <si>
    <t xml:space="preserve"> </t>
  </si>
  <si>
    <t> TT</t>
  </si>
  <si>
    <t>Ghi chú</t>
  </si>
  <si>
    <t>Tổng số tiền huy động được</t>
  </si>
  <si>
    <t>Của tổ chức</t>
  </si>
  <si>
    <t>Của cá nhân</t>
  </si>
  <si>
    <t>2.1</t>
  </si>
  <si>
    <t>Tiền bán trú</t>
  </si>
  <si>
    <t>2.2</t>
  </si>
  <si>
    <t>2.3</t>
  </si>
  <si>
    <t>Tiền nước uống tinh khiết</t>
  </si>
  <si>
    <t>2.4</t>
  </si>
  <si>
    <t>Mua sắm DCBT</t>
  </si>
  <si>
    <t>2.5</t>
  </si>
  <si>
    <t>Tiền Ngoại Ngữ K1+K2</t>
  </si>
  <si>
    <t>2.6</t>
  </si>
  <si>
    <t>Sử dụng số tiền huy động được</t>
  </si>
  <si>
    <t>Thanh toán tiền ăn</t>
  </si>
  <si>
    <t>Tiền học môn Tin học K3+4+5</t>
  </si>
  <si>
    <t>Thanh toán tiền lương+BH trích nộp</t>
  </si>
  <si>
    <t>Thanh toán tiền VPP, ngày lễ tết cho GV</t>
  </si>
  <si>
    <t>Tiền mua sắm DCBT</t>
  </si>
  <si>
    <t>III</t>
  </si>
  <si>
    <t>Số tiền huy động được còn dư</t>
  </si>
  <si>
    <t>Số liệu 
báo cáo 
quyết toán</t>
  </si>
  <si>
    <t>Số liệu 
quyết toán
được duyệt</t>
  </si>
  <si>
    <t>Số dư năm trước chuyển sang</t>
  </si>
  <si>
    <t>IV</t>
  </si>
  <si>
    <t>Tiền Tin học K3+4+5</t>
  </si>
  <si>
    <t>Đơn vị: TRƯỜNG TIỂU HỌC NHA TRANG</t>
  </si>
  <si>
    <t>2.7</t>
  </si>
  <si>
    <t>Tiền khuyến học</t>
  </si>
  <si>
    <t>CÁC KHOẢN ĐÓNG GÓP CỦA TỔ CHỨC, CÁ NHÂN</t>
  </si>
  <si>
    <t>Khuyến học</t>
  </si>
  <si>
    <t>Đội</t>
  </si>
  <si>
    <t>2.8</t>
  </si>
  <si>
    <t>2.9</t>
  </si>
  <si>
    <t>2.10</t>
  </si>
  <si>
    <t>Tiền Đội</t>
  </si>
  <si>
    <t>Tiền Khuyến học</t>
  </si>
  <si>
    <t>Thanh toán tiền nước</t>
  </si>
  <si>
    <t>Thanh toán tiền điện bán trú</t>
  </si>
  <si>
    <t>Thanh toán tiền hỗ trợ giáo viên kiêm nhiệm công tác bán trú</t>
  </si>
  <si>
    <t>Thanh toán tiền công trông trưa</t>
  </si>
  <si>
    <t>Thanh toán tiền công CBQL, nhân viên kiêm nhiệm công tác bán trú</t>
  </si>
  <si>
    <t>Chi giặt chăn gối bán trú</t>
  </si>
  <si>
    <t>Thanh toán tiền nước tinh khiết</t>
  </si>
  <si>
    <t>Tiền quỹ Đội</t>
  </si>
  <si>
    <t>Tiền xã hội hóa giáo dục</t>
  </si>
  <si>
    <t xml:space="preserve">II </t>
  </si>
  <si>
    <t>Tiền Bảo hiểm y tế</t>
  </si>
  <si>
    <t xml:space="preserve">Mua chăn băng lông, chăn nỷ, gối </t>
  </si>
  <si>
    <t>Chi nộp tiền học sinh tham gia BHYT</t>
  </si>
  <si>
    <t>Chi mua văn phòng phẩm, cơ sở vật chất phòng đội, phô tô tài liệu đội</t>
  </si>
  <si>
    <t>Chi hoạt động đội</t>
  </si>
  <si>
    <t xml:space="preserve">Chương :  622                                            </t>
  </si>
  <si>
    <t>2.11</t>
  </si>
  <si>
    <t>Tiền sổ liên lạc điện tử</t>
  </si>
  <si>
    <t>Chi thưởng học sinh đạt danh hiệu HTXS, TBVB, CNBH cuối năm học</t>
  </si>
  <si>
    <t>Hiệu trưởng</t>
  </si>
  <si>
    <t>Người lập</t>
  </si>
  <si>
    <t>Lưu Thị Hồng Thủy</t>
  </si>
  <si>
    <t>Trả tiền điện, tiền nước</t>
  </si>
  <si>
    <t>Tiền ăn bán trú</t>
  </si>
  <si>
    <t>Tiền phục vụ bán trú</t>
  </si>
  <si>
    <t>Chi mua khăn mặt</t>
  </si>
  <si>
    <t>Tiền chăm sóc sức khỏe ban đầu</t>
  </si>
  <si>
    <t>Tiền bảo hiểm y tế</t>
  </si>
  <si>
    <t>Bảo hiểm y tế</t>
  </si>
  <si>
    <t>Thanh toán tiền mua thuốc, vật tư y tế</t>
  </si>
  <si>
    <t>2.12</t>
  </si>
  <si>
    <t>Trả lại tiền ăn bán trú cho học sinh</t>
  </si>
  <si>
    <t>Chi hỗ trợ tiền điện</t>
  </si>
  <si>
    <t>Chi phô tô tài liệu</t>
  </si>
  <si>
    <t>Thanh toán tiền mua giấy vệ sinh, xà phòng, chổi, cây lau nhà, hót rác, sô, chậu</t>
  </si>
  <si>
    <t>Mua văn phòng phẩm, phô tô phiếu báo cơm, phiếu nhận thực phẩm</t>
  </si>
  <si>
    <t>Chi trả lại tiền phục vụ tháng 6</t>
  </si>
  <si>
    <t>NĂM HỌC 2019 - 2020</t>
  </si>
  <si>
    <t>Mua men xử lý bể phốt</t>
  </si>
  <si>
    <t>Trả lại cho học sinh cuối năm do còn dư quỹ</t>
  </si>
  <si>
    <t>Mua giá phơi khăn mặt</t>
  </si>
  <si>
    <t>Mua cây treo quần áo</t>
  </si>
  <si>
    <t>Chi thưởng học sinh đạt giải cấp thành phố, cấp tỉnh</t>
  </si>
  <si>
    <t>Ngày 02 tháng  7 năm 2020</t>
  </si>
  <si>
    <t>Nguyễn Thị Minh Thu</t>
  </si>
  <si>
    <t>Số: 116/BC-THNT</t>
  </si>
  <si>
    <t xml:space="preserve">BÁO CÁO QUYẾT TOÁN THU - CHI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</si>
</sst>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9"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1"/>
      <color indexed="8"/>
      <name val="Calibri"/>
      <family val="2"/>
      <charset val="163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i/>
      <sz val="14"/>
      <name val="Times New Roman"/>
      <family val="1"/>
    </font>
    <font>
      <sz val="11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charset val="163"/>
      <scheme val="minor"/>
    </font>
    <font>
      <b/>
      <sz val="14"/>
      <name val=".VnArial Narrow"/>
      <family val="2"/>
    </font>
    <font>
      <sz val="14"/>
      <name val="Arial"/>
      <family val="2"/>
    </font>
    <font>
      <sz val="14"/>
      <name val=".VnArial Narrow"/>
      <family val="2"/>
    </font>
    <font>
      <b/>
      <sz val="12"/>
      <color theme="1"/>
      <name val="Cambria"/>
      <family val="1"/>
      <charset val="163"/>
      <scheme val="major"/>
    </font>
    <font>
      <b/>
      <i/>
      <sz val="12"/>
      <name val="Times New Roman"/>
      <family val="1"/>
    </font>
    <font>
      <b/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sz val="14"/>
      <color rgb="FFFF0000"/>
      <name val=".VnArial Narrow"/>
      <family val="2"/>
    </font>
    <font>
      <sz val="14"/>
      <color rgb="FFFF0000"/>
      <name val="Arial"/>
      <family val="2"/>
    </font>
    <font>
      <sz val="14"/>
      <color rgb="FFFF0000"/>
      <name val="Calibri"/>
      <family val="2"/>
      <charset val="163"/>
      <scheme val="minor"/>
    </font>
    <font>
      <b/>
      <sz val="14"/>
      <color theme="1"/>
      <name val="Cambria"/>
      <family val="1"/>
      <charset val="163"/>
      <scheme val="maj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3"/>
      <color theme="1"/>
      <name val="Cambria"/>
      <family val="1"/>
      <charset val="163"/>
      <scheme val="major"/>
    </font>
    <font>
      <sz val="14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6" fillId="0" borderId="0"/>
    <xf numFmtId="43" fontId="6" fillId="0" borderId="0" applyFont="0" applyFill="0" applyBorder="0" applyAlignment="0" applyProtection="0"/>
  </cellStyleXfs>
  <cellXfs count="68">
    <xf numFmtId="0" fontId="0" fillId="0" borderId="0" xfId="0"/>
    <xf numFmtId="0" fontId="6" fillId="0" borderId="0" xfId="3"/>
    <xf numFmtId="0" fontId="3" fillId="0" borderId="0" xfId="3" applyFont="1" applyAlignment="1"/>
    <xf numFmtId="0" fontId="8" fillId="0" borderId="0" xfId="3" applyFont="1"/>
    <xf numFmtId="0" fontId="3" fillId="0" borderId="0" xfId="3" applyFont="1" applyAlignment="1">
      <alignment horizontal="center"/>
    </xf>
    <xf numFmtId="0" fontId="9" fillId="0" borderId="0" xfId="3" applyFont="1"/>
    <xf numFmtId="0" fontId="11" fillId="0" borderId="0" xfId="3" applyFont="1"/>
    <xf numFmtId="0" fontId="4" fillId="0" borderId="2" xfId="3" applyFont="1" applyBorder="1" applyAlignment="1">
      <alignment horizontal="center" vertical="center" wrapText="1"/>
    </xf>
    <xf numFmtId="0" fontId="12" fillId="0" borderId="0" xfId="3" applyFont="1" applyAlignment="1">
      <alignment horizontal="center" vertical="center"/>
    </xf>
    <xf numFmtId="0" fontId="13" fillId="0" borderId="0" xfId="0" applyFont="1"/>
    <xf numFmtId="0" fontId="12" fillId="0" borderId="0" xfId="3" applyFont="1" applyAlignment="1">
      <alignment vertical="center" wrapText="1"/>
    </xf>
    <xf numFmtId="3" fontId="12" fillId="0" borderId="0" xfId="3" applyNumberFormat="1" applyFont="1" applyAlignment="1">
      <alignment vertical="center" wrapText="1"/>
    </xf>
    <xf numFmtId="0" fontId="15" fillId="0" borderId="0" xfId="3" applyFont="1" applyAlignment="1">
      <alignment vertical="center" wrapText="1"/>
    </xf>
    <xf numFmtId="0" fontId="5" fillId="0" borderId="0" xfId="3" applyFont="1" applyAlignment="1">
      <alignment vertical="center" wrapText="1"/>
    </xf>
    <xf numFmtId="0" fontId="15" fillId="0" borderId="0" xfId="3" applyFont="1" applyAlignment="1">
      <alignment horizontal="center"/>
    </xf>
    <xf numFmtId="0" fontId="15" fillId="0" borderId="0" xfId="3" applyFont="1"/>
    <xf numFmtId="0" fontId="17" fillId="0" borderId="2" xfId="0" applyFont="1" applyBorder="1" applyAlignment="1">
      <alignment horizontal="center" vertical="center" wrapText="1"/>
    </xf>
    <xf numFmtId="0" fontId="4" fillId="0" borderId="2" xfId="3" applyFont="1" applyBorder="1" applyAlignment="1">
      <alignment vertical="center" wrapText="1"/>
    </xf>
    <xf numFmtId="3" fontId="4" fillId="0" borderId="2" xfId="3" applyNumberFormat="1" applyFont="1" applyBorder="1" applyAlignment="1">
      <alignment horizontal="center" vertical="center" wrapText="1"/>
    </xf>
    <xf numFmtId="3" fontId="14" fillId="0" borderId="2" xfId="3" applyNumberFormat="1" applyFont="1" applyBorder="1" applyAlignment="1">
      <alignment vertical="center" wrapText="1"/>
    </xf>
    <xf numFmtId="0" fontId="12" fillId="0" borderId="2" xfId="3" applyFont="1" applyBorder="1" applyAlignment="1">
      <alignment vertical="center" wrapText="1"/>
    </xf>
    <xf numFmtId="0" fontId="5" fillId="0" borderId="2" xfId="3" applyFont="1" applyBorder="1" applyAlignment="1">
      <alignment horizontal="center" vertical="center" wrapText="1"/>
    </xf>
    <xf numFmtId="0" fontId="5" fillId="0" borderId="2" xfId="3" applyFont="1" applyBorder="1" applyAlignment="1">
      <alignment vertical="center" wrapText="1"/>
    </xf>
    <xf numFmtId="3" fontId="5" fillId="0" borderId="2" xfId="3" applyNumberFormat="1" applyFont="1" applyBorder="1" applyAlignment="1">
      <alignment horizontal="center" vertical="center" wrapText="1"/>
    </xf>
    <xf numFmtId="0" fontId="15" fillId="0" borderId="2" xfId="3" applyFont="1" applyBorder="1" applyAlignment="1">
      <alignment vertical="center" wrapText="1"/>
    </xf>
    <xf numFmtId="3" fontId="16" fillId="0" borderId="2" xfId="3" applyNumberFormat="1" applyFont="1" applyBorder="1" applyAlignment="1">
      <alignment vertical="center" wrapText="1"/>
    </xf>
    <xf numFmtId="164" fontId="5" fillId="0" borderId="2" xfId="4" applyNumberFormat="1" applyFont="1" applyBorder="1" applyAlignment="1">
      <alignment horizontal="center" vertical="center" wrapText="1"/>
    </xf>
    <xf numFmtId="0" fontId="4" fillId="0" borderId="0" xfId="3" applyFont="1" applyAlignment="1"/>
    <xf numFmtId="0" fontId="18" fillId="0" borderId="0" xfId="3" applyFont="1" applyAlignment="1">
      <alignment horizontal="right"/>
    </xf>
    <xf numFmtId="0" fontId="4" fillId="0" borderId="3" xfId="3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164" fontId="4" fillId="0" borderId="2" xfId="1" applyNumberFormat="1" applyFont="1" applyBorder="1" applyAlignment="1">
      <alignment vertical="center" wrapText="1"/>
    </xf>
    <xf numFmtId="164" fontId="5" fillId="0" borderId="2" xfId="1" applyNumberFormat="1" applyFont="1" applyBorder="1" applyAlignment="1">
      <alignment vertical="center" wrapText="1"/>
    </xf>
    <xf numFmtId="0" fontId="19" fillId="0" borderId="0" xfId="0" applyFont="1"/>
    <xf numFmtId="0" fontId="20" fillId="0" borderId="2" xfId="3" applyFont="1" applyBorder="1" applyAlignment="1">
      <alignment horizontal="center" vertical="center" wrapText="1"/>
    </xf>
    <xf numFmtId="0" fontId="20" fillId="0" borderId="2" xfId="3" applyFont="1" applyBorder="1" applyAlignment="1">
      <alignment vertical="center" wrapText="1"/>
    </xf>
    <xf numFmtId="3" fontId="20" fillId="0" borderId="2" xfId="3" applyNumberFormat="1" applyFont="1" applyBorder="1" applyAlignment="1">
      <alignment horizontal="center" vertical="center" wrapText="1"/>
    </xf>
    <xf numFmtId="3" fontId="21" fillId="0" borderId="2" xfId="3" applyNumberFormat="1" applyFont="1" applyBorder="1" applyAlignment="1">
      <alignment vertical="center" wrapText="1"/>
    </xf>
    <xf numFmtId="0" fontId="22" fillId="0" borderId="0" xfId="3" applyFont="1" applyAlignment="1">
      <alignment vertical="center" wrapText="1"/>
    </xf>
    <xf numFmtId="0" fontId="23" fillId="0" borderId="0" xfId="0" applyFont="1"/>
    <xf numFmtId="0" fontId="24" fillId="0" borderId="2" xfId="0" applyFont="1" applyBorder="1" applyAlignment="1">
      <alignment horizontal="center" vertical="center" wrapText="1"/>
    </xf>
    <xf numFmtId="164" fontId="25" fillId="0" borderId="2" xfId="1" applyNumberFormat="1" applyFont="1" applyBorder="1" applyAlignment="1">
      <alignment vertical="center" wrapText="1"/>
    </xf>
    <xf numFmtId="164" fontId="26" fillId="0" borderId="2" xfId="1" applyNumberFormat="1" applyFont="1" applyBorder="1" applyAlignment="1">
      <alignment horizontal="center" vertical="center" wrapText="1"/>
    </xf>
    <xf numFmtId="164" fontId="25" fillId="0" borderId="1" xfId="1" applyNumberFormat="1" applyFont="1" applyBorder="1" applyAlignment="1">
      <alignment horizontal="center" vertical="center" wrapText="1"/>
    </xf>
    <xf numFmtId="164" fontId="25" fillId="0" borderId="2" xfId="1" applyNumberFormat="1" applyFont="1" applyBorder="1" applyAlignment="1">
      <alignment horizontal="center" vertical="center" wrapText="1"/>
    </xf>
    <xf numFmtId="0" fontId="25" fillId="0" borderId="0" xfId="0" applyFont="1"/>
    <xf numFmtId="0" fontId="4" fillId="0" borderId="3" xfId="3" applyFont="1" applyBorder="1" applyAlignment="1">
      <alignment horizontal="left" vertical="center" wrapText="1"/>
    </xf>
    <xf numFmtId="0" fontId="27" fillId="0" borderId="2" xfId="0" applyFont="1" applyBorder="1" applyAlignment="1">
      <alignment horizontal="center" vertical="center" wrapText="1"/>
    </xf>
    <xf numFmtId="0" fontId="4" fillId="0" borderId="0" xfId="3" applyFont="1"/>
    <xf numFmtId="0" fontId="12" fillId="0" borderId="0" xfId="3" applyFont="1" applyAlignment="1">
      <alignment horizontal="center"/>
    </xf>
    <xf numFmtId="0" fontId="12" fillId="0" borderId="0" xfId="3" applyFont="1"/>
    <xf numFmtId="0" fontId="5" fillId="2" borderId="2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vertical="center" wrapText="1"/>
    </xf>
    <xf numFmtId="164" fontId="5" fillId="2" borderId="2" xfId="1" applyNumberFormat="1" applyFont="1" applyFill="1" applyBorder="1" applyAlignment="1">
      <alignment vertical="center" wrapText="1"/>
    </xf>
    <xf numFmtId="164" fontId="5" fillId="2" borderId="2" xfId="4" applyNumberFormat="1" applyFont="1" applyFill="1" applyBorder="1" applyAlignment="1">
      <alignment horizontal="center" vertical="center" wrapText="1"/>
    </xf>
    <xf numFmtId="0" fontId="15" fillId="2" borderId="2" xfId="3" applyFont="1" applyFill="1" applyBorder="1" applyAlignment="1">
      <alignment vertical="center" wrapText="1"/>
    </xf>
    <xf numFmtId="0" fontId="15" fillId="2" borderId="0" xfId="3" applyFont="1" applyFill="1" applyAlignment="1">
      <alignment vertical="center" wrapText="1"/>
    </xf>
    <xf numFmtId="0" fontId="28" fillId="2" borderId="0" xfId="0" applyFont="1" applyFill="1"/>
    <xf numFmtId="164" fontId="12" fillId="0" borderId="0" xfId="3" applyNumberFormat="1" applyFont="1" applyAlignment="1">
      <alignment vertical="center" wrapText="1"/>
    </xf>
    <xf numFmtId="0" fontId="4" fillId="0" borderId="0" xfId="3" applyFont="1" applyAlignment="1">
      <alignment horizontal="center"/>
    </xf>
    <xf numFmtId="0" fontId="5" fillId="0" borderId="0" xfId="3" applyFont="1" applyAlignment="1">
      <alignment horizontal="left"/>
    </xf>
    <xf numFmtId="0" fontId="12" fillId="0" borderId="0" xfId="3" applyFont="1" applyBorder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 wrapText="1"/>
    </xf>
    <xf numFmtId="0" fontId="7" fillId="0" borderId="0" xfId="3" applyFont="1" applyAlignment="1">
      <alignment horizontal="center" wrapText="1"/>
    </xf>
    <xf numFmtId="0" fontId="10" fillId="0" borderId="0" xfId="3" applyFont="1" applyBorder="1" applyAlignment="1">
      <alignment horizontal="center" wrapText="1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tabSelected="1" workbookViewId="0">
      <selection activeCell="J14" sqref="J14"/>
    </sheetView>
  </sheetViews>
  <sheetFormatPr defaultRowHeight="18"/>
  <cols>
    <col min="1" max="1" width="6.33203125" customWidth="1"/>
    <col min="2" max="2" width="40.33203125" customWidth="1"/>
    <col min="3" max="3" width="20.44140625" style="9" customWidth="1"/>
    <col min="4" max="4" width="14.6640625" customWidth="1"/>
    <col min="5" max="5" width="8.33203125" customWidth="1"/>
    <col min="6" max="6" width="16.6640625" customWidth="1"/>
  </cols>
  <sheetData>
    <row r="1" spans="1:32" ht="21" customHeight="1">
      <c r="A1" s="27" t="s">
        <v>31</v>
      </c>
      <c r="B1" s="2"/>
      <c r="C1" s="27"/>
      <c r="D1" s="3"/>
      <c r="E1" s="4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21.6" customHeight="1">
      <c r="A2" s="27" t="s">
        <v>57</v>
      </c>
      <c r="B2" s="2"/>
      <c r="C2" s="27"/>
      <c r="D2" s="6" t="s">
        <v>2</v>
      </c>
      <c r="E2" s="1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21.6" customHeight="1">
      <c r="A3" s="62" t="s">
        <v>87</v>
      </c>
      <c r="B3" s="62"/>
      <c r="C3" s="27"/>
      <c r="D3" s="6"/>
      <c r="E3" s="1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24" customHeight="1">
      <c r="A4" s="65" t="s">
        <v>88</v>
      </c>
      <c r="B4" s="64"/>
      <c r="C4" s="64"/>
      <c r="D4" s="64"/>
      <c r="E4" s="64"/>
      <c r="F4" s="1" t="s">
        <v>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24.6" customHeight="1">
      <c r="A5" s="65" t="s">
        <v>34</v>
      </c>
      <c r="B5" s="65"/>
      <c r="C5" s="65"/>
      <c r="D5" s="65"/>
      <c r="E5" s="6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20.25" customHeight="1">
      <c r="A6" s="66" t="s">
        <v>79</v>
      </c>
      <c r="B6" s="66"/>
      <c r="C6" s="66"/>
      <c r="D6" s="66"/>
      <c r="E6" s="6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9.75" customHeight="1">
      <c r="A7" s="1"/>
      <c r="B7" s="1"/>
      <c r="C7" s="15"/>
      <c r="D7" s="1"/>
      <c r="E7" s="2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s="32" customFormat="1" ht="57" customHeight="1">
      <c r="A8" s="7" t="s">
        <v>3</v>
      </c>
      <c r="B8" s="7" t="s">
        <v>1</v>
      </c>
      <c r="C8" s="42" t="s">
        <v>26</v>
      </c>
      <c r="D8" s="49" t="s">
        <v>27</v>
      </c>
      <c r="E8" s="7" t="s">
        <v>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s="9" customFormat="1" ht="21.9" customHeight="1">
      <c r="A9" s="29" t="s">
        <v>0</v>
      </c>
      <c r="B9" s="48" t="s">
        <v>28</v>
      </c>
      <c r="C9" s="45">
        <f>C10</f>
        <v>1106225</v>
      </c>
      <c r="D9" s="30"/>
      <c r="E9" s="29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 s="9" customFormat="1" ht="21.9" customHeight="1">
      <c r="A10" s="7">
        <v>1</v>
      </c>
      <c r="B10" s="17" t="s">
        <v>6</v>
      </c>
      <c r="C10" s="46">
        <f>SUM(C12:C21)</f>
        <v>1106225</v>
      </c>
      <c r="D10" s="16"/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 s="9" customFormat="1" ht="21.9" customHeight="1">
      <c r="A11" s="7">
        <v>2</v>
      </c>
      <c r="B11" s="17" t="s">
        <v>7</v>
      </c>
      <c r="C11" s="46"/>
      <c r="D11" s="16"/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 s="9" customFormat="1" ht="21.9" customHeight="1">
      <c r="A12" s="21" t="s">
        <v>8</v>
      </c>
      <c r="B12" s="22" t="s">
        <v>9</v>
      </c>
      <c r="C12" s="44"/>
      <c r="D12" s="16"/>
      <c r="E12" s="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2" s="9" customFormat="1" ht="21.9" customHeight="1">
      <c r="A13" s="21" t="s">
        <v>10</v>
      </c>
      <c r="B13" s="22" t="s">
        <v>30</v>
      </c>
      <c r="C13" s="44"/>
      <c r="D13" s="16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s="9" customFormat="1" ht="21.9" customHeight="1">
      <c r="A14" s="21" t="s">
        <v>11</v>
      </c>
      <c r="B14" s="22" t="s">
        <v>12</v>
      </c>
      <c r="C14" s="44"/>
      <c r="D14" s="16"/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s="9" customFormat="1" ht="21.9" customHeight="1">
      <c r="A15" s="21" t="s">
        <v>13</v>
      </c>
      <c r="B15" s="22" t="s">
        <v>14</v>
      </c>
      <c r="C15" s="44"/>
      <c r="D15" s="16"/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32" s="9" customFormat="1" ht="21.9" customHeight="1">
      <c r="A16" s="21" t="s">
        <v>15</v>
      </c>
      <c r="B16" s="22" t="s">
        <v>16</v>
      </c>
      <c r="C16" s="44"/>
      <c r="D16" s="16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1:32" s="9" customFormat="1" ht="21.9" customHeight="1">
      <c r="A17" s="21" t="s">
        <v>17</v>
      </c>
      <c r="B17" s="22" t="s">
        <v>69</v>
      </c>
      <c r="C17" s="44"/>
      <c r="D17" s="16"/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spans="1:32" s="9" customFormat="1" ht="21.9" customHeight="1">
      <c r="A18" s="21" t="s">
        <v>32</v>
      </c>
      <c r="B18" s="22" t="s">
        <v>68</v>
      </c>
      <c r="C18" s="44">
        <v>1016425</v>
      </c>
      <c r="D18" s="16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spans="1:32" s="9" customFormat="1" ht="21.9" customHeight="1">
      <c r="A19" s="21" t="s">
        <v>37</v>
      </c>
      <c r="B19" s="22" t="s">
        <v>41</v>
      </c>
      <c r="C19" s="44">
        <v>89800</v>
      </c>
      <c r="D19" s="16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1:32" s="9" customFormat="1" ht="21.9" customHeight="1">
      <c r="A20" s="21" t="s">
        <v>38</v>
      </c>
      <c r="B20" s="22" t="s">
        <v>40</v>
      </c>
      <c r="C20" s="44"/>
      <c r="D20" s="16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1:32" s="9" customFormat="1" ht="21.9" customHeight="1">
      <c r="A21" s="21" t="s">
        <v>39</v>
      </c>
      <c r="B21" s="22" t="s">
        <v>50</v>
      </c>
      <c r="C21" s="44"/>
      <c r="D21" s="16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spans="1:32" s="9" customFormat="1" ht="21.9" customHeight="1">
      <c r="A22" s="21" t="s">
        <v>58</v>
      </c>
      <c r="B22" s="22" t="s">
        <v>59</v>
      </c>
      <c r="C22" s="44"/>
      <c r="D22" s="16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32" s="9" customFormat="1" ht="21.9" customHeight="1">
      <c r="A23" s="7" t="s">
        <v>51</v>
      </c>
      <c r="B23" s="17" t="s">
        <v>5</v>
      </c>
      <c r="C23" s="43">
        <f>C24</f>
        <v>3404208526</v>
      </c>
      <c r="D23" s="31"/>
      <c r="E23" s="19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s="9" customFormat="1" ht="21.9" customHeight="1">
      <c r="A24" s="7">
        <v>1</v>
      </c>
      <c r="B24" s="17" t="s">
        <v>6</v>
      </c>
      <c r="C24" s="33">
        <f>SUM(C26:C35)</f>
        <v>3404208526</v>
      </c>
      <c r="D24" s="18"/>
      <c r="E24" s="19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s="9" customFormat="1" ht="21.9" customHeight="1">
      <c r="A25" s="7">
        <v>2</v>
      </c>
      <c r="B25" s="17" t="s">
        <v>7</v>
      </c>
      <c r="C25" s="33"/>
      <c r="D25" s="18"/>
      <c r="E25" s="2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1"/>
    </row>
    <row r="26" spans="1:32" s="9" customFormat="1" ht="21.9" customHeight="1">
      <c r="A26" s="21" t="s">
        <v>8</v>
      </c>
      <c r="B26" s="22" t="s">
        <v>65</v>
      </c>
      <c r="C26" s="34">
        <v>1682250000</v>
      </c>
      <c r="D26" s="23"/>
      <c r="E26" s="24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s="9" customFormat="1" ht="21.9" customHeight="1">
      <c r="A27" s="21" t="s">
        <v>10</v>
      </c>
      <c r="B27" s="22" t="s">
        <v>66</v>
      </c>
      <c r="C27" s="34">
        <v>558465000</v>
      </c>
      <c r="D27" s="23"/>
      <c r="E27" s="24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s="9" customFormat="1" ht="21.9" customHeight="1">
      <c r="A28" s="21" t="s">
        <v>11</v>
      </c>
      <c r="B28" s="22" t="s">
        <v>30</v>
      </c>
      <c r="C28" s="34">
        <v>78596000</v>
      </c>
      <c r="D28" s="23"/>
      <c r="E28" s="24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s="9" customFormat="1" ht="21.9" customHeight="1">
      <c r="A29" s="21" t="s">
        <v>13</v>
      </c>
      <c r="B29" s="22" t="s">
        <v>12</v>
      </c>
      <c r="C29" s="34">
        <v>92788000</v>
      </c>
      <c r="D29" s="23"/>
      <c r="E29" s="24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s="9" customFormat="1" ht="21.9" customHeight="1">
      <c r="A30" s="21" t="s">
        <v>15</v>
      </c>
      <c r="B30" s="22" t="s">
        <v>14</v>
      </c>
      <c r="C30" s="34">
        <v>59000000</v>
      </c>
      <c r="D30" s="23"/>
      <c r="E30" s="24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s="9" customFormat="1" ht="21.9" customHeight="1">
      <c r="A31" s="21" t="s">
        <v>32</v>
      </c>
      <c r="B31" s="22" t="s">
        <v>52</v>
      </c>
      <c r="C31" s="34">
        <v>648970245</v>
      </c>
      <c r="D31" s="23"/>
      <c r="E31" s="24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s="9" customFormat="1" ht="21.9" customHeight="1">
      <c r="A32" s="21" t="s">
        <v>37</v>
      </c>
      <c r="B32" s="22" t="s">
        <v>68</v>
      </c>
      <c r="C32" s="34">
        <f>11885131+44454150</f>
        <v>56339281</v>
      </c>
      <c r="D32" s="23"/>
      <c r="E32" s="24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s="9" customFormat="1" ht="21.9" customHeight="1">
      <c r="A33" s="21" t="s">
        <v>38</v>
      </c>
      <c r="B33" s="22" t="s">
        <v>41</v>
      </c>
      <c r="C33" s="34">
        <v>76260000</v>
      </c>
      <c r="D33" s="23"/>
      <c r="E33" s="24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9" customFormat="1" ht="21.9" customHeight="1">
      <c r="A34" s="21" t="s">
        <v>39</v>
      </c>
      <c r="B34" s="22" t="s">
        <v>40</v>
      </c>
      <c r="C34" s="34">
        <v>26640000</v>
      </c>
      <c r="D34" s="23"/>
      <c r="E34" s="24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s="9" customFormat="1" ht="21.9" customHeight="1">
      <c r="A35" s="21" t="s">
        <v>72</v>
      </c>
      <c r="B35" s="22" t="s">
        <v>59</v>
      </c>
      <c r="C35" s="34">
        <v>124900000</v>
      </c>
      <c r="D35" s="23"/>
      <c r="E35" s="2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s="9" customFormat="1" ht="21.9" customHeight="1">
      <c r="A36" s="7" t="s">
        <v>24</v>
      </c>
      <c r="B36" s="17" t="s">
        <v>18</v>
      </c>
      <c r="C36" s="33">
        <f>C37+C40+C52+C57+C60+C64+C66+C69+C72+C75</f>
        <v>3369201245</v>
      </c>
      <c r="D36" s="18"/>
      <c r="E36" s="19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 t="s">
        <v>2</v>
      </c>
    </row>
    <row r="37" spans="1:32" s="9" customFormat="1" ht="21.9" customHeight="1">
      <c r="A37" s="7">
        <v>1</v>
      </c>
      <c r="B37" s="17" t="s">
        <v>9</v>
      </c>
      <c r="C37" s="33">
        <f>C38+C39</f>
        <v>1682250000</v>
      </c>
      <c r="D37" s="18"/>
      <c r="E37" s="19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s="9" customFormat="1" ht="21.9" customHeight="1">
      <c r="A38" s="21"/>
      <c r="B38" s="22" t="s">
        <v>19</v>
      </c>
      <c r="C38" s="34">
        <v>1648713000</v>
      </c>
      <c r="D38" s="23"/>
      <c r="E38" s="2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s="9" customFormat="1" ht="21.9" customHeight="1">
      <c r="A39" s="21"/>
      <c r="B39" s="22" t="s">
        <v>73</v>
      </c>
      <c r="C39" s="34">
        <v>33537000</v>
      </c>
      <c r="D39" s="23"/>
      <c r="E39" s="25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s="35" customFormat="1" ht="21.9" customHeight="1">
      <c r="A40" s="7">
        <v>2</v>
      </c>
      <c r="B40" s="17" t="s">
        <v>66</v>
      </c>
      <c r="C40" s="33">
        <f>SUM(C41:C51)</f>
        <v>558465000</v>
      </c>
      <c r="D40" s="18"/>
      <c r="E40" s="1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s="9" customFormat="1" ht="21.9" customHeight="1">
      <c r="A41" s="21"/>
      <c r="B41" s="22" t="s">
        <v>42</v>
      </c>
      <c r="C41" s="34">
        <v>7000000</v>
      </c>
      <c r="D41" s="23"/>
      <c r="E41" s="25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s="9" customFormat="1" ht="21.9" customHeight="1">
      <c r="A42" s="21"/>
      <c r="B42" s="22" t="s">
        <v>43</v>
      </c>
      <c r="C42" s="34">
        <v>10500000</v>
      </c>
      <c r="D42" s="23"/>
      <c r="E42" s="2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s="9" customFormat="1" ht="60" customHeight="1">
      <c r="A43" s="21"/>
      <c r="B43" s="22" t="s">
        <v>76</v>
      </c>
      <c r="C43" s="34">
        <v>25740000</v>
      </c>
      <c r="D43" s="23"/>
      <c r="E43" s="2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s="9" customFormat="1" ht="36">
      <c r="A44" s="21"/>
      <c r="B44" s="22" t="s">
        <v>44</v>
      </c>
      <c r="C44" s="34">
        <v>71000000</v>
      </c>
      <c r="D44" s="23"/>
      <c r="E44" s="25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s="9" customFormat="1">
      <c r="A45" s="21"/>
      <c r="B45" s="22" t="s">
        <v>45</v>
      </c>
      <c r="C45" s="34">
        <v>253593000</v>
      </c>
      <c r="D45" s="23"/>
      <c r="E45" s="25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s="9" customFormat="1" ht="39" customHeight="1">
      <c r="A46" s="21"/>
      <c r="B46" s="22" t="s">
        <v>46</v>
      </c>
      <c r="C46" s="34">
        <v>93660000</v>
      </c>
      <c r="D46" s="23"/>
      <c r="E46" s="25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s="9" customFormat="1" ht="21.9" customHeight="1">
      <c r="A47" s="21"/>
      <c r="B47" s="22" t="s">
        <v>67</v>
      </c>
      <c r="C47" s="34">
        <v>49972000</v>
      </c>
      <c r="D47" s="23"/>
      <c r="E47" s="25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s="9" customFormat="1" ht="21.9" customHeight="1">
      <c r="A48" s="21"/>
      <c r="B48" s="22" t="s">
        <v>47</v>
      </c>
      <c r="C48" s="34">
        <v>34876000</v>
      </c>
      <c r="D48" s="23"/>
      <c r="E48" s="25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s="9" customFormat="1" ht="39" customHeight="1">
      <c r="A49" s="21"/>
      <c r="B49" s="22" t="s">
        <v>80</v>
      </c>
      <c r="C49" s="34">
        <v>5700000</v>
      </c>
      <c r="D49" s="23"/>
      <c r="E49" s="25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s="9" customFormat="1" ht="44.25" customHeight="1">
      <c r="A50" s="21"/>
      <c r="B50" s="22" t="s">
        <v>77</v>
      </c>
      <c r="C50" s="34">
        <v>2416000</v>
      </c>
      <c r="D50" s="23"/>
      <c r="E50" s="25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s="9" customFormat="1" ht="21.9" customHeight="1">
      <c r="A51" s="21"/>
      <c r="B51" s="22" t="s">
        <v>78</v>
      </c>
      <c r="C51" s="34">
        <v>4008000</v>
      </c>
      <c r="D51" s="23"/>
      <c r="E51" s="25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s="9" customFormat="1" ht="23.1" customHeight="1">
      <c r="A52" s="7">
        <v>3</v>
      </c>
      <c r="B52" s="17" t="s">
        <v>20</v>
      </c>
      <c r="C52" s="33">
        <f>SUM(C53:C56)</f>
        <v>78596000</v>
      </c>
      <c r="D52" s="18"/>
      <c r="E52" s="1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s="9" customFormat="1" ht="21.9" customHeight="1">
      <c r="A53" s="21"/>
      <c r="B53" s="22" t="s">
        <v>21</v>
      </c>
      <c r="C53" s="34">
        <v>71212676</v>
      </c>
      <c r="D53" s="23"/>
      <c r="E53" s="19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s="9" customFormat="1" ht="36">
      <c r="A54" s="21"/>
      <c r="B54" s="22" t="s">
        <v>22</v>
      </c>
      <c r="C54" s="34">
        <v>1200000</v>
      </c>
      <c r="D54" s="23"/>
      <c r="E54" s="1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s="9" customFormat="1" ht="21.9" customHeight="1">
      <c r="A55" s="21"/>
      <c r="B55" s="22" t="s">
        <v>74</v>
      </c>
      <c r="C55" s="34">
        <v>575324</v>
      </c>
      <c r="D55" s="23"/>
      <c r="E55" s="19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s="9" customFormat="1" ht="43.5" customHeight="1">
      <c r="A56" s="21"/>
      <c r="B56" s="22" t="s">
        <v>81</v>
      </c>
      <c r="C56" s="34">
        <v>5608000</v>
      </c>
      <c r="D56" s="23"/>
      <c r="E56" s="19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s="9" customFormat="1" ht="21.9" customHeight="1">
      <c r="A57" s="7">
        <v>4</v>
      </c>
      <c r="B57" s="17" t="s">
        <v>12</v>
      </c>
      <c r="C57" s="33">
        <f>SUM(C58:C59)</f>
        <v>92788000</v>
      </c>
      <c r="D57" s="18"/>
      <c r="E57" s="19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s="9" customFormat="1" ht="21.9" customHeight="1">
      <c r="A58" s="21"/>
      <c r="B58" s="22" t="s">
        <v>48</v>
      </c>
      <c r="C58" s="34">
        <v>88900000</v>
      </c>
      <c r="D58" s="23"/>
      <c r="E58" s="25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s="9" customFormat="1" ht="21.9" customHeight="1">
      <c r="A59" s="21"/>
      <c r="B59" s="22" t="s">
        <v>64</v>
      </c>
      <c r="C59" s="34">
        <v>3888000</v>
      </c>
      <c r="D59" s="23"/>
      <c r="E59" s="25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s="9" customFormat="1" ht="21.9" customHeight="1">
      <c r="A60" s="7">
        <v>5</v>
      </c>
      <c r="B60" s="17" t="s">
        <v>23</v>
      </c>
      <c r="C60" s="33">
        <f>SUM(C61:C63)</f>
        <v>59000000</v>
      </c>
      <c r="D60" s="18"/>
      <c r="E60" s="19"/>
      <c r="F60" s="10"/>
    </row>
    <row r="61" spans="1:32" s="9" customFormat="1" ht="21.9" customHeight="1">
      <c r="A61" s="21"/>
      <c r="B61" s="22" t="s">
        <v>82</v>
      </c>
      <c r="C61" s="34">
        <v>6300000</v>
      </c>
      <c r="D61" s="23"/>
      <c r="E61" s="25"/>
      <c r="F61" s="12"/>
    </row>
    <row r="62" spans="1:32" s="9" customFormat="1" ht="21.9" customHeight="1">
      <c r="A62" s="21"/>
      <c r="B62" s="22" t="s">
        <v>83</v>
      </c>
      <c r="C62" s="34">
        <v>3392000</v>
      </c>
      <c r="D62" s="23"/>
      <c r="E62" s="25"/>
      <c r="F62" s="12"/>
    </row>
    <row r="63" spans="1:32" s="9" customFormat="1" ht="21.9" customHeight="1">
      <c r="A63" s="21"/>
      <c r="B63" s="22" t="s">
        <v>53</v>
      </c>
      <c r="C63" s="34">
        <v>49308000</v>
      </c>
      <c r="D63" s="23"/>
      <c r="E63" s="25"/>
      <c r="F63" s="12"/>
    </row>
    <row r="64" spans="1:32" s="9" customFormat="1" ht="21.9" customHeight="1">
      <c r="A64" s="7">
        <v>7</v>
      </c>
      <c r="B64" s="17" t="s">
        <v>70</v>
      </c>
      <c r="C64" s="33">
        <f>SUM(C65:C65)</f>
        <v>648970245</v>
      </c>
      <c r="D64" s="18"/>
      <c r="E64" s="19"/>
      <c r="F64" s="10"/>
    </row>
    <row r="65" spans="1:6" s="41" customFormat="1" ht="41.25" customHeight="1">
      <c r="A65" s="36"/>
      <c r="B65" s="37" t="s">
        <v>54</v>
      </c>
      <c r="C65" s="34">
        <v>648970245</v>
      </c>
      <c r="D65" s="38"/>
      <c r="E65" s="39"/>
      <c r="F65" s="40"/>
    </row>
    <row r="66" spans="1:6" s="35" customFormat="1" ht="21.9" customHeight="1">
      <c r="A66" s="7">
        <v>8</v>
      </c>
      <c r="B66" s="17" t="s">
        <v>68</v>
      </c>
      <c r="C66" s="33">
        <f>C67+C68</f>
        <v>21521200</v>
      </c>
      <c r="D66" s="18"/>
      <c r="E66" s="19"/>
      <c r="F66" s="10"/>
    </row>
    <row r="67" spans="1:6" s="9" customFormat="1" ht="42" customHeight="1">
      <c r="A67" s="21"/>
      <c r="B67" s="22" t="s">
        <v>71</v>
      </c>
      <c r="C67" s="34">
        <f>6870000+11655000</f>
        <v>18525000</v>
      </c>
      <c r="D67" s="23"/>
      <c r="E67" s="25"/>
      <c r="F67" s="12"/>
    </row>
    <row r="68" spans="1:6" s="9" customFormat="1" ht="21.9" customHeight="1">
      <c r="A68" s="21"/>
      <c r="B68" s="22" t="s">
        <v>75</v>
      </c>
      <c r="C68" s="34">
        <f>1941000+1055200</f>
        <v>2996200</v>
      </c>
      <c r="D68" s="23"/>
      <c r="E68" s="25"/>
      <c r="F68" s="12"/>
    </row>
    <row r="69" spans="1:6" s="35" customFormat="1" ht="21.9" customHeight="1">
      <c r="A69" s="7">
        <v>9</v>
      </c>
      <c r="B69" s="17" t="s">
        <v>33</v>
      </c>
      <c r="C69" s="33">
        <f>SUM(C70:C71)</f>
        <v>76070800</v>
      </c>
      <c r="D69" s="18"/>
      <c r="E69" s="19"/>
      <c r="F69" s="10"/>
    </row>
    <row r="70" spans="1:6" s="9" customFormat="1" ht="41.25" customHeight="1">
      <c r="A70" s="21"/>
      <c r="B70" s="22" t="s">
        <v>60</v>
      </c>
      <c r="C70" s="34">
        <v>75430800</v>
      </c>
      <c r="D70" s="23"/>
      <c r="E70" s="25"/>
      <c r="F70" s="12"/>
    </row>
    <row r="71" spans="1:6" s="9" customFormat="1" ht="39" customHeight="1">
      <c r="A71" s="21"/>
      <c r="B71" s="22" t="s">
        <v>84</v>
      </c>
      <c r="C71" s="34">
        <v>640000</v>
      </c>
      <c r="D71" s="23"/>
      <c r="E71" s="25"/>
      <c r="F71" s="12"/>
    </row>
    <row r="72" spans="1:6" s="35" customFormat="1" ht="21.9" customHeight="1">
      <c r="A72" s="7">
        <v>10</v>
      </c>
      <c r="B72" s="17" t="s">
        <v>49</v>
      </c>
      <c r="C72" s="33">
        <f>SUM(C73:C74)</f>
        <v>26640000</v>
      </c>
      <c r="D72" s="18"/>
      <c r="E72" s="19"/>
      <c r="F72" s="10"/>
    </row>
    <row r="73" spans="1:6" s="9" customFormat="1" ht="38.25" customHeight="1">
      <c r="A73" s="21"/>
      <c r="B73" s="22" t="s">
        <v>55</v>
      </c>
      <c r="C73" s="34">
        <f>1731600+1700000+10235000</f>
        <v>13666600</v>
      </c>
      <c r="D73" s="23"/>
      <c r="E73" s="25"/>
      <c r="F73" s="12"/>
    </row>
    <row r="74" spans="1:6" s="9" customFormat="1" ht="23.1" customHeight="1">
      <c r="A74" s="21"/>
      <c r="B74" s="22" t="s">
        <v>56</v>
      </c>
      <c r="C74" s="34">
        <f>2300000+2856000+3578400+4239000</f>
        <v>12973400</v>
      </c>
      <c r="D74" s="23"/>
      <c r="E74" s="25"/>
      <c r="F74" s="12"/>
    </row>
    <row r="75" spans="1:6" s="35" customFormat="1" ht="21.9" customHeight="1">
      <c r="A75" s="7">
        <v>11</v>
      </c>
      <c r="B75" s="17" t="s">
        <v>59</v>
      </c>
      <c r="C75" s="33">
        <v>124900000</v>
      </c>
      <c r="D75" s="18"/>
      <c r="E75" s="19"/>
      <c r="F75" s="10"/>
    </row>
    <row r="76" spans="1:6" s="9" customFormat="1" ht="21.9" customHeight="1">
      <c r="A76" s="7" t="s">
        <v>29</v>
      </c>
      <c r="B76" s="17" t="s">
        <v>25</v>
      </c>
      <c r="C76" s="33">
        <f>SUM(C77:C86)</f>
        <v>36113506</v>
      </c>
      <c r="D76" s="18"/>
      <c r="E76" s="19"/>
      <c r="F76" s="60"/>
    </row>
    <row r="77" spans="1:6" s="9" customFormat="1" ht="21.9" customHeight="1">
      <c r="A77" s="21">
        <v>1</v>
      </c>
      <c r="B77" s="22" t="s">
        <v>9</v>
      </c>
      <c r="C77" s="34">
        <f>C12+C26-C37</f>
        <v>0</v>
      </c>
      <c r="D77" s="23"/>
      <c r="E77" s="25"/>
      <c r="F77" s="12"/>
    </row>
    <row r="78" spans="1:6" s="9" customFormat="1" ht="21.9" customHeight="1">
      <c r="A78" s="21">
        <v>2</v>
      </c>
      <c r="B78" s="22" t="s">
        <v>66</v>
      </c>
      <c r="C78" s="34">
        <f>C27-C40</f>
        <v>0</v>
      </c>
      <c r="D78" s="23"/>
      <c r="E78" s="25"/>
      <c r="F78" s="12"/>
    </row>
    <row r="79" spans="1:6" s="9" customFormat="1" ht="21.9" customHeight="1">
      <c r="A79" s="21">
        <v>3</v>
      </c>
      <c r="B79" s="22" t="s">
        <v>30</v>
      </c>
      <c r="C79" s="34">
        <f>C13+C28-C52</f>
        <v>0</v>
      </c>
      <c r="D79" s="23"/>
      <c r="E79" s="25"/>
      <c r="F79" s="12"/>
    </row>
    <row r="80" spans="1:6" s="9" customFormat="1" ht="21.9" customHeight="1">
      <c r="A80" s="21">
        <v>4</v>
      </c>
      <c r="B80" s="22" t="s">
        <v>12</v>
      </c>
      <c r="C80" s="34">
        <f>C14+C29-C57</f>
        <v>0</v>
      </c>
      <c r="D80" s="26"/>
      <c r="E80" s="25"/>
      <c r="F80" s="12"/>
    </row>
    <row r="81" spans="1:6" s="9" customFormat="1" ht="21.9" customHeight="1">
      <c r="A81" s="21">
        <v>5</v>
      </c>
      <c r="B81" s="22" t="s">
        <v>14</v>
      </c>
      <c r="C81" s="34">
        <f>C30+C15-C60</f>
        <v>0</v>
      </c>
      <c r="D81" s="23"/>
      <c r="E81" s="25"/>
      <c r="F81" s="12"/>
    </row>
    <row r="82" spans="1:6" s="59" customFormat="1" ht="21.9" customHeight="1">
      <c r="A82" s="53">
        <v>7</v>
      </c>
      <c r="B82" s="54" t="s">
        <v>69</v>
      </c>
      <c r="C82" s="55">
        <f>C17+C31-C64</f>
        <v>0</v>
      </c>
      <c r="D82" s="56"/>
      <c r="E82" s="57"/>
      <c r="F82" s="58"/>
    </row>
    <row r="83" spans="1:6" s="59" customFormat="1" ht="21.9" customHeight="1">
      <c r="A83" s="53">
        <v>8</v>
      </c>
      <c r="B83" s="54" t="s">
        <v>68</v>
      </c>
      <c r="C83" s="55">
        <f>C18+C32-C66</f>
        <v>35834506</v>
      </c>
      <c r="D83" s="56"/>
      <c r="E83" s="57"/>
      <c r="F83" s="58"/>
    </row>
    <row r="84" spans="1:6" s="9" customFormat="1" ht="21.9" customHeight="1">
      <c r="A84" s="21">
        <v>9</v>
      </c>
      <c r="B84" s="22" t="s">
        <v>35</v>
      </c>
      <c r="C84" s="34">
        <f>C19+C33-C69</f>
        <v>279000</v>
      </c>
      <c r="D84" s="26"/>
      <c r="E84" s="24"/>
      <c r="F84" s="12"/>
    </row>
    <row r="85" spans="1:6" s="9" customFormat="1" ht="21.9" customHeight="1">
      <c r="A85" s="21">
        <v>10</v>
      </c>
      <c r="B85" s="22" t="s">
        <v>36</v>
      </c>
      <c r="C85" s="34">
        <f>C20+C34-C72</f>
        <v>0</v>
      </c>
      <c r="D85" s="26"/>
      <c r="E85" s="24"/>
      <c r="F85" s="12"/>
    </row>
    <row r="86" spans="1:6" s="9" customFormat="1" ht="21.9" customHeight="1">
      <c r="A86" s="21">
        <v>11</v>
      </c>
      <c r="B86" s="22" t="s">
        <v>59</v>
      </c>
      <c r="C86" s="34">
        <v>0</v>
      </c>
      <c r="D86" s="23"/>
      <c r="E86" s="22"/>
      <c r="F86" s="13"/>
    </row>
    <row r="87" spans="1:6" s="9" customFormat="1" ht="4.5" customHeight="1">
      <c r="A87" s="14"/>
      <c r="B87" s="15"/>
      <c r="C87" s="67"/>
      <c r="D87" s="67"/>
      <c r="E87" s="67"/>
      <c r="F87" s="15"/>
    </row>
    <row r="88" spans="1:6" s="9" customFormat="1" ht="22.5" customHeight="1">
      <c r="A88" s="14"/>
      <c r="B88" s="15"/>
      <c r="C88" s="67" t="s">
        <v>85</v>
      </c>
      <c r="D88" s="67"/>
      <c r="E88" s="67"/>
      <c r="F88" s="15" t="s">
        <v>2</v>
      </c>
    </row>
    <row r="89" spans="1:6" s="47" customFormat="1" ht="17.399999999999999">
      <c r="A89" s="61"/>
      <c r="B89" s="61" t="s">
        <v>62</v>
      </c>
      <c r="C89" s="64" t="s">
        <v>61</v>
      </c>
      <c r="D89" s="64"/>
      <c r="E89" s="64"/>
      <c r="F89" s="50"/>
    </row>
    <row r="90" spans="1:6" s="35" customFormat="1">
      <c r="A90" s="51"/>
      <c r="B90" s="52"/>
      <c r="C90" s="52"/>
      <c r="D90" s="63"/>
      <c r="E90" s="63"/>
      <c r="F90" s="52"/>
    </row>
    <row r="91" spans="1:6" s="35" customFormat="1">
      <c r="A91" s="51"/>
      <c r="B91" s="52"/>
      <c r="C91" s="52"/>
      <c r="D91" s="52"/>
      <c r="E91" s="52"/>
      <c r="F91" s="52"/>
    </row>
    <row r="92" spans="1:6" s="35" customFormat="1">
      <c r="A92" s="51"/>
      <c r="B92" s="52"/>
      <c r="C92" s="52"/>
      <c r="D92" s="52"/>
      <c r="E92" s="52"/>
      <c r="F92" s="52"/>
    </row>
    <row r="93" spans="1:6" s="35" customFormat="1">
      <c r="A93" s="51"/>
      <c r="B93" s="61" t="s">
        <v>63</v>
      </c>
      <c r="C93" s="64" t="s">
        <v>86</v>
      </c>
      <c r="D93" s="64"/>
      <c r="E93" s="64"/>
      <c r="F93" s="52"/>
    </row>
    <row r="94" spans="1:6" s="9" customFormat="1">
      <c r="A94" s="14"/>
      <c r="B94" s="15"/>
      <c r="C94" s="15"/>
      <c r="D94" s="15"/>
      <c r="E94" s="15"/>
      <c r="F94" s="15"/>
    </row>
    <row r="95" spans="1:6" s="9" customFormat="1">
      <c r="A95" s="14"/>
      <c r="B95" s="15"/>
      <c r="C95" s="15"/>
      <c r="D95" s="15"/>
      <c r="E95" s="15"/>
      <c r="F95" s="15"/>
    </row>
    <row r="96" spans="1:6" s="9" customFormat="1"/>
    <row r="97" s="9" customFormat="1"/>
    <row r="98" s="9" customFormat="1"/>
    <row r="113" spans="6:6">
      <c r="F113">
        <v>4</v>
      </c>
    </row>
    <row r="121" spans="6:6">
      <c r="F121">
        <v>4</v>
      </c>
    </row>
  </sheetData>
  <mergeCells count="9">
    <mergeCell ref="A3:B3"/>
    <mergeCell ref="D90:E90"/>
    <mergeCell ref="C93:E93"/>
    <mergeCell ref="A4:E4"/>
    <mergeCell ref="A5:E5"/>
    <mergeCell ref="A6:E6"/>
    <mergeCell ref="C87:E87"/>
    <mergeCell ref="C88:E88"/>
    <mergeCell ref="C89:E89"/>
  </mergeCells>
  <pageMargins left="0.8" right="0.2" top="0.28999999999999998" bottom="0.28000000000000003" header="0.27" footer="0.24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Quỹ ngoài NS   19   -   20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2021-08-10T02:28:09Z</cp:lastPrinted>
  <dcterms:created xsi:type="dcterms:W3CDTF">2016-10-14T10:52:32Z</dcterms:created>
  <dcterms:modified xsi:type="dcterms:W3CDTF">2021-08-11T03:48:25Z</dcterms:modified>
</cp:coreProperties>
</file>