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appliances-my.sharepoint.com/personal/subbu_thenappan_geappliances_com/Documents/Lab/Test forms/"/>
    </mc:Choice>
  </mc:AlternateContent>
  <xr:revisionPtr revIDLastSave="6" documentId="8_{26019513-1A36-4E0E-A9B6-36BEE1CA1366}" xr6:coauthVersionLast="47" xr6:coauthVersionMax="47" xr10:uidLastSave="{2809302E-6DF2-47FD-8686-E86B646E06C9}"/>
  <bookViews>
    <workbookView xWindow="28680" yWindow="-120" windowWidth="29040" windowHeight="15840" activeTab="2" xr2:uid="{20697670-737D-4E3A-AF55-C23290473F29}"/>
  </bookViews>
  <sheets>
    <sheet name="Test form" sheetId="1" r:id="rId1"/>
    <sheet name="Water Density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I14" i="2"/>
  <c r="I13" i="2"/>
  <c r="I12" i="2"/>
  <c r="I11" i="2"/>
  <c r="I10" i="2"/>
  <c r="I9" i="2"/>
  <c r="I8" i="2"/>
  <c r="I7" i="2"/>
  <c r="I6" i="2"/>
  <c r="I5" i="2"/>
  <c r="I4" i="2"/>
  <c r="M99" i="1"/>
  <c r="M88" i="1"/>
  <c r="M89" i="1" s="1"/>
  <c r="N84" i="1"/>
  <c r="M82" i="1"/>
  <c r="M81" i="1"/>
  <c r="M84" i="1" s="1"/>
  <c r="M73" i="1"/>
  <c r="M72" i="1"/>
  <c r="M90" i="1" s="1"/>
  <c r="M70" i="1"/>
  <c r="M71" i="1" s="1"/>
  <c r="M102" i="1" s="1"/>
  <c r="M69" i="1"/>
  <c r="Q62" i="1"/>
  <c r="M62" i="1"/>
  <c r="M101" i="1" s="1"/>
  <c r="I62" i="1"/>
  <c r="M100" i="1" s="1"/>
  <c r="P37" i="1"/>
  <c r="J39" i="1" s="1"/>
  <c r="M87" i="1" s="1"/>
  <c r="M75" i="1" l="1"/>
  <c r="M83" i="1"/>
  <c r="M93" i="1" s="1"/>
  <c r="M103" i="1" s="1"/>
  <c r="M105" i="1" s="1"/>
  <c r="N83" i="1"/>
</calcChain>
</file>

<file path=xl/sharedStrings.xml><?xml version="1.0" encoding="utf-8"?>
<sst xmlns="http://schemas.openxmlformats.org/spreadsheetml/2006/main" count="183" uniqueCount="144">
  <si>
    <t>Run No. :</t>
  </si>
  <si>
    <t>Date:</t>
  </si>
  <si>
    <t>STORAGE WATER HEATER WITH</t>
  </si>
  <si>
    <r>
      <t xml:space="preserve">INPUT RATINGS </t>
    </r>
    <r>
      <rPr>
        <b/>
        <sz val="14"/>
        <rFont val="Calibri"/>
        <family val="2"/>
      </rPr>
      <t>≤</t>
    </r>
    <r>
      <rPr>
        <b/>
        <sz val="14"/>
        <rFont val="Arial"/>
        <family val="2"/>
      </rPr>
      <t>75,000</t>
    </r>
  </si>
  <si>
    <t xml:space="preserve">   WATER HEATER</t>
  </si>
  <si>
    <t>Lab ID no.</t>
  </si>
  <si>
    <t>Manufacturer</t>
  </si>
  <si>
    <t>Model No.</t>
  </si>
  <si>
    <t>Serial No.</t>
  </si>
  <si>
    <t>TYPE :</t>
  </si>
  <si>
    <t>Auto/Storage</t>
  </si>
  <si>
    <t>Input Rating</t>
  </si>
  <si>
    <t>BTU/HR</t>
  </si>
  <si>
    <t>S T A R T</t>
  </si>
  <si>
    <t>F I N I S H</t>
  </si>
  <si>
    <t>Ambient Temperature</t>
  </si>
  <si>
    <t>ºF</t>
  </si>
  <si>
    <t>Relative Humidity</t>
  </si>
  <si>
    <t>%</t>
  </si>
  <si>
    <t>Gas Pressure (Inlet)</t>
  </si>
  <si>
    <r>
      <t>in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</si>
  <si>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Corrected Barometric Pressure</t>
  </si>
  <si>
    <t>in Hg</t>
  </si>
  <si>
    <t>Corrected Gas Meter Reading</t>
  </si>
  <si>
    <t>cu ft</t>
  </si>
  <si>
    <t>Total Meter Pressure (Meter)</t>
  </si>
  <si>
    <t>Gas Temperature (Meter)</t>
  </si>
  <si>
    <t>Heating Value of Gas</t>
  </si>
  <si>
    <t>Btu/cu ft</t>
  </si>
  <si>
    <t>CAPACITY:</t>
  </si>
  <si>
    <t>Water Heater Weight:</t>
  </si>
  <si>
    <t>Empty (Wt)</t>
  </si>
  <si>
    <t>Full (Wf)</t>
  </si>
  <si>
    <t>pounds</t>
  </si>
  <si>
    <t xml:space="preserve">Water Temperature: </t>
  </si>
  <si>
    <t xml:space="preserve">Density of water,( based on temperature of </t>
  </si>
  <si>
    <t>lbs./ gal.</t>
  </si>
  <si>
    <t>water during weighing )</t>
  </si>
  <si>
    <t>Storage Tank Capacity (Vst):</t>
  </si>
  <si>
    <t>gal.</t>
  </si>
  <si>
    <t>Mean Water Inlet Temperature (Tin)</t>
  </si>
  <si>
    <t>Mean Hot Water Delivery Temperature  (Tdel)</t>
  </si>
  <si>
    <t>Water Drawn:</t>
  </si>
  <si>
    <t>START</t>
  </si>
  <si>
    <t xml:space="preserve">   FINISH</t>
  </si>
  <si>
    <t xml:space="preserve"> </t>
  </si>
  <si>
    <t>Burner cut in time</t>
  </si>
  <si>
    <t>sec</t>
  </si>
  <si>
    <t>Burner cut out time</t>
  </si>
  <si>
    <t>Maximum Mean Tank Temperature Recorded Prior to the Test Draw (To)</t>
  </si>
  <si>
    <t>Maximum Mean Tank Temperature Recorded After Cutout Following the Test Draw (Tmax)</t>
  </si>
  <si>
    <t>CONCENTRATION MEASUREMENTS</t>
  </si>
  <si>
    <r>
      <t>CO</t>
    </r>
    <r>
      <rPr>
        <vertAlign val="subscript"/>
        <sz val="12"/>
        <rFont val="Arial"/>
        <family val="2"/>
      </rPr>
      <t xml:space="preserve">2 </t>
    </r>
    <r>
      <rPr>
        <sz val="12"/>
        <rFont val="Arial"/>
        <family val="2"/>
      </rPr>
      <t>(%)</t>
    </r>
  </si>
  <si>
    <t>NOx (ppm)</t>
  </si>
  <si>
    <t>CO (ppm)</t>
  </si>
  <si>
    <t>Last Minute Before Cut-Out</t>
  </si>
  <si>
    <t>Next To Last Minute</t>
  </si>
  <si>
    <t>Preceding Minute</t>
  </si>
  <si>
    <t>Average</t>
  </si>
  <si>
    <t xml:space="preserve">FORM M:  CORRECTION OF GAS METER READING AND </t>
  </si>
  <si>
    <t>DETERMINATION OF FIRING RATE</t>
  </si>
  <si>
    <t xml:space="preserve"> (Start)</t>
  </si>
  <si>
    <t xml:space="preserve">Corrected Gas Meter Reading </t>
  </si>
  <si>
    <t>(Finish)</t>
  </si>
  <si>
    <t>Corrected Volume of Gas used</t>
  </si>
  <si>
    <t>Time of Burner Operation</t>
  </si>
  <si>
    <t>Heating Value</t>
  </si>
  <si>
    <t>BTU/cu ft</t>
  </si>
  <si>
    <t>Firing Rate</t>
  </si>
  <si>
    <t>FORM K:  CALCULATION OF HEAT OUTPUT</t>
  </si>
  <si>
    <t>Average Of Tdel and Tin</t>
  </si>
  <si>
    <t>Volume Of Water Withdrawn</t>
  </si>
  <si>
    <t>gallons</t>
  </si>
  <si>
    <t>Density Of Water Withdrawn - Avg. of Tdel and Tin</t>
  </si>
  <si>
    <t>pounds/ gal</t>
  </si>
  <si>
    <r>
      <t>Specific Heat Of Water  Withdrawn (Cp</t>
    </r>
    <r>
      <rPr>
        <vertAlign val="subscript"/>
        <sz val="11"/>
        <color indexed="30"/>
        <rFont val="Arial"/>
        <family val="2"/>
      </rPr>
      <t>i</t>
    </r>
    <r>
      <rPr>
        <sz val="11"/>
        <color indexed="30"/>
        <rFont val="Arial"/>
        <family val="2"/>
      </rPr>
      <t>) at Avg. of Tdel &amp; Tin</t>
    </r>
  </si>
  <si>
    <t>BTU/ lbºF</t>
  </si>
  <si>
    <t>Tank</t>
  </si>
  <si>
    <t>Storage Tank Capacity (Vst)</t>
  </si>
  <si>
    <t>Average Of Tmax and To</t>
  </si>
  <si>
    <r>
      <t>Density Of Water (D</t>
    </r>
    <r>
      <rPr>
        <vertAlign val="subscript"/>
        <sz val="12"/>
        <color indexed="30"/>
        <rFont val="Arial"/>
        <family val="2"/>
      </rPr>
      <t>n</t>
    </r>
    <r>
      <rPr>
        <sz val="12"/>
        <color indexed="30"/>
        <rFont val="Arial"/>
        <family val="2"/>
      </rPr>
      <t>) - Avg. of Tmax and To</t>
    </r>
  </si>
  <si>
    <r>
      <t>Specific Heat Of Water (Cp</t>
    </r>
    <r>
      <rPr>
        <vertAlign val="subscript"/>
        <sz val="12"/>
        <color indexed="30"/>
        <rFont val="Arial"/>
        <family val="2"/>
      </rPr>
      <t>2</t>
    </r>
    <r>
      <rPr>
        <sz val="12"/>
        <color indexed="30"/>
        <rFont val="Arial"/>
        <family val="2"/>
      </rPr>
      <t>) at Avg. of Tmax &amp; To</t>
    </r>
  </si>
  <si>
    <t>Heat Output (Ho)</t>
  </si>
  <si>
    <t>BTU</t>
  </si>
  <si>
    <t xml:space="preserve">  FORM N:  CALCULATION OF NOx EMMISSIONS</t>
  </si>
  <si>
    <t>Average Carbon Number Of Fuel (Cf)</t>
  </si>
  <si>
    <t>No. Units</t>
  </si>
  <si>
    <t>Percent Of CO2 Measured ( C )</t>
  </si>
  <si>
    <t>NOx Measured ( P )</t>
  </si>
  <si>
    <t>ppm</t>
  </si>
  <si>
    <t>Corrected Fuel Burned ( F )</t>
  </si>
  <si>
    <t>Heat Output ( Ho )</t>
  </si>
  <si>
    <t>NOx Emissions</t>
  </si>
  <si>
    <t>ng/ J</t>
  </si>
  <si>
    <t>Temp.</t>
  </si>
  <si>
    <t>Density</t>
  </si>
  <si>
    <t>cP</t>
  </si>
  <si>
    <t>Deg. F.</t>
  </si>
  <si>
    <t>lb./gal.</t>
  </si>
  <si>
    <t>(kJ/kgK)</t>
  </si>
  <si>
    <t>Cal/lb-deg.F</t>
  </si>
  <si>
    <t>Section</t>
  </si>
  <si>
    <t>2.0 &amp; 4.1</t>
  </si>
  <si>
    <t>Ambient</t>
  </si>
  <si>
    <t>F</t>
  </si>
  <si>
    <r>
      <t xml:space="preserve">(during test cannot vary more than </t>
    </r>
    <r>
      <rPr>
        <sz val="10"/>
        <rFont val="Calibri"/>
        <family val="2"/>
      </rPr>
      <t>±</t>
    </r>
    <r>
      <rPr>
        <sz val="11"/>
        <color theme="1"/>
        <rFont val="Calibri"/>
        <family val="2"/>
        <scheme val="minor"/>
      </rPr>
      <t>7F)</t>
    </r>
  </si>
  <si>
    <t>Section 7</t>
  </si>
  <si>
    <t>Relative humidity</t>
  </si>
  <si>
    <t>4.2.1</t>
  </si>
  <si>
    <t>Inlet water</t>
  </si>
  <si>
    <t>Installation</t>
  </si>
  <si>
    <t>4.3.1</t>
  </si>
  <si>
    <t>Inlet water pressure</t>
  </si>
  <si>
    <t>psi</t>
  </si>
  <si>
    <t>Gas pressure</t>
  </si>
  <si>
    <t>in wc</t>
  </si>
  <si>
    <t>HHV</t>
  </si>
  <si>
    <t>Btu/cu. ft</t>
  </si>
  <si>
    <t>4" dia vent</t>
  </si>
  <si>
    <t>5ft vent</t>
  </si>
  <si>
    <t>(largest diameter)</t>
  </si>
  <si>
    <t>Section 5</t>
  </si>
  <si>
    <t>Instrumentation</t>
  </si>
  <si>
    <t>6 probes - use 24 SUT test probe</t>
  </si>
  <si>
    <t>Test method</t>
  </si>
  <si>
    <t>Input</t>
  </si>
  <si>
    <t>8.1.3</t>
  </si>
  <si>
    <t>Maximum mean tank temp.</t>
  </si>
  <si>
    <t>Test procedure</t>
  </si>
  <si>
    <t>Set unit up with probe, 24" stand pipe and 5 ft vent</t>
  </si>
  <si>
    <t>Fill tank with water and light pilot</t>
  </si>
  <si>
    <t>Set thermostat to get maximum mean tank temperature between 130F and 140F after first cut out</t>
  </si>
  <si>
    <t>Wait for thermostat to satisfy</t>
  </si>
  <si>
    <t>Draw 10 gallon water at 3 gpm</t>
  </si>
  <si>
    <t>Measure the maximum mean tank temperature every minute till maximum mean tank temperature has reached, To</t>
  </si>
  <si>
    <t>Record this as time T0, gas meter reading at start of test</t>
  </si>
  <si>
    <r>
      <t>Draw 10.7 ± 0.5 gallon @ 3.0</t>
    </r>
    <r>
      <rPr>
        <sz val="10"/>
        <rFont val="Calibri"/>
        <family val="2"/>
      </rPr>
      <t xml:space="preserve"> ±</t>
    </r>
    <r>
      <rPr>
        <sz val="10"/>
        <rFont val="Arial"/>
        <family val="2"/>
      </rPr>
      <t>0.25</t>
    </r>
  </si>
  <si>
    <t>If burner cut in has not occurred when 10.7 gallons has been withdrawn continue withdrawal until cut-in occurs</t>
  </si>
  <si>
    <t>Record burner cut in  time</t>
  </si>
  <si>
    <t>Record burner cut out time</t>
  </si>
  <si>
    <t>Record inlet (Tin), outlet (Tdel) water temperatures, gas used, water drawn during the draw period</t>
  </si>
  <si>
    <t>After cut out wait and record maximum mean tank temperature that was reached, Tmax</t>
  </si>
  <si>
    <t>Scan interval: 15 secs after draw initiation and then 5 sec intervals</t>
  </si>
  <si>
    <t>Need following information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</si>
</sst>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name val="Calibri"/>
      <family val="2"/>
    </font>
    <font>
      <b/>
      <u/>
      <sz val="14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vertAlign val="subscript"/>
      <sz val="12"/>
      <name val="Arial"/>
      <family val="2"/>
    </font>
    <font>
      <sz val="12"/>
      <color rgb="FF0070C0"/>
      <name val="Arial"/>
      <family val="2"/>
    </font>
    <font>
      <sz val="12"/>
      <color rgb="FFFF0000"/>
      <name val="Arial"/>
      <family val="2"/>
    </font>
    <font>
      <sz val="11"/>
      <color rgb="FF0070C0"/>
      <name val="Arial"/>
      <family val="2"/>
    </font>
    <font>
      <b/>
      <sz val="14"/>
      <color rgb="FF0070C0"/>
      <name val="Arial"/>
      <family val="2"/>
    </font>
    <font>
      <sz val="14"/>
      <color rgb="FF0070C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b/>
      <sz val="12"/>
      <color indexed="12"/>
      <name val="Arial"/>
      <family val="2"/>
    </font>
    <font>
      <vertAlign val="subscript"/>
      <sz val="11"/>
      <color indexed="30"/>
      <name val="Arial"/>
      <family val="2"/>
    </font>
    <font>
      <sz val="11"/>
      <color indexed="30"/>
      <name val="Arial"/>
      <family val="2"/>
    </font>
    <font>
      <sz val="12"/>
      <color indexed="12"/>
      <name val="Arial"/>
      <family val="2"/>
    </font>
    <font>
      <vertAlign val="subscript"/>
      <sz val="12"/>
      <color indexed="30"/>
      <name val="Arial"/>
      <family val="2"/>
    </font>
    <font>
      <sz val="12"/>
      <color indexed="30"/>
      <name val="Arial"/>
      <family val="2"/>
    </font>
    <font>
      <sz val="8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14" fontId="2" fillId="0" borderId="3" xfId="0" applyNumberFormat="1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1" fillId="0" borderId="5" xfId="0" applyFont="1" applyBorder="1"/>
    <xf numFmtId="0" fontId="1" fillId="0" borderId="6" xfId="0" applyFont="1" applyBorder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7" xfId="0" applyFont="1" applyBorder="1"/>
    <xf numFmtId="0" fontId="5" fillId="0" borderId="5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2" fillId="0" borderId="0" xfId="0" applyFo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8" xfId="0" applyFont="1" applyBorder="1" applyAlignment="1" applyProtection="1">
      <alignment horizontal="left"/>
      <protection locked="0"/>
    </xf>
    <xf numFmtId="0" fontId="2" fillId="0" borderId="5" xfId="0" applyFont="1" applyBorder="1"/>
    <xf numFmtId="0" fontId="2" fillId="0" borderId="6" xfId="0" applyFont="1" applyBorder="1"/>
    <xf numFmtId="3" fontId="2" fillId="0" borderId="8" xfId="0" applyNumberFormat="1" applyFont="1" applyBorder="1" applyAlignment="1" applyProtection="1">
      <alignment horizontal="left"/>
      <protection locked="0"/>
    </xf>
    <xf numFmtId="0" fontId="2" fillId="0" borderId="7" xfId="0" applyFont="1" applyBorder="1"/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/>
    <xf numFmtId="2" fontId="2" fillId="0" borderId="8" xfId="0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10" fillId="0" borderId="5" xfId="0" applyFont="1" applyBorder="1"/>
    <xf numFmtId="2" fontId="2" fillId="2" borderId="8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/>
    <xf numFmtId="0" fontId="1" fillId="0" borderId="14" xfId="0" applyFont="1" applyBorder="1"/>
    <xf numFmtId="0" fontId="3" fillId="0" borderId="1" xfId="0" applyFont="1" applyBorder="1"/>
    <xf numFmtId="0" fontId="7" fillId="0" borderId="2" xfId="0" applyFont="1" applyBorder="1"/>
    <xf numFmtId="0" fontId="1" fillId="0" borderId="2" xfId="0" applyFont="1" applyBorder="1"/>
    <xf numFmtId="0" fontId="1" fillId="0" borderId="15" xfId="0" applyFont="1" applyBorder="1"/>
    <xf numFmtId="0" fontId="3" fillId="0" borderId="5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" fontId="2" fillId="0" borderId="0" xfId="0" applyNumberFormat="1" applyFont="1"/>
    <xf numFmtId="0" fontId="11" fillId="0" borderId="8" xfId="0" applyFont="1" applyBorder="1"/>
    <xf numFmtId="0" fontId="2" fillId="0" borderId="0" xfId="0" applyFont="1" applyAlignment="1">
      <alignment horizontal="left"/>
    </xf>
    <xf numFmtId="4" fontId="11" fillId="0" borderId="8" xfId="0" applyNumberFormat="1" applyFont="1" applyBorder="1" applyAlignment="1">
      <alignment horizontal="center"/>
    </xf>
    <xf numFmtId="4" fontId="1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4" fontId="2" fillId="2" borderId="0" xfId="0" applyNumberFormat="1" applyFont="1" applyFill="1" applyAlignment="1" applyProtection="1">
      <alignment horizontal="left"/>
      <protection locked="0"/>
    </xf>
    <xf numFmtId="0" fontId="12" fillId="0" borderId="5" xfId="0" applyFont="1" applyBorder="1"/>
    <xf numFmtId="4" fontId="2" fillId="2" borderId="16" xfId="0" applyNumberFormat="1" applyFont="1" applyFill="1" applyBorder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7" xfId="0" applyFont="1" applyBorder="1"/>
    <xf numFmtId="0" fontId="2" fillId="2" borderId="8" xfId="0" applyFont="1" applyFill="1" applyBorder="1" applyAlignment="1" applyProtection="1">
      <alignment horizontal="center"/>
      <protection locked="0"/>
    </xf>
    <xf numFmtId="0" fontId="1" fillId="0" borderId="8" xfId="0" applyFont="1" applyBorder="1" applyProtection="1">
      <protection locked="0"/>
    </xf>
    <xf numFmtId="4" fontId="2" fillId="2" borderId="8" xfId="0" applyNumberFormat="1" applyFont="1" applyFill="1" applyBorder="1" applyAlignment="1" applyProtection="1">
      <alignment horizontal="center"/>
      <protection locked="0"/>
    </xf>
    <xf numFmtId="4" fontId="1" fillId="0" borderId="8" xfId="0" applyNumberFormat="1" applyFont="1" applyBorder="1" applyProtection="1">
      <protection locked="0"/>
    </xf>
    <xf numFmtId="4" fontId="2" fillId="0" borderId="0" xfId="0" applyNumberFormat="1" applyFont="1" applyAlignment="1">
      <alignment horizontal="center"/>
    </xf>
    <xf numFmtId="4" fontId="1" fillId="0" borderId="0" xfId="0" applyNumberFormat="1" applyFont="1"/>
    <xf numFmtId="4" fontId="15" fillId="0" borderId="0" xfId="0" applyNumberFormat="1" applyFont="1" applyAlignment="1">
      <alignment horizontal="center"/>
    </xf>
    <xf numFmtId="0" fontId="10" fillId="0" borderId="5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4" fontId="2" fillId="2" borderId="8" xfId="0" applyNumberFormat="1" applyFont="1" applyFill="1" applyBorder="1" applyAlignment="1" applyProtection="1">
      <alignment horizontal="left"/>
      <protection locked="0"/>
    </xf>
    <xf numFmtId="0" fontId="1" fillId="0" borderId="17" xfId="0" applyFont="1" applyBorder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" fillId="0" borderId="8" xfId="0" applyNumberFormat="1" applyFont="1" applyBorder="1" applyAlignment="1" applyProtection="1">
      <alignment horizontal="center"/>
      <protection locked="0"/>
    </xf>
    <xf numFmtId="2" fontId="15" fillId="3" borderId="8" xfId="0" applyNumberFormat="1" applyFont="1" applyFill="1" applyBorder="1" applyAlignment="1">
      <alignment horizontal="center"/>
    </xf>
    <xf numFmtId="2" fontId="15" fillId="0" borderId="8" xfId="0" applyNumberFormat="1" applyFont="1" applyBorder="1" applyAlignment="1">
      <alignment horizontal="center"/>
    </xf>
    <xf numFmtId="4" fontId="11" fillId="0" borderId="8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1" fillId="0" borderId="0" xfId="0" applyFont="1" applyAlignment="1">
      <alignment horizontal="left"/>
    </xf>
    <xf numFmtId="4" fontId="15" fillId="0" borderId="8" xfId="0" applyNumberFormat="1" applyFont="1" applyBorder="1" applyAlignment="1">
      <alignment horizontal="left"/>
    </xf>
    <xf numFmtId="0" fontId="1" fillId="3" borderId="18" xfId="0" applyFont="1" applyFill="1" applyBorder="1"/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3" borderId="12" xfId="0" applyFont="1" applyFill="1" applyBorder="1"/>
    <xf numFmtId="0" fontId="1" fillId="3" borderId="17" xfId="0" applyFont="1" applyFill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3" borderId="15" xfId="0" applyFont="1" applyFill="1" applyBorder="1"/>
    <xf numFmtId="4" fontId="11" fillId="0" borderId="0" xfId="0" applyNumberFormat="1" applyFont="1" applyAlignment="1">
      <alignment horizontal="left"/>
    </xf>
    <xf numFmtId="0" fontId="17" fillId="0" borderId="0" xfId="0" applyFont="1"/>
    <xf numFmtId="0" fontId="10" fillId="0" borderId="5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2" fillId="0" borderId="5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1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4" fontId="11" fillId="0" borderId="0" xfId="0" applyNumberFormat="1" applyFont="1" applyAlignment="1">
      <alignment horizontal="left"/>
    </xf>
    <xf numFmtId="0" fontId="11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4" fontId="10" fillId="0" borderId="0" xfId="0" applyNumberFormat="1" applyFont="1" applyAlignment="1">
      <alignment horizontal="left"/>
    </xf>
    <xf numFmtId="4" fontId="15" fillId="3" borderId="0" xfId="0" applyNumberFormat="1" applyFont="1" applyFill="1" applyAlignment="1">
      <alignment horizontal="left"/>
    </xf>
    <xf numFmtId="2" fontId="11" fillId="0" borderId="8" xfId="0" applyNumberFormat="1" applyFont="1" applyBorder="1" applyAlignment="1">
      <alignment horizontal="left"/>
    </xf>
    <xf numFmtId="2" fontId="11" fillId="0" borderId="16" xfId="0" applyNumberFormat="1" applyFont="1" applyBorder="1" applyAlignment="1">
      <alignment horizontal="left"/>
    </xf>
    <xf numFmtId="2" fontId="15" fillId="0" borderId="1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/>
    <xf numFmtId="0" fontId="23" fillId="0" borderId="19" xfId="0" applyFont="1" applyBorder="1" applyAlignment="1">
      <alignment horizontal="center" wrapText="1"/>
    </xf>
    <xf numFmtId="0" fontId="23" fillId="0" borderId="19" xfId="0" applyFont="1" applyBorder="1" applyAlignment="1">
      <alignment horizontal="center"/>
    </xf>
    <xf numFmtId="164" fontId="0" fillId="0" borderId="19" xfId="0" applyNumberFormat="1" applyBorder="1"/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19050</xdr:rowOff>
    </xdr:from>
    <xdr:to>
      <xdr:col>20</xdr:col>
      <xdr:colOff>0</xdr:colOff>
      <xdr:row>31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F65C5A-B3DE-4591-ACA4-5D17D49F4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1476375"/>
          <a:ext cx="5486400" cy="419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607696</xdr:colOff>
      <xdr:row>1</xdr:row>
      <xdr:rowOff>161924</xdr:rowOff>
    </xdr:from>
    <xdr:to>
      <xdr:col>15</xdr:col>
      <xdr:colOff>398146</xdr:colOff>
      <xdr:row>22</xdr:row>
      <xdr:rowOff>1927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BF0EA56-54D0-4C13-BFB6-89450C93B253}"/>
            </a:ext>
          </a:extLst>
        </xdr:cNvPr>
        <xdr:cNvSpPr/>
      </xdr:nvSpPr>
      <xdr:spPr>
        <a:xfrm>
          <a:off x="10056496" y="323849"/>
          <a:ext cx="400050" cy="324042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13</xdr:col>
      <xdr:colOff>0</xdr:colOff>
      <xdr:row>8</xdr:row>
      <xdr:rowOff>123825</xdr:rowOff>
    </xdr:from>
    <xdr:to>
      <xdr:col>15</xdr:col>
      <xdr:colOff>0</xdr:colOff>
      <xdr:row>12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1CBA209-0A63-4345-8492-C513B387A8A2}"/>
            </a:ext>
          </a:extLst>
        </xdr:cNvPr>
        <xdr:cNvCxnSpPr/>
      </xdr:nvCxnSpPr>
      <xdr:spPr>
        <a:xfrm>
          <a:off x="8839200" y="1419225"/>
          <a:ext cx="12192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form%20-%20NOx%20-%20storage%20Digital%20me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Water Density"/>
      <sheetName val="Test setup-condition"/>
    </sheetNames>
    <sheetDataSet>
      <sheetData sheetId="0"/>
      <sheetData sheetId="1">
        <row r="4">
          <cell r="A4">
            <v>60</v>
          </cell>
          <cell r="B4">
            <v>8.3369999999999997</v>
          </cell>
          <cell r="G4">
            <v>50</v>
          </cell>
          <cell r="H4">
            <v>4.1929999999999996</v>
          </cell>
          <cell r="I4">
            <v>1.0026303204208511</v>
          </cell>
        </row>
        <row r="5">
          <cell r="A5">
            <v>61</v>
          </cell>
          <cell r="B5">
            <v>8.3360000000000003</v>
          </cell>
          <cell r="G5">
            <v>59</v>
          </cell>
          <cell r="H5">
            <v>4.1859999999999999</v>
          </cell>
          <cell r="I5">
            <v>1.0009564801530366</v>
          </cell>
        </row>
        <row r="6">
          <cell r="A6">
            <v>62</v>
          </cell>
          <cell r="B6">
            <v>8.3350000000000009</v>
          </cell>
          <cell r="G6">
            <v>68</v>
          </cell>
          <cell r="H6">
            <v>4.1820000000000004</v>
          </cell>
          <cell r="I6">
            <v>1</v>
          </cell>
        </row>
        <row r="7">
          <cell r="A7">
            <v>63</v>
          </cell>
          <cell r="B7">
            <v>8.3350000000000009</v>
          </cell>
          <cell r="G7">
            <v>77</v>
          </cell>
          <cell r="H7">
            <v>4.181</v>
          </cell>
          <cell r="I7">
            <v>0.99976087996174068</v>
          </cell>
        </row>
        <row r="8">
          <cell r="A8">
            <v>64</v>
          </cell>
          <cell r="B8">
            <v>8.3339999999999996</v>
          </cell>
          <cell r="G8">
            <v>86</v>
          </cell>
          <cell r="H8">
            <v>4.1790000000000003</v>
          </cell>
          <cell r="I8">
            <v>0.99928263988522237</v>
          </cell>
        </row>
        <row r="9">
          <cell r="A9">
            <v>65</v>
          </cell>
          <cell r="B9">
            <v>8.3330000000000002</v>
          </cell>
          <cell r="G9">
            <v>95</v>
          </cell>
          <cell r="H9">
            <v>4.1779999999999999</v>
          </cell>
          <cell r="I9">
            <v>0.99904351984696305</v>
          </cell>
        </row>
        <row r="10">
          <cell r="A10">
            <v>66</v>
          </cell>
          <cell r="B10">
            <v>8.3320000000000007</v>
          </cell>
          <cell r="G10">
            <v>104</v>
          </cell>
          <cell r="H10">
            <v>4.1790000000000003</v>
          </cell>
          <cell r="I10">
            <v>0.99928263988522237</v>
          </cell>
        </row>
        <row r="11">
          <cell r="A11">
            <v>67</v>
          </cell>
          <cell r="B11">
            <v>8.3309999999999995</v>
          </cell>
          <cell r="G11">
            <v>113</v>
          </cell>
          <cell r="H11">
            <v>4.181</v>
          </cell>
          <cell r="I11">
            <v>0.99976087996174068</v>
          </cell>
        </row>
        <row r="12">
          <cell r="A12">
            <v>68</v>
          </cell>
          <cell r="B12">
            <v>8.33</v>
          </cell>
          <cell r="G12">
            <v>122</v>
          </cell>
          <cell r="H12">
            <v>4.1820000000000004</v>
          </cell>
          <cell r="I12">
            <v>1</v>
          </cell>
        </row>
        <row r="13">
          <cell r="A13">
            <v>69</v>
          </cell>
          <cell r="B13">
            <v>8.3290000000000006</v>
          </cell>
          <cell r="G13">
            <v>131</v>
          </cell>
          <cell r="H13">
            <v>4.1829999999999998</v>
          </cell>
          <cell r="I13">
            <v>1.000239120038259</v>
          </cell>
        </row>
        <row r="14">
          <cell r="A14">
            <v>70</v>
          </cell>
          <cell r="B14">
            <v>8.3290000000000006</v>
          </cell>
          <cell r="G14">
            <v>149</v>
          </cell>
          <cell r="H14">
            <v>4.1849999999999996</v>
          </cell>
          <cell r="I14">
            <v>1.0007173601147774</v>
          </cell>
        </row>
        <row r="15">
          <cell r="A15">
            <v>71</v>
          </cell>
          <cell r="B15">
            <v>8.327</v>
          </cell>
          <cell r="G15">
            <v>158</v>
          </cell>
          <cell r="H15">
            <v>4.1879999999999997</v>
          </cell>
          <cell r="I15">
            <v>1.001434720229555</v>
          </cell>
        </row>
        <row r="16">
          <cell r="A16">
            <v>72</v>
          </cell>
          <cell r="B16">
            <v>8.3260000000000005</v>
          </cell>
        </row>
        <row r="17">
          <cell r="A17">
            <v>73</v>
          </cell>
          <cell r="B17">
            <v>8.3249999999999993</v>
          </cell>
        </row>
        <row r="18">
          <cell r="A18">
            <v>74</v>
          </cell>
          <cell r="B18">
            <v>8.3239999999999998</v>
          </cell>
        </row>
        <row r="19">
          <cell r="A19">
            <v>75</v>
          </cell>
          <cell r="B19">
            <v>8.3230000000000004</v>
          </cell>
        </row>
        <row r="20">
          <cell r="A20">
            <v>76</v>
          </cell>
          <cell r="B20">
            <v>8.3219999999999992</v>
          </cell>
        </row>
        <row r="21">
          <cell r="A21">
            <v>77</v>
          </cell>
          <cell r="B21">
            <v>8.3209999999999997</v>
          </cell>
        </row>
        <row r="22">
          <cell r="A22">
            <v>78</v>
          </cell>
          <cell r="B22">
            <v>8.3190000000000008</v>
          </cell>
        </row>
        <row r="23">
          <cell r="A23">
            <v>79</v>
          </cell>
          <cell r="B23">
            <v>8.3179999999999996</v>
          </cell>
        </row>
        <row r="24">
          <cell r="A24">
            <v>80</v>
          </cell>
          <cell r="B24">
            <v>8.3170000000000002</v>
          </cell>
        </row>
        <row r="25">
          <cell r="A25">
            <v>81</v>
          </cell>
          <cell r="B25">
            <v>8.3160000000000007</v>
          </cell>
        </row>
        <row r="26">
          <cell r="A26">
            <v>82</v>
          </cell>
          <cell r="B26">
            <v>8.3140000000000001</v>
          </cell>
        </row>
        <row r="27">
          <cell r="A27">
            <v>83</v>
          </cell>
          <cell r="B27">
            <v>8.3130000000000006</v>
          </cell>
        </row>
        <row r="28">
          <cell r="A28">
            <v>84</v>
          </cell>
          <cell r="B28">
            <v>8.3119999999999994</v>
          </cell>
        </row>
        <row r="29">
          <cell r="A29">
            <v>85</v>
          </cell>
          <cell r="B29">
            <v>8.31</v>
          </cell>
        </row>
        <row r="30">
          <cell r="A30">
            <v>86</v>
          </cell>
          <cell r="B30">
            <v>8.3089999999999993</v>
          </cell>
        </row>
        <row r="31">
          <cell r="A31">
            <v>87</v>
          </cell>
          <cell r="B31">
            <v>8.3070000000000004</v>
          </cell>
        </row>
        <row r="32">
          <cell r="A32">
            <v>88</v>
          </cell>
          <cell r="B32">
            <v>8.3059999999999992</v>
          </cell>
        </row>
        <row r="33">
          <cell r="A33">
            <v>89</v>
          </cell>
          <cell r="B33">
            <v>8.3049999999999997</v>
          </cell>
        </row>
        <row r="34">
          <cell r="A34">
            <v>90</v>
          </cell>
          <cell r="B34">
            <v>8.3030000000000008</v>
          </cell>
        </row>
        <row r="35">
          <cell r="A35">
            <v>91</v>
          </cell>
          <cell r="B35">
            <v>8.3019999999999996</v>
          </cell>
        </row>
        <row r="36">
          <cell r="A36">
            <v>92</v>
          </cell>
          <cell r="B36">
            <v>8.3000000000000007</v>
          </cell>
        </row>
        <row r="37">
          <cell r="A37">
            <v>93</v>
          </cell>
          <cell r="B37">
            <v>8.2989999999999995</v>
          </cell>
        </row>
        <row r="38">
          <cell r="A38">
            <v>94</v>
          </cell>
          <cell r="B38">
            <v>8.2970000000000006</v>
          </cell>
        </row>
        <row r="39">
          <cell r="A39">
            <v>95</v>
          </cell>
          <cell r="B39">
            <v>8.2949999999999999</v>
          </cell>
        </row>
        <row r="40">
          <cell r="A40">
            <v>96</v>
          </cell>
          <cell r="B40">
            <v>8.2940000000000005</v>
          </cell>
        </row>
        <row r="41">
          <cell r="A41">
            <v>97</v>
          </cell>
          <cell r="B41">
            <v>8.2919999999999998</v>
          </cell>
        </row>
        <row r="42">
          <cell r="A42">
            <v>98</v>
          </cell>
          <cell r="B42">
            <v>8.2910000000000004</v>
          </cell>
        </row>
        <row r="43">
          <cell r="A43">
            <v>99</v>
          </cell>
          <cell r="B43">
            <v>8.2889999999999997</v>
          </cell>
        </row>
        <row r="44">
          <cell r="A44">
            <v>100</v>
          </cell>
          <cell r="B44">
            <v>8.2870000000000008</v>
          </cell>
        </row>
        <row r="45">
          <cell r="A45">
            <v>101</v>
          </cell>
          <cell r="B45">
            <v>8.2859999999999996</v>
          </cell>
        </row>
        <row r="46">
          <cell r="A46">
            <v>102</v>
          </cell>
          <cell r="B46">
            <v>8.2840000000000007</v>
          </cell>
        </row>
        <row r="47">
          <cell r="A47">
            <v>103</v>
          </cell>
          <cell r="B47">
            <v>8.282</v>
          </cell>
        </row>
        <row r="48">
          <cell r="A48">
            <v>104</v>
          </cell>
          <cell r="B48">
            <v>8.2799999999999994</v>
          </cell>
        </row>
        <row r="49">
          <cell r="A49">
            <v>105</v>
          </cell>
          <cell r="B49">
            <v>8.2780000000000005</v>
          </cell>
        </row>
        <row r="50">
          <cell r="A50">
            <v>106</v>
          </cell>
          <cell r="B50">
            <v>8.2769999999999992</v>
          </cell>
        </row>
        <row r="51">
          <cell r="A51">
            <v>107</v>
          </cell>
          <cell r="B51">
            <v>8.2750000000000004</v>
          </cell>
        </row>
        <row r="52">
          <cell r="A52">
            <v>108</v>
          </cell>
          <cell r="B52">
            <v>8.2729999999999997</v>
          </cell>
        </row>
        <row r="53">
          <cell r="A53">
            <v>109</v>
          </cell>
          <cell r="B53">
            <v>8.2710000000000008</v>
          </cell>
        </row>
        <row r="54">
          <cell r="A54">
            <v>110</v>
          </cell>
          <cell r="B54">
            <v>8.2690000000000001</v>
          </cell>
        </row>
        <row r="55">
          <cell r="A55">
            <v>111</v>
          </cell>
          <cell r="B55">
            <v>8.2680000000000007</v>
          </cell>
        </row>
        <row r="56">
          <cell r="A56">
            <v>112</v>
          </cell>
          <cell r="B56">
            <v>8.266</v>
          </cell>
        </row>
        <row r="57">
          <cell r="A57">
            <v>113</v>
          </cell>
          <cell r="B57">
            <v>8.2639999999999993</v>
          </cell>
        </row>
        <row r="58">
          <cell r="A58">
            <v>114</v>
          </cell>
          <cell r="B58">
            <v>8.2620000000000005</v>
          </cell>
        </row>
        <row r="59">
          <cell r="A59">
            <v>115</v>
          </cell>
          <cell r="B59">
            <v>8.26</v>
          </cell>
        </row>
        <row r="60">
          <cell r="A60">
            <v>116</v>
          </cell>
          <cell r="B60">
            <v>8.2579999999999991</v>
          </cell>
        </row>
        <row r="61">
          <cell r="A61">
            <v>117</v>
          </cell>
          <cell r="B61">
            <v>8.2560000000000002</v>
          </cell>
        </row>
        <row r="62">
          <cell r="A62">
            <v>118</v>
          </cell>
          <cell r="B62">
            <v>8.2539999999999996</v>
          </cell>
        </row>
        <row r="63">
          <cell r="A63">
            <v>119</v>
          </cell>
          <cell r="B63">
            <v>8.2520000000000007</v>
          </cell>
        </row>
        <row r="64">
          <cell r="A64">
            <v>120</v>
          </cell>
          <cell r="B64">
            <v>8.25</v>
          </cell>
        </row>
        <row r="65">
          <cell r="A65">
            <v>121</v>
          </cell>
          <cell r="B65">
            <v>8.2479999999999993</v>
          </cell>
        </row>
        <row r="66">
          <cell r="A66">
            <v>122</v>
          </cell>
          <cell r="B66">
            <v>8.2449999999999992</v>
          </cell>
        </row>
        <row r="67">
          <cell r="A67">
            <v>123</v>
          </cell>
          <cell r="B67">
            <v>8.2430000000000003</v>
          </cell>
        </row>
        <row r="68">
          <cell r="A68">
            <v>124</v>
          </cell>
          <cell r="B68">
            <v>8.2409999999999997</v>
          </cell>
        </row>
        <row r="69">
          <cell r="A69">
            <v>125</v>
          </cell>
          <cell r="B69">
            <v>8.2390000000000008</v>
          </cell>
        </row>
        <row r="70">
          <cell r="A70">
            <v>126</v>
          </cell>
          <cell r="B70">
            <v>8.2370000000000001</v>
          </cell>
        </row>
        <row r="71">
          <cell r="A71">
            <v>127</v>
          </cell>
          <cell r="B71">
            <v>8.2349999999999994</v>
          </cell>
        </row>
        <row r="72">
          <cell r="A72">
            <v>128</v>
          </cell>
          <cell r="B72">
            <v>8.2319999999999993</v>
          </cell>
        </row>
        <row r="73">
          <cell r="A73">
            <v>129</v>
          </cell>
          <cell r="B73">
            <v>8.23</v>
          </cell>
        </row>
        <row r="74">
          <cell r="A74">
            <v>130</v>
          </cell>
          <cell r="B74">
            <v>8.2279999999999998</v>
          </cell>
        </row>
        <row r="75">
          <cell r="A75">
            <v>131</v>
          </cell>
          <cell r="B75">
            <v>8.2260000000000009</v>
          </cell>
        </row>
        <row r="76">
          <cell r="A76">
            <v>132</v>
          </cell>
          <cell r="B76">
            <v>8.2240000000000002</v>
          </cell>
        </row>
        <row r="77">
          <cell r="A77">
            <v>133</v>
          </cell>
          <cell r="B77">
            <v>8.2210000000000001</v>
          </cell>
        </row>
        <row r="78">
          <cell r="A78">
            <v>134</v>
          </cell>
          <cell r="B78">
            <v>8.2189999999999994</v>
          </cell>
        </row>
        <row r="79">
          <cell r="A79">
            <v>135</v>
          </cell>
          <cell r="B79">
            <v>8.2170000000000005</v>
          </cell>
        </row>
        <row r="80">
          <cell r="A80">
            <v>136</v>
          </cell>
          <cell r="B80">
            <v>8.2149999999999999</v>
          </cell>
        </row>
        <row r="81">
          <cell r="A81">
            <v>137</v>
          </cell>
          <cell r="B81">
            <v>8.2119999999999997</v>
          </cell>
        </row>
        <row r="82">
          <cell r="A82">
            <v>138</v>
          </cell>
          <cell r="B82">
            <v>8.2100000000000009</v>
          </cell>
        </row>
        <row r="83">
          <cell r="A83">
            <v>139</v>
          </cell>
          <cell r="B83">
            <v>8.2080000000000002</v>
          </cell>
        </row>
        <row r="84">
          <cell r="A84">
            <v>140</v>
          </cell>
          <cell r="B84">
            <v>8.2050000000000001</v>
          </cell>
        </row>
        <row r="85">
          <cell r="A85">
            <v>141</v>
          </cell>
          <cell r="B85">
            <v>8.2029999999999994</v>
          </cell>
        </row>
        <row r="86">
          <cell r="A86">
            <v>142</v>
          </cell>
          <cell r="B86">
            <v>8.1999999999999993</v>
          </cell>
        </row>
        <row r="87">
          <cell r="A87">
            <v>143</v>
          </cell>
          <cell r="B87">
            <v>8.1980000000000004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2A53-8F5D-4864-B1F9-5F212C1AC7FC}">
  <sheetPr>
    <pageSetUpPr fitToPage="1"/>
  </sheetPr>
  <dimension ref="B1:AA106"/>
  <sheetViews>
    <sheetView showGridLines="0" workbookViewId="0">
      <selection activeCell="X20" sqref="X20"/>
    </sheetView>
  </sheetViews>
  <sheetFormatPr defaultRowHeight="12.75" x14ac:dyDescent="0.2"/>
  <cols>
    <col min="1" max="1" width="9.140625" style="1"/>
    <col min="2" max="7" width="4.7109375" style="1" customWidth="1"/>
    <col min="8" max="8" width="8.85546875" style="1" customWidth="1"/>
    <col min="9" max="9" width="4.7109375" style="1" customWidth="1"/>
    <col min="10" max="10" width="6.7109375" style="1" customWidth="1"/>
    <col min="11" max="11" width="6" style="1" customWidth="1"/>
    <col min="12" max="12" width="4.7109375" style="1" customWidth="1"/>
    <col min="13" max="13" width="8.85546875" style="1" customWidth="1"/>
    <col min="14" max="15" width="4.7109375" style="1" customWidth="1"/>
    <col min="16" max="16" width="6.7109375" style="1" customWidth="1"/>
    <col min="17" max="17" width="4.7109375" style="1" customWidth="1"/>
    <col min="18" max="18" width="4.42578125" style="1" customWidth="1"/>
    <col min="19" max="19" width="5.85546875" style="1" customWidth="1"/>
    <col min="20" max="257" width="9.140625" style="1"/>
    <col min="258" max="263" width="4.7109375" style="1" customWidth="1"/>
    <col min="264" max="264" width="8.85546875" style="1" customWidth="1"/>
    <col min="265" max="265" width="4.7109375" style="1" customWidth="1"/>
    <col min="266" max="266" width="6.7109375" style="1" customWidth="1"/>
    <col min="267" max="267" width="6" style="1" customWidth="1"/>
    <col min="268" max="268" width="4.7109375" style="1" customWidth="1"/>
    <col min="269" max="269" width="8.85546875" style="1" customWidth="1"/>
    <col min="270" max="271" width="4.7109375" style="1" customWidth="1"/>
    <col min="272" max="272" width="6.7109375" style="1" customWidth="1"/>
    <col min="273" max="273" width="4.7109375" style="1" customWidth="1"/>
    <col min="274" max="274" width="4.42578125" style="1" customWidth="1"/>
    <col min="275" max="275" width="5.85546875" style="1" customWidth="1"/>
    <col min="276" max="513" width="9.140625" style="1"/>
    <col min="514" max="519" width="4.7109375" style="1" customWidth="1"/>
    <col min="520" max="520" width="8.85546875" style="1" customWidth="1"/>
    <col min="521" max="521" width="4.7109375" style="1" customWidth="1"/>
    <col min="522" max="522" width="6.7109375" style="1" customWidth="1"/>
    <col min="523" max="523" width="6" style="1" customWidth="1"/>
    <col min="524" max="524" width="4.7109375" style="1" customWidth="1"/>
    <col min="525" max="525" width="8.85546875" style="1" customWidth="1"/>
    <col min="526" max="527" width="4.7109375" style="1" customWidth="1"/>
    <col min="528" max="528" width="6.7109375" style="1" customWidth="1"/>
    <col min="529" max="529" width="4.7109375" style="1" customWidth="1"/>
    <col min="530" max="530" width="4.42578125" style="1" customWidth="1"/>
    <col min="531" max="531" width="5.85546875" style="1" customWidth="1"/>
    <col min="532" max="769" width="9.140625" style="1"/>
    <col min="770" max="775" width="4.7109375" style="1" customWidth="1"/>
    <col min="776" max="776" width="8.85546875" style="1" customWidth="1"/>
    <col min="777" max="777" width="4.7109375" style="1" customWidth="1"/>
    <col min="778" max="778" width="6.7109375" style="1" customWidth="1"/>
    <col min="779" max="779" width="6" style="1" customWidth="1"/>
    <col min="780" max="780" width="4.7109375" style="1" customWidth="1"/>
    <col min="781" max="781" width="8.85546875" style="1" customWidth="1"/>
    <col min="782" max="783" width="4.7109375" style="1" customWidth="1"/>
    <col min="784" max="784" width="6.7109375" style="1" customWidth="1"/>
    <col min="785" max="785" width="4.7109375" style="1" customWidth="1"/>
    <col min="786" max="786" width="4.42578125" style="1" customWidth="1"/>
    <col min="787" max="787" width="5.85546875" style="1" customWidth="1"/>
    <col min="788" max="1025" width="9.140625" style="1"/>
    <col min="1026" max="1031" width="4.7109375" style="1" customWidth="1"/>
    <col min="1032" max="1032" width="8.85546875" style="1" customWidth="1"/>
    <col min="1033" max="1033" width="4.7109375" style="1" customWidth="1"/>
    <col min="1034" max="1034" width="6.7109375" style="1" customWidth="1"/>
    <col min="1035" max="1035" width="6" style="1" customWidth="1"/>
    <col min="1036" max="1036" width="4.7109375" style="1" customWidth="1"/>
    <col min="1037" max="1037" width="8.85546875" style="1" customWidth="1"/>
    <col min="1038" max="1039" width="4.7109375" style="1" customWidth="1"/>
    <col min="1040" max="1040" width="6.7109375" style="1" customWidth="1"/>
    <col min="1041" max="1041" width="4.7109375" style="1" customWidth="1"/>
    <col min="1042" max="1042" width="4.42578125" style="1" customWidth="1"/>
    <col min="1043" max="1043" width="5.85546875" style="1" customWidth="1"/>
    <col min="1044" max="1281" width="9.140625" style="1"/>
    <col min="1282" max="1287" width="4.7109375" style="1" customWidth="1"/>
    <col min="1288" max="1288" width="8.85546875" style="1" customWidth="1"/>
    <col min="1289" max="1289" width="4.7109375" style="1" customWidth="1"/>
    <col min="1290" max="1290" width="6.7109375" style="1" customWidth="1"/>
    <col min="1291" max="1291" width="6" style="1" customWidth="1"/>
    <col min="1292" max="1292" width="4.7109375" style="1" customWidth="1"/>
    <col min="1293" max="1293" width="8.85546875" style="1" customWidth="1"/>
    <col min="1294" max="1295" width="4.7109375" style="1" customWidth="1"/>
    <col min="1296" max="1296" width="6.7109375" style="1" customWidth="1"/>
    <col min="1297" max="1297" width="4.7109375" style="1" customWidth="1"/>
    <col min="1298" max="1298" width="4.42578125" style="1" customWidth="1"/>
    <col min="1299" max="1299" width="5.85546875" style="1" customWidth="1"/>
    <col min="1300" max="1537" width="9.140625" style="1"/>
    <col min="1538" max="1543" width="4.7109375" style="1" customWidth="1"/>
    <col min="1544" max="1544" width="8.85546875" style="1" customWidth="1"/>
    <col min="1545" max="1545" width="4.7109375" style="1" customWidth="1"/>
    <col min="1546" max="1546" width="6.7109375" style="1" customWidth="1"/>
    <col min="1547" max="1547" width="6" style="1" customWidth="1"/>
    <col min="1548" max="1548" width="4.7109375" style="1" customWidth="1"/>
    <col min="1549" max="1549" width="8.85546875" style="1" customWidth="1"/>
    <col min="1550" max="1551" width="4.7109375" style="1" customWidth="1"/>
    <col min="1552" max="1552" width="6.7109375" style="1" customWidth="1"/>
    <col min="1553" max="1553" width="4.7109375" style="1" customWidth="1"/>
    <col min="1554" max="1554" width="4.42578125" style="1" customWidth="1"/>
    <col min="1555" max="1555" width="5.85546875" style="1" customWidth="1"/>
    <col min="1556" max="1793" width="9.140625" style="1"/>
    <col min="1794" max="1799" width="4.7109375" style="1" customWidth="1"/>
    <col min="1800" max="1800" width="8.85546875" style="1" customWidth="1"/>
    <col min="1801" max="1801" width="4.7109375" style="1" customWidth="1"/>
    <col min="1802" max="1802" width="6.7109375" style="1" customWidth="1"/>
    <col min="1803" max="1803" width="6" style="1" customWidth="1"/>
    <col min="1804" max="1804" width="4.7109375" style="1" customWidth="1"/>
    <col min="1805" max="1805" width="8.85546875" style="1" customWidth="1"/>
    <col min="1806" max="1807" width="4.7109375" style="1" customWidth="1"/>
    <col min="1808" max="1808" width="6.7109375" style="1" customWidth="1"/>
    <col min="1809" max="1809" width="4.7109375" style="1" customWidth="1"/>
    <col min="1810" max="1810" width="4.42578125" style="1" customWidth="1"/>
    <col min="1811" max="1811" width="5.85546875" style="1" customWidth="1"/>
    <col min="1812" max="2049" width="9.140625" style="1"/>
    <col min="2050" max="2055" width="4.7109375" style="1" customWidth="1"/>
    <col min="2056" max="2056" width="8.85546875" style="1" customWidth="1"/>
    <col min="2057" max="2057" width="4.7109375" style="1" customWidth="1"/>
    <col min="2058" max="2058" width="6.7109375" style="1" customWidth="1"/>
    <col min="2059" max="2059" width="6" style="1" customWidth="1"/>
    <col min="2060" max="2060" width="4.7109375" style="1" customWidth="1"/>
    <col min="2061" max="2061" width="8.85546875" style="1" customWidth="1"/>
    <col min="2062" max="2063" width="4.7109375" style="1" customWidth="1"/>
    <col min="2064" max="2064" width="6.7109375" style="1" customWidth="1"/>
    <col min="2065" max="2065" width="4.7109375" style="1" customWidth="1"/>
    <col min="2066" max="2066" width="4.42578125" style="1" customWidth="1"/>
    <col min="2067" max="2067" width="5.85546875" style="1" customWidth="1"/>
    <col min="2068" max="2305" width="9.140625" style="1"/>
    <col min="2306" max="2311" width="4.7109375" style="1" customWidth="1"/>
    <col min="2312" max="2312" width="8.85546875" style="1" customWidth="1"/>
    <col min="2313" max="2313" width="4.7109375" style="1" customWidth="1"/>
    <col min="2314" max="2314" width="6.7109375" style="1" customWidth="1"/>
    <col min="2315" max="2315" width="6" style="1" customWidth="1"/>
    <col min="2316" max="2316" width="4.7109375" style="1" customWidth="1"/>
    <col min="2317" max="2317" width="8.85546875" style="1" customWidth="1"/>
    <col min="2318" max="2319" width="4.7109375" style="1" customWidth="1"/>
    <col min="2320" max="2320" width="6.7109375" style="1" customWidth="1"/>
    <col min="2321" max="2321" width="4.7109375" style="1" customWidth="1"/>
    <col min="2322" max="2322" width="4.42578125" style="1" customWidth="1"/>
    <col min="2323" max="2323" width="5.85546875" style="1" customWidth="1"/>
    <col min="2324" max="2561" width="9.140625" style="1"/>
    <col min="2562" max="2567" width="4.7109375" style="1" customWidth="1"/>
    <col min="2568" max="2568" width="8.85546875" style="1" customWidth="1"/>
    <col min="2569" max="2569" width="4.7109375" style="1" customWidth="1"/>
    <col min="2570" max="2570" width="6.7109375" style="1" customWidth="1"/>
    <col min="2571" max="2571" width="6" style="1" customWidth="1"/>
    <col min="2572" max="2572" width="4.7109375" style="1" customWidth="1"/>
    <col min="2573" max="2573" width="8.85546875" style="1" customWidth="1"/>
    <col min="2574" max="2575" width="4.7109375" style="1" customWidth="1"/>
    <col min="2576" max="2576" width="6.7109375" style="1" customWidth="1"/>
    <col min="2577" max="2577" width="4.7109375" style="1" customWidth="1"/>
    <col min="2578" max="2578" width="4.42578125" style="1" customWidth="1"/>
    <col min="2579" max="2579" width="5.85546875" style="1" customWidth="1"/>
    <col min="2580" max="2817" width="9.140625" style="1"/>
    <col min="2818" max="2823" width="4.7109375" style="1" customWidth="1"/>
    <col min="2824" max="2824" width="8.85546875" style="1" customWidth="1"/>
    <col min="2825" max="2825" width="4.7109375" style="1" customWidth="1"/>
    <col min="2826" max="2826" width="6.7109375" style="1" customWidth="1"/>
    <col min="2827" max="2827" width="6" style="1" customWidth="1"/>
    <col min="2828" max="2828" width="4.7109375" style="1" customWidth="1"/>
    <col min="2829" max="2829" width="8.85546875" style="1" customWidth="1"/>
    <col min="2830" max="2831" width="4.7109375" style="1" customWidth="1"/>
    <col min="2832" max="2832" width="6.7109375" style="1" customWidth="1"/>
    <col min="2833" max="2833" width="4.7109375" style="1" customWidth="1"/>
    <col min="2834" max="2834" width="4.42578125" style="1" customWidth="1"/>
    <col min="2835" max="2835" width="5.85546875" style="1" customWidth="1"/>
    <col min="2836" max="3073" width="9.140625" style="1"/>
    <col min="3074" max="3079" width="4.7109375" style="1" customWidth="1"/>
    <col min="3080" max="3080" width="8.85546875" style="1" customWidth="1"/>
    <col min="3081" max="3081" width="4.7109375" style="1" customWidth="1"/>
    <col min="3082" max="3082" width="6.7109375" style="1" customWidth="1"/>
    <col min="3083" max="3083" width="6" style="1" customWidth="1"/>
    <col min="3084" max="3084" width="4.7109375" style="1" customWidth="1"/>
    <col min="3085" max="3085" width="8.85546875" style="1" customWidth="1"/>
    <col min="3086" max="3087" width="4.7109375" style="1" customWidth="1"/>
    <col min="3088" max="3088" width="6.7109375" style="1" customWidth="1"/>
    <col min="3089" max="3089" width="4.7109375" style="1" customWidth="1"/>
    <col min="3090" max="3090" width="4.42578125" style="1" customWidth="1"/>
    <col min="3091" max="3091" width="5.85546875" style="1" customWidth="1"/>
    <col min="3092" max="3329" width="9.140625" style="1"/>
    <col min="3330" max="3335" width="4.7109375" style="1" customWidth="1"/>
    <col min="3336" max="3336" width="8.85546875" style="1" customWidth="1"/>
    <col min="3337" max="3337" width="4.7109375" style="1" customWidth="1"/>
    <col min="3338" max="3338" width="6.7109375" style="1" customWidth="1"/>
    <col min="3339" max="3339" width="6" style="1" customWidth="1"/>
    <col min="3340" max="3340" width="4.7109375" style="1" customWidth="1"/>
    <col min="3341" max="3341" width="8.85546875" style="1" customWidth="1"/>
    <col min="3342" max="3343" width="4.7109375" style="1" customWidth="1"/>
    <col min="3344" max="3344" width="6.7109375" style="1" customWidth="1"/>
    <col min="3345" max="3345" width="4.7109375" style="1" customWidth="1"/>
    <col min="3346" max="3346" width="4.42578125" style="1" customWidth="1"/>
    <col min="3347" max="3347" width="5.85546875" style="1" customWidth="1"/>
    <col min="3348" max="3585" width="9.140625" style="1"/>
    <col min="3586" max="3591" width="4.7109375" style="1" customWidth="1"/>
    <col min="3592" max="3592" width="8.85546875" style="1" customWidth="1"/>
    <col min="3593" max="3593" width="4.7109375" style="1" customWidth="1"/>
    <col min="3594" max="3594" width="6.7109375" style="1" customWidth="1"/>
    <col min="3595" max="3595" width="6" style="1" customWidth="1"/>
    <col min="3596" max="3596" width="4.7109375" style="1" customWidth="1"/>
    <col min="3597" max="3597" width="8.85546875" style="1" customWidth="1"/>
    <col min="3598" max="3599" width="4.7109375" style="1" customWidth="1"/>
    <col min="3600" max="3600" width="6.7109375" style="1" customWidth="1"/>
    <col min="3601" max="3601" width="4.7109375" style="1" customWidth="1"/>
    <col min="3602" max="3602" width="4.42578125" style="1" customWidth="1"/>
    <col min="3603" max="3603" width="5.85546875" style="1" customWidth="1"/>
    <col min="3604" max="3841" width="9.140625" style="1"/>
    <col min="3842" max="3847" width="4.7109375" style="1" customWidth="1"/>
    <col min="3848" max="3848" width="8.85546875" style="1" customWidth="1"/>
    <col min="3849" max="3849" width="4.7109375" style="1" customWidth="1"/>
    <col min="3850" max="3850" width="6.7109375" style="1" customWidth="1"/>
    <col min="3851" max="3851" width="6" style="1" customWidth="1"/>
    <col min="3852" max="3852" width="4.7109375" style="1" customWidth="1"/>
    <col min="3853" max="3853" width="8.85546875" style="1" customWidth="1"/>
    <col min="3854" max="3855" width="4.7109375" style="1" customWidth="1"/>
    <col min="3856" max="3856" width="6.7109375" style="1" customWidth="1"/>
    <col min="3857" max="3857" width="4.7109375" style="1" customWidth="1"/>
    <col min="3858" max="3858" width="4.42578125" style="1" customWidth="1"/>
    <col min="3859" max="3859" width="5.85546875" style="1" customWidth="1"/>
    <col min="3860" max="4097" width="9.140625" style="1"/>
    <col min="4098" max="4103" width="4.7109375" style="1" customWidth="1"/>
    <col min="4104" max="4104" width="8.85546875" style="1" customWidth="1"/>
    <col min="4105" max="4105" width="4.7109375" style="1" customWidth="1"/>
    <col min="4106" max="4106" width="6.7109375" style="1" customWidth="1"/>
    <col min="4107" max="4107" width="6" style="1" customWidth="1"/>
    <col min="4108" max="4108" width="4.7109375" style="1" customWidth="1"/>
    <col min="4109" max="4109" width="8.85546875" style="1" customWidth="1"/>
    <col min="4110" max="4111" width="4.7109375" style="1" customWidth="1"/>
    <col min="4112" max="4112" width="6.7109375" style="1" customWidth="1"/>
    <col min="4113" max="4113" width="4.7109375" style="1" customWidth="1"/>
    <col min="4114" max="4114" width="4.42578125" style="1" customWidth="1"/>
    <col min="4115" max="4115" width="5.85546875" style="1" customWidth="1"/>
    <col min="4116" max="4353" width="9.140625" style="1"/>
    <col min="4354" max="4359" width="4.7109375" style="1" customWidth="1"/>
    <col min="4360" max="4360" width="8.85546875" style="1" customWidth="1"/>
    <col min="4361" max="4361" width="4.7109375" style="1" customWidth="1"/>
    <col min="4362" max="4362" width="6.7109375" style="1" customWidth="1"/>
    <col min="4363" max="4363" width="6" style="1" customWidth="1"/>
    <col min="4364" max="4364" width="4.7109375" style="1" customWidth="1"/>
    <col min="4365" max="4365" width="8.85546875" style="1" customWidth="1"/>
    <col min="4366" max="4367" width="4.7109375" style="1" customWidth="1"/>
    <col min="4368" max="4368" width="6.7109375" style="1" customWidth="1"/>
    <col min="4369" max="4369" width="4.7109375" style="1" customWidth="1"/>
    <col min="4370" max="4370" width="4.42578125" style="1" customWidth="1"/>
    <col min="4371" max="4371" width="5.85546875" style="1" customWidth="1"/>
    <col min="4372" max="4609" width="9.140625" style="1"/>
    <col min="4610" max="4615" width="4.7109375" style="1" customWidth="1"/>
    <col min="4616" max="4616" width="8.85546875" style="1" customWidth="1"/>
    <col min="4617" max="4617" width="4.7109375" style="1" customWidth="1"/>
    <col min="4618" max="4618" width="6.7109375" style="1" customWidth="1"/>
    <col min="4619" max="4619" width="6" style="1" customWidth="1"/>
    <col min="4620" max="4620" width="4.7109375" style="1" customWidth="1"/>
    <col min="4621" max="4621" width="8.85546875" style="1" customWidth="1"/>
    <col min="4622" max="4623" width="4.7109375" style="1" customWidth="1"/>
    <col min="4624" max="4624" width="6.7109375" style="1" customWidth="1"/>
    <col min="4625" max="4625" width="4.7109375" style="1" customWidth="1"/>
    <col min="4626" max="4626" width="4.42578125" style="1" customWidth="1"/>
    <col min="4627" max="4627" width="5.85546875" style="1" customWidth="1"/>
    <col min="4628" max="4865" width="9.140625" style="1"/>
    <col min="4866" max="4871" width="4.7109375" style="1" customWidth="1"/>
    <col min="4872" max="4872" width="8.85546875" style="1" customWidth="1"/>
    <col min="4873" max="4873" width="4.7109375" style="1" customWidth="1"/>
    <col min="4874" max="4874" width="6.7109375" style="1" customWidth="1"/>
    <col min="4875" max="4875" width="6" style="1" customWidth="1"/>
    <col min="4876" max="4876" width="4.7109375" style="1" customWidth="1"/>
    <col min="4877" max="4877" width="8.85546875" style="1" customWidth="1"/>
    <col min="4878" max="4879" width="4.7109375" style="1" customWidth="1"/>
    <col min="4880" max="4880" width="6.7109375" style="1" customWidth="1"/>
    <col min="4881" max="4881" width="4.7109375" style="1" customWidth="1"/>
    <col min="4882" max="4882" width="4.42578125" style="1" customWidth="1"/>
    <col min="4883" max="4883" width="5.85546875" style="1" customWidth="1"/>
    <col min="4884" max="5121" width="9.140625" style="1"/>
    <col min="5122" max="5127" width="4.7109375" style="1" customWidth="1"/>
    <col min="5128" max="5128" width="8.85546875" style="1" customWidth="1"/>
    <col min="5129" max="5129" width="4.7109375" style="1" customWidth="1"/>
    <col min="5130" max="5130" width="6.7109375" style="1" customWidth="1"/>
    <col min="5131" max="5131" width="6" style="1" customWidth="1"/>
    <col min="5132" max="5132" width="4.7109375" style="1" customWidth="1"/>
    <col min="5133" max="5133" width="8.85546875" style="1" customWidth="1"/>
    <col min="5134" max="5135" width="4.7109375" style="1" customWidth="1"/>
    <col min="5136" max="5136" width="6.7109375" style="1" customWidth="1"/>
    <col min="5137" max="5137" width="4.7109375" style="1" customWidth="1"/>
    <col min="5138" max="5138" width="4.42578125" style="1" customWidth="1"/>
    <col min="5139" max="5139" width="5.85546875" style="1" customWidth="1"/>
    <col min="5140" max="5377" width="9.140625" style="1"/>
    <col min="5378" max="5383" width="4.7109375" style="1" customWidth="1"/>
    <col min="5384" max="5384" width="8.85546875" style="1" customWidth="1"/>
    <col min="5385" max="5385" width="4.7109375" style="1" customWidth="1"/>
    <col min="5386" max="5386" width="6.7109375" style="1" customWidth="1"/>
    <col min="5387" max="5387" width="6" style="1" customWidth="1"/>
    <col min="5388" max="5388" width="4.7109375" style="1" customWidth="1"/>
    <col min="5389" max="5389" width="8.85546875" style="1" customWidth="1"/>
    <col min="5390" max="5391" width="4.7109375" style="1" customWidth="1"/>
    <col min="5392" max="5392" width="6.7109375" style="1" customWidth="1"/>
    <col min="5393" max="5393" width="4.7109375" style="1" customWidth="1"/>
    <col min="5394" max="5394" width="4.42578125" style="1" customWidth="1"/>
    <col min="5395" max="5395" width="5.85546875" style="1" customWidth="1"/>
    <col min="5396" max="5633" width="9.140625" style="1"/>
    <col min="5634" max="5639" width="4.7109375" style="1" customWidth="1"/>
    <col min="5640" max="5640" width="8.85546875" style="1" customWidth="1"/>
    <col min="5641" max="5641" width="4.7109375" style="1" customWidth="1"/>
    <col min="5642" max="5642" width="6.7109375" style="1" customWidth="1"/>
    <col min="5643" max="5643" width="6" style="1" customWidth="1"/>
    <col min="5644" max="5644" width="4.7109375" style="1" customWidth="1"/>
    <col min="5645" max="5645" width="8.85546875" style="1" customWidth="1"/>
    <col min="5646" max="5647" width="4.7109375" style="1" customWidth="1"/>
    <col min="5648" max="5648" width="6.7109375" style="1" customWidth="1"/>
    <col min="5649" max="5649" width="4.7109375" style="1" customWidth="1"/>
    <col min="5650" max="5650" width="4.42578125" style="1" customWidth="1"/>
    <col min="5651" max="5651" width="5.85546875" style="1" customWidth="1"/>
    <col min="5652" max="5889" width="9.140625" style="1"/>
    <col min="5890" max="5895" width="4.7109375" style="1" customWidth="1"/>
    <col min="5896" max="5896" width="8.85546875" style="1" customWidth="1"/>
    <col min="5897" max="5897" width="4.7109375" style="1" customWidth="1"/>
    <col min="5898" max="5898" width="6.7109375" style="1" customWidth="1"/>
    <col min="5899" max="5899" width="6" style="1" customWidth="1"/>
    <col min="5900" max="5900" width="4.7109375" style="1" customWidth="1"/>
    <col min="5901" max="5901" width="8.85546875" style="1" customWidth="1"/>
    <col min="5902" max="5903" width="4.7109375" style="1" customWidth="1"/>
    <col min="5904" max="5904" width="6.7109375" style="1" customWidth="1"/>
    <col min="5905" max="5905" width="4.7109375" style="1" customWidth="1"/>
    <col min="5906" max="5906" width="4.42578125" style="1" customWidth="1"/>
    <col min="5907" max="5907" width="5.85546875" style="1" customWidth="1"/>
    <col min="5908" max="6145" width="9.140625" style="1"/>
    <col min="6146" max="6151" width="4.7109375" style="1" customWidth="1"/>
    <col min="6152" max="6152" width="8.85546875" style="1" customWidth="1"/>
    <col min="6153" max="6153" width="4.7109375" style="1" customWidth="1"/>
    <col min="6154" max="6154" width="6.7109375" style="1" customWidth="1"/>
    <col min="6155" max="6155" width="6" style="1" customWidth="1"/>
    <col min="6156" max="6156" width="4.7109375" style="1" customWidth="1"/>
    <col min="6157" max="6157" width="8.85546875" style="1" customWidth="1"/>
    <col min="6158" max="6159" width="4.7109375" style="1" customWidth="1"/>
    <col min="6160" max="6160" width="6.7109375" style="1" customWidth="1"/>
    <col min="6161" max="6161" width="4.7109375" style="1" customWidth="1"/>
    <col min="6162" max="6162" width="4.42578125" style="1" customWidth="1"/>
    <col min="6163" max="6163" width="5.85546875" style="1" customWidth="1"/>
    <col min="6164" max="6401" width="9.140625" style="1"/>
    <col min="6402" max="6407" width="4.7109375" style="1" customWidth="1"/>
    <col min="6408" max="6408" width="8.85546875" style="1" customWidth="1"/>
    <col min="6409" max="6409" width="4.7109375" style="1" customWidth="1"/>
    <col min="6410" max="6410" width="6.7109375" style="1" customWidth="1"/>
    <col min="6411" max="6411" width="6" style="1" customWidth="1"/>
    <col min="6412" max="6412" width="4.7109375" style="1" customWidth="1"/>
    <col min="6413" max="6413" width="8.85546875" style="1" customWidth="1"/>
    <col min="6414" max="6415" width="4.7109375" style="1" customWidth="1"/>
    <col min="6416" max="6416" width="6.7109375" style="1" customWidth="1"/>
    <col min="6417" max="6417" width="4.7109375" style="1" customWidth="1"/>
    <col min="6418" max="6418" width="4.42578125" style="1" customWidth="1"/>
    <col min="6419" max="6419" width="5.85546875" style="1" customWidth="1"/>
    <col min="6420" max="6657" width="9.140625" style="1"/>
    <col min="6658" max="6663" width="4.7109375" style="1" customWidth="1"/>
    <col min="6664" max="6664" width="8.85546875" style="1" customWidth="1"/>
    <col min="6665" max="6665" width="4.7109375" style="1" customWidth="1"/>
    <col min="6666" max="6666" width="6.7109375" style="1" customWidth="1"/>
    <col min="6667" max="6667" width="6" style="1" customWidth="1"/>
    <col min="6668" max="6668" width="4.7109375" style="1" customWidth="1"/>
    <col min="6669" max="6669" width="8.85546875" style="1" customWidth="1"/>
    <col min="6670" max="6671" width="4.7109375" style="1" customWidth="1"/>
    <col min="6672" max="6672" width="6.7109375" style="1" customWidth="1"/>
    <col min="6673" max="6673" width="4.7109375" style="1" customWidth="1"/>
    <col min="6674" max="6674" width="4.42578125" style="1" customWidth="1"/>
    <col min="6675" max="6675" width="5.85546875" style="1" customWidth="1"/>
    <col min="6676" max="6913" width="9.140625" style="1"/>
    <col min="6914" max="6919" width="4.7109375" style="1" customWidth="1"/>
    <col min="6920" max="6920" width="8.85546875" style="1" customWidth="1"/>
    <col min="6921" max="6921" width="4.7109375" style="1" customWidth="1"/>
    <col min="6922" max="6922" width="6.7109375" style="1" customWidth="1"/>
    <col min="6923" max="6923" width="6" style="1" customWidth="1"/>
    <col min="6924" max="6924" width="4.7109375" style="1" customWidth="1"/>
    <col min="6925" max="6925" width="8.85546875" style="1" customWidth="1"/>
    <col min="6926" max="6927" width="4.7109375" style="1" customWidth="1"/>
    <col min="6928" max="6928" width="6.7109375" style="1" customWidth="1"/>
    <col min="6929" max="6929" width="4.7109375" style="1" customWidth="1"/>
    <col min="6930" max="6930" width="4.42578125" style="1" customWidth="1"/>
    <col min="6931" max="6931" width="5.85546875" style="1" customWidth="1"/>
    <col min="6932" max="7169" width="9.140625" style="1"/>
    <col min="7170" max="7175" width="4.7109375" style="1" customWidth="1"/>
    <col min="7176" max="7176" width="8.85546875" style="1" customWidth="1"/>
    <col min="7177" max="7177" width="4.7109375" style="1" customWidth="1"/>
    <col min="7178" max="7178" width="6.7109375" style="1" customWidth="1"/>
    <col min="7179" max="7179" width="6" style="1" customWidth="1"/>
    <col min="7180" max="7180" width="4.7109375" style="1" customWidth="1"/>
    <col min="7181" max="7181" width="8.85546875" style="1" customWidth="1"/>
    <col min="7182" max="7183" width="4.7109375" style="1" customWidth="1"/>
    <col min="7184" max="7184" width="6.7109375" style="1" customWidth="1"/>
    <col min="7185" max="7185" width="4.7109375" style="1" customWidth="1"/>
    <col min="7186" max="7186" width="4.42578125" style="1" customWidth="1"/>
    <col min="7187" max="7187" width="5.85546875" style="1" customWidth="1"/>
    <col min="7188" max="7425" width="9.140625" style="1"/>
    <col min="7426" max="7431" width="4.7109375" style="1" customWidth="1"/>
    <col min="7432" max="7432" width="8.85546875" style="1" customWidth="1"/>
    <col min="7433" max="7433" width="4.7109375" style="1" customWidth="1"/>
    <col min="7434" max="7434" width="6.7109375" style="1" customWidth="1"/>
    <col min="7435" max="7435" width="6" style="1" customWidth="1"/>
    <col min="7436" max="7436" width="4.7109375" style="1" customWidth="1"/>
    <col min="7437" max="7437" width="8.85546875" style="1" customWidth="1"/>
    <col min="7438" max="7439" width="4.7109375" style="1" customWidth="1"/>
    <col min="7440" max="7440" width="6.7109375" style="1" customWidth="1"/>
    <col min="7441" max="7441" width="4.7109375" style="1" customWidth="1"/>
    <col min="7442" max="7442" width="4.42578125" style="1" customWidth="1"/>
    <col min="7443" max="7443" width="5.85546875" style="1" customWidth="1"/>
    <col min="7444" max="7681" width="9.140625" style="1"/>
    <col min="7682" max="7687" width="4.7109375" style="1" customWidth="1"/>
    <col min="7688" max="7688" width="8.85546875" style="1" customWidth="1"/>
    <col min="7689" max="7689" width="4.7109375" style="1" customWidth="1"/>
    <col min="7690" max="7690" width="6.7109375" style="1" customWidth="1"/>
    <col min="7691" max="7691" width="6" style="1" customWidth="1"/>
    <col min="7692" max="7692" width="4.7109375" style="1" customWidth="1"/>
    <col min="7693" max="7693" width="8.85546875" style="1" customWidth="1"/>
    <col min="7694" max="7695" width="4.7109375" style="1" customWidth="1"/>
    <col min="7696" max="7696" width="6.7109375" style="1" customWidth="1"/>
    <col min="7697" max="7697" width="4.7109375" style="1" customWidth="1"/>
    <col min="7698" max="7698" width="4.42578125" style="1" customWidth="1"/>
    <col min="7699" max="7699" width="5.85546875" style="1" customWidth="1"/>
    <col min="7700" max="7937" width="9.140625" style="1"/>
    <col min="7938" max="7943" width="4.7109375" style="1" customWidth="1"/>
    <col min="7944" max="7944" width="8.85546875" style="1" customWidth="1"/>
    <col min="7945" max="7945" width="4.7109375" style="1" customWidth="1"/>
    <col min="7946" max="7946" width="6.7109375" style="1" customWidth="1"/>
    <col min="7947" max="7947" width="6" style="1" customWidth="1"/>
    <col min="7948" max="7948" width="4.7109375" style="1" customWidth="1"/>
    <col min="7949" max="7949" width="8.85546875" style="1" customWidth="1"/>
    <col min="7950" max="7951" width="4.7109375" style="1" customWidth="1"/>
    <col min="7952" max="7952" width="6.7109375" style="1" customWidth="1"/>
    <col min="7953" max="7953" width="4.7109375" style="1" customWidth="1"/>
    <col min="7954" max="7954" width="4.42578125" style="1" customWidth="1"/>
    <col min="7955" max="7955" width="5.85546875" style="1" customWidth="1"/>
    <col min="7956" max="8193" width="9.140625" style="1"/>
    <col min="8194" max="8199" width="4.7109375" style="1" customWidth="1"/>
    <col min="8200" max="8200" width="8.85546875" style="1" customWidth="1"/>
    <col min="8201" max="8201" width="4.7109375" style="1" customWidth="1"/>
    <col min="8202" max="8202" width="6.7109375" style="1" customWidth="1"/>
    <col min="8203" max="8203" width="6" style="1" customWidth="1"/>
    <col min="8204" max="8204" width="4.7109375" style="1" customWidth="1"/>
    <col min="8205" max="8205" width="8.85546875" style="1" customWidth="1"/>
    <col min="8206" max="8207" width="4.7109375" style="1" customWidth="1"/>
    <col min="8208" max="8208" width="6.7109375" style="1" customWidth="1"/>
    <col min="8209" max="8209" width="4.7109375" style="1" customWidth="1"/>
    <col min="8210" max="8210" width="4.42578125" style="1" customWidth="1"/>
    <col min="8211" max="8211" width="5.85546875" style="1" customWidth="1"/>
    <col min="8212" max="8449" width="9.140625" style="1"/>
    <col min="8450" max="8455" width="4.7109375" style="1" customWidth="1"/>
    <col min="8456" max="8456" width="8.85546875" style="1" customWidth="1"/>
    <col min="8457" max="8457" width="4.7109375" style="1" customWidth="1"/>
    <col min="8458" max="8458" width="6.7109375" style="1" customWidth="1"/>
    <col min="8459" max="8459" width="6" style="1" customWidth="1"/>
    <col min="8460" max="8460" width="4.7109375" style="1" customWidth="1"/>
    <col min="8461" max="8461" width="8.85546875" style="1" customWidth="1"/>
    <col min="8462" max="8463" width="4.7109375" style="1" customWidth="1"/>
    <col min="8464" max="8464" width="6.7109375" style="1" customWidth="1"/>
    <col min="8465" max="8465" width="4.7109375" style="1" customWidth="1"/>
    <col min="8466" max="8466" width="4.42578125" style="1" customWidth="1"/>
    <col min="8467" max="8467" width="5.85546875" style="1" customWidth="1"/>
    <col min="8468" max="8705" width="9.140625" style="1"/>
    <col min="8706" max="8711" width="4.7109375" style="1" customWidth="1"/>
    <col min="8712" max="8712" width="8.85546875" style="1" customWidth="1"/>
    <col min="8713" max="8713" width="4.7109375" style="1" customWidth="1"/>
    <col min="8714" max="8714" width="6.7109375" style="1" customWidth="1"/>
    <col min="8715" max="8715" width="6" style="1" customWidth="1"/>
    <col min="8716" max="8716" width="4.7109375" style="1" customWidth="1"/>
    <col min="8717" max="8717" width="8.85546875" style="1" customWidth="1"/>
    <col min="8718" max="8719" width="4.7109375" style="1" customWidth="1"/>
    <col min="8720" max="8720" width="6.7109375" style="1" customWidth="1"/>
    <col min="8721" max="8721" width="4.7109375" style="1" customWidth="1"/>
    <col min="8722" max="8722" width="4.42578125" style="1" customWidth="1"/>
    <col min="8723" max="8723" width="5.85546875" style="1" customWidth="1"/>
    <col min="8724" max="8961" width="9.140625" style="1"/>
    <col min="8962" max="8967" width="4.7109375" style="1" customWidth="1"/>
    <col min="8968" max="8968" width="8.85546875" style="1" customWidth="1"/>
    <col min="8969" max="8969" width="4.7109375" style="1" customWidth="1"/>
    <col min="8970" max="8970" width="6.7109375" style="1" customWidth="1"/>
    <col min="8971" max="8971" width="6" style="1" customWidth="1"/>
    <col min="8972" max="8972" width="4.7109375" style="1" customWidth="1"/>
    <col min="8973" max="8973" width="8.85546875" style="1" customWidth="1"/>
    <col min="8974" max="8975" width="4.7109375" style="1" customWidth="1"/>
    <col min="8976" max="8976" width="6.7109375" style="1" customWidth="1"/>
    <col min="8977" max="8977" width="4.7109375" style="1" customWidth="1"/>
    <col min="8978" max="8978" width="4.42578125" style="1" customWidth="1"/>
    <col min="8979" max="8979" width="5.85546875" style="1" customWidth="1"/>
    <col min="8980" max="9217" width="9.140625" style="1"/>
    <col min="9218" max="9223" width="4.7109375" style="1" customWidth="1"/>
    <col min="9224" max="9224" width="8.85546875" style="1" customWidth="1"/>
    <col min="9225" max="9225" width="4.7109375" style="1" customWidth="1"/>
    <col min="9226" max="9226" width="6.7109375" style="1" customWidth="1"/>
    <col min="9227" max="9227" width="6" style="1" customWidth="1"/>
    <col min="9228" max="9228" width="4.7109375" style="1" customWidth="1"/>
    <col min="9229" max="9229" width="8.85546875" style="1" customWidth="1"/>
    <col min="9230" max="9231" width="4.7109375" style="1" customWidth="1"/>
    <col min="9232" max="9232" width="6.7109375" style="1" customWidth="1"/>
    <col min="9233" max="9233" width="4.7109375" style="1" customWidth="1"/>
    <col min="9234" max="9234" width="4.42578125" style="1" customWidth="1"/>
    <col min="9235" max="9235" width="5.85546875" style="1" customWidth="1"/>
    <col min="9236" max="9473" width="9.140625" style="1"/>
    <col min="9474" max="9479" width="4.7109375" style="1" customWidth="1"/>
    <col min="9480" max="9480" width="8.85546875" style="1" customWidth="1"/>
    <col min="9481" max="9481" width="4.7109375" style="1" customWidth="1"/>
    <col min="9482" max="9482" width="6.7109375" style="1" customWidth="1"/>
    <col min="9483" max="9483" width="6" style="1" customWidth="1"/>
    <col min="9484" max="9484" width="4.7109375" style="1" customWidth="1"/>
    <col min="9485" max="9485" width="8.85546875" style="1" customWidth="1"/>
    <col min="9486" max="9487" width="4.7109375" style="1" customWidth="1"/>
    <col min="9488" max="9488" width="6.7109375" style="1" customWidth="1"/>
    <col min="9489" max="9489" width="4.7109375" style="1" customWidth="1"/>
    <col min="9490" max="9490" width="4.42578125" style="1" customWidth="1"/>
    <col min="9491" max="9491" width="5.85546875" style="1" customWidth="1"/>
    <col min="9492" max="9729" width="9.140625" style="1"/>
    <col min="9730" max="9735" width="4.7109375" style="1" customWidth="1"/>
    <col min="9736" max="9736" width="8.85546875" style="1" customWidth="1"/>
    <col min="9737" max="9737" width="4.7109375" style="1" customWidth="1"/>
    <col min="9738" max="9738" width="6.7109375" style="1" customWidth="1"/>
    <col min="9739" max="9739" width="6" style="1" customWidth="1"/>
    <col min="9740" max="9740" width="4.7109375" style="1" customWidth="1"/>
    <col min="9741" max="9741" width="8.85546875" style="1" customWidth="1"/>
    <col min="9742" max="9743" width="4.7109375" style="1" customWidth="1"/>
    <col min="9744" max="9744" width="6.7109375" style="1" customWidth="1"/>
    <col min="9745" max="9745" width="4.7109375" style="1" customWidth="1"/>
    <col min="9746" max="9746" width="4.42578125" style="1" customWidth="1"/>
    <col min="9747" max="9747" width="5.85546875" style="1" customWidth="1"/>
    <col min="9748" max="9985" width="9.140625" style="1"/>
    <col min="9986" max="9991" width="4.7109375" style="1" customWidth="1"/>
    <col min="9992" max="9992" width="8.85546875" style="1" customWidth="1"/>
    <col min="9993" max="9993" width="4.7109375" style="1" customWidth="1"/>
    <col min="9994" max="9994" width="6.7109375" style="1" customWidth="1"/>
    <col min="9995" max="9995" width="6" style="1" customWidth="1"/>
    <col min="9996" max="9996" width="4.7109375" style="1" customWidth="1"/>
    <col min="9997" max="9997" width="8.85546875" style="1" customWidth="1"/>
    <col min="9998" max="9999" width="4.7109375" style="1" customWidth="1"/>
    <col min="10000" max="10000" width="6.7109375" style="1" customWidth="1"/>
    <col min="10001" max="10001" width="4.7109375" style="1" customWidth="1"/>
    <col min="10002" max="10002" width="4.42578125" style="1" customWidth="1"/>
    <col min="10003" max="10003" width="5.85546875" style="1" customWidth="1"/>
    <col min="10004" max="10241" width="9.140625" style="1"/>
    <col min="10242" max="10247" width="4.7109375" style="1" customWidth="1"/>
    <col min="10248" max="10248" width="8.85546875" style="1" customWidth="1"/>
    <col min="10249" max="10249" width="4.7109375" style="1" customWidth="1"/>
    <col min="10250" max="10250" width="6.7109375" style="1" customWidth="1"/>
    <col min="10251" max="10251" width="6" style="1" customWidth="1"/>
    <col min="10252" max="10252" width="4.7109375" style="1" customWidth="1"/>
    <col min="10253" max="10253" width="8.85546875" style="1" customWidth="1"/>
    <col min="10254" max="10255" width="4.7109375" style="1" customWidth="1"/>
    <col min="10256" max="10256" width="6.7109375" style="1" customWidth="1"/>
    <col min="10257" max="10257" width="4.7109375" style="1" customWidth="1"/>
    <col min="10258" max="10258" width="4.42578125" style="1" customWidth="1"/>
    <col min="10259" max="10259" width="5.85546875" style="1" customWidth="1"/>
    <col min="10260" max="10497" width="9.140625" style="1"/>
    <col min="10498" max="10503" width="4.7109375" style="1" customWidth="1"/>
    <col min="10504" max="10504" width="8.85546875" style="1" customWidth="1"/>
    <col min="10505" max="10505" width="4.7109375" style="1" customWidth="1"/>
    <col min="10506" max="10506" width="6.7109375" style="1" customWidth="1"/>
    <col min="10507" max="10507" width="6" style="1" customWidth="1"/>
    <col min="10508" max="10508" width="4.7109375" style="1" customWidth="1"/>
    <col min="10509" max="10509" width="8.85546875" style="1" customWidth="1"/>
    <col min="10510" max="10511" width="4.7109375" style="1" customWidth="1"/>
    <col min="10512" max="10512" width="6.7109375" style="1" customWidth="1"/>
    <col min="10513" max="10513" width="4.7109375" style="1" customWidth="1"/>
    <col min="10514" max="10514" width="4.42578125" style="1" customWidth="1"/>
    <col min="10515" max="10515" width="5.85546875" style="1" customWidth="1"/>
    <col min="10516" max="10753" width="9.140625" style="1"/>
    <col min="10754" max="10759" width="4.7109375" style="1" customWidth="1"/>
    <col min="10760" max="10760" width="8.85546875" style="1" customWidth="1"/>
    <col min="10761" max="10761" width="4.7109375" style="1" customWidth="1"/>
    <col min="10762" max="10762" width="6.7109375" style="1" customWidth="1"/>
    <col min="10763" max="10763" width="6" style="1" customWidth="1"/>
    <col min="10764" max="10764" width="4.7109375" style="1" customWidth="1"/>
    <col min="10765" max="10765" width="8.85546875" style="1" customWidth="1"/>
    <col min="10766" max="10767" width="4.7109375" style="1" customWidth="1"/>
    <col min="10768" max="10768" width="6.7109375" style="1" customWidth="1"/>
    <col min="10769" max="10769" width="4.7109375" style="1" customWidth="1"/>
    <col min="10770" max="10770" width="4.42578125" style="1" customWidth="1"/>
    <col min="10771" max="10771" width="5.85546875" style="1" customWidth="1"/>
    <col min="10772" max="11009" width="9.140625" style="1"/>
    <col min="11010" max="11015" width="4.7109375" style="1" customWidth="1"/>
    <col min="11016" max="11016" width="8.85546875" style="1" customWidth="1"/>
    <col min="11017" max="11017" width="4.7109375" style="1" customWidth="1"/>
    <col min="11018" max="11018" width="6.7109375" style="1" customWidth="1"/>
    <col min="11019" max="11019" width="6" style="1" customWidth="1"/>
    <col min="11020" max="11020" width="4.7109375" style="1" customWidth="1"/>
    <col min="11021" max="11021" width="8.85546875" style="1" customWidth="1"/>
    <col min="11022" max="11023" width="4.7109375" style="1" customWidth="1"/>
    <col min="11024" max="11024" width="6.7109375" style="1" customWidth="1"/>
    <col min="11025" max="11025" width="4.7109375" style="1" customWidth="1"/>
    <col min="11026" max="11026" width="4.42578125" style="1" customWidth="1"/>
    <col min="11027" max="11027" width="5.85546875" style="1" customWidth="1"/>
    <col min="11028" max="11265" width="9.140625" style="1"/>
    <col min="11266" max="11271" width="4.7109375" style="1" customWidth="1"/>
    <col min="11272" max="11272" width="8.85546875" style="1" customWidth="1"/>
    <col min="11273" max="11273" width="4.7109375" style="1" customWidth="1"/>
    <col min="11274" max="11274" width="6.7109375" style="1" customWidth="1"/>
    <col min="11275" max="11275" width="6" style="1" customWidth="1"/>
    <col min="11276" max="11276" width="4.7109375" style="1" customWidth="1"/>
    <col min="11277" max="11277" width="8.85546875" style="1" customWidth="1"/>
    <col min="11278" max="11279" width="4.7109375" style="1" customWidth="1"/>
    <col min="11280" max="11280" width="6.7109375" style="1" customWidth="1"/>
    <col min="11281" max="11281" width="4.7109375" style="1" customWidth="1"/>
    <col min="11282" max="11282" width="4.42578125" style="1" customWidth="1"/>
    <col min="11283" max="11283" width="5.85546875" style="1" customWidth="1"/>
    <col min="11284" max="11521" width="9.140625" style="1"/>
    <col min="11522" max="11527" width="4.7109375" style="1" customWidth="1"/>
    <col min="11528" max="11528" width="8.85546875" style="1" customWidth="1"/>
    <col min="11529" max="11529" width="4.7109375" style="1" customWidth="1"/>
    <col min="11530" max="11530" width="6.7109375" style="1" customWidth="1"/>
    <col min="11531" max="11531" width="6" style="1" customWidth="1"/>
    <col min="11532" max="11532" width="4.7109375" style="1" customWidth="1"/>
    <col min="11533" max="11533" width="8.85546875" style="1" customWidth="1"/>
    <col min="11534" max="11535" width="4.7109375" style="1" customWidth="1"/>
    <col min="11536" max="11536" width="6.7109375" style="1" customWidth="1"/>
    <col min="11537" max="11537" width="4.7109375" style="1" customWidth="1"/>
    <col min="11538" max="11538" width="4.42578125" style="1" customWidth="1"/>
    <col min="11539" max="11539" width="5.85546875" style="1" customWidth="1"/>
    <col min="11540" max="11777" width="9.140625" style="1"/>
    <col min="11778" max="11783" width="4.7109375" style="1" customWidth="1"/>
    <col min="11784" max="11784" width="8.85546875" style="1" customWidth="1"/>
    <col min="11785" max="11785" width="4.7109375" style="1" customWidth="1"/>
    <col min="11786" max="11786" width="6.7109375" style="1" customWidth="1"/>
    <col min="11787" max="11787" width="6" style="1" customWidth="1"/>
    <col min="11788" max="11788" width="4.7109375" style="1" customWidth="1"/>
    <col min="11789" max="11789" width="8.85546875" style="1" customWidth="1"/>
    <col min="11790" max="11791" width="4.7109375" style="1" customWidth="1"/>
    <col min="11792" max="11792" width="6.7109375" style="1" customWidth="1"/>
    <col min="11793" max="11793" width="4.7109375" style="1" customWidth="1"/>
    <col min="11794" max="11794" width="4.42578125" style="1" customWidth="1"/>
    <col min="11795" max="11795" width="5.85546875" style="1" customWidth="1"/>
    <col min="11796" max="12033" width="9.140625" style="1"/>
    <col min="12034" max="12039" width="4.7109375" style="1" customWidth="1"/>
    <col min="12040" max="12040" width="8.85546875" style="1" customWidth="1"/>
    <col min="12041" max="12041" width="4.7109375" style="1" customWidth="1"/>
    <col min="12042" max="12042" width="6.7109375" style="1" customWidth="1"/>
    <col min="12043" max="12043" width="6" style="1" customWidth="1"/>
    <col min="12044" max="12044" width="4.7109375" style="1" customWidth="1"/>
    <col min="12045" max="12045" width="8.85546875" style="1" customWidth="1"/>
    <col min="12046" max="12047" width="4.7109375" style="1" customWidth="1"/>
    <col min="12048" max="12048" width="6.7109375" style="1" customWidth="1"/>
    <col min="12049" max="12049" width="4.7109375" style="1" customWidth="1"/>
    <col min="12050" max="12050" width="4.42578125" style="1" customWidth="1"/>
    <col min="12051" max="12051" width="5.85546875" style="1" customWidth="1"/>
    <col min="12052" max="12289" width="9.140625" style="1"/>
    <col min="12290" max="12295" width="4.7109375" style="1" customWidth="1"/>
    <col min="12296" max="12296" width="8.85546875" style="1" customWidth="1"/>
    <col min="12297" max="12297" width="4.7109375" style="1" customWidth="1"/>
    <col min="12298" max="12298" width="6.7109375" style="1" customWidth="1"/>
    <col min="12299" max="12299" width="6" style="1" customWidth="1"/>
    <col min="12300" max="12300" width="4.7109375" style="1" customWidth="1"/>
    <col min="12301" max="12301" width="8.85546875" style="1" customWidth="1"/>
    <col min="12302" max="12303" width="4.7109375" style="1" customWidth="1"/>
    <col min="12304" max="12304" width="6.7109375" style="1" customWidth="1"/>
    <col min="12305" max="12305" width="4.7109375" style="1" customWidth="1"/>
    <col min="12306" max="12306" width="4.42578125" style="1" customWidth="1"/>
    <col min="12307" max="12307" width="5.85546875" style="1" customWidth="1"/>
    <col min="12308" max="12545" width="9.140625" style="1"/>
    <col min="12546" max="12551" width="4.7109375" style="1" customWidth="1"/>
    <col min="12552" max="12552" width="8.85546875" style="1" customWidth="1"/>
    <col min="12553" max="12553" width="4.7109375" style="1" customWidth="1"/>
    <col min="12554" max="12554" width="6.7109375" style="1" customWidth="1"/>
    <col min="12555" max="12555" width="6" style="1" customWidth="1"/>
    <col min="12556" max="12556" width="4.7109375" style="1" customWidth="1"/>
    <col min="12557" max="12557" width="8.85546875" style="1" customWidth="1"/>
    <col min="12558" max="12559" width="4.7109375" style="1" customWidth="1"/>
    <col min="12560" max="12560" width="6.7109375" style="1" customWidth="1"/>
    <col min="12561" max="12561" width="4.7109375" style="1" customWidth="1"/>
    <col min="12562" max="12562" width="4.42578125" style="1" customWidth="1"/>
    <col min="12563" max="12563" width="5.85546875" style="1" customWidth="1"/>
    <col min="12564" max="12801" width="9.140625" style="1"/>
    <col min="12802" max="12807" width="4.7109375" style="1" customWidth="1"/>
    <col min="12808" max="12808" width="8.85546875" style="1" customWidth="1"/>
    <col min="12809" max="12809" width="4.7109375" style="1" customWidth="1"/>
    <col min="12810" max="12810" width="6.7109375" style="1" customWidth="1"/>
    <col min="12811" max="12811" width="6" style="1" customWidth="1"/>
    <col min="12812" max="12812" width="4.7109375" style="1" customWidth="1"/>
    <col min="12813" max="12813" width="8.85546875" style="1" customWidth="1"/>
    <col min="12814" max="12815" width="4.7109375" style="1" customWidth="1"/>
    <col min="12816" max="12816" width="6.7109375" style="1" customWidth="1"/>
    <col min="12817" max="12817" width="4.7109375" style="1" customWidth="1"/>
    <col min="12818" max="12818" width="4.42578125" style="1" customWidth="1"/>
    <col min="12819" max="12819" width="5.85546875" style="1" customWidth="1"/>
    <col min="12820" max="13057" width="9.140625" style="1"/>
    <col min="13058" max="13063" width="4.7109375" style="1" customWidth="1"/>
    <col min="13064" max="13064" width="8.85546875" style="1" customWidth="1"/>
    <col min="13065" max="13065" width="4.7109375" style="1" customWidth="1"/>
    <col min="13066" max="13066" width="6.7109375" style="1" customWidth="1"/>
    <col min="13067" max="13067" width="6" style="1" customWidth="1"/>
    <col min="13068" max="13068" width="4.7109375" style="1" customWidth="1"/>
    <col min="13069" max="13069" width="8.85546875" style="1" customWidth="1"/>
    <col min="13070" max="13071" width="4.7109375" style="1" customWidth="1"/>
    <col min="13072" max="13072" width="6.7109375" style="1" customWidth="1"/>
    <col min="13073" max="13073" width="4.7109375" style="1" customWidth="1"/>
    <col min="13074" max="13074" width="4.42578125" style="1" customWidth="1"/>
    <col min="13075" max="13075" width="5.85546875" style="1" customWidth="1"/>
    <col min="13076" max="13313" width="9.140625" style="1"/>
    <col min="13314" max="13319" width="4.7109375" style="1" customWidth="1"/>
    <col min="13320" max="13320" width="8.85546875" style="1" customWidth="1"/>
    <col min="13321" max="13321" width="4.7109375" style="1" customWidth="1"/>
    <col min="13322" max="13322" width="6.7109375" style="1" customWidth="1"/>
    <col min="13323" max="13323" width="6" style="1" customWidth="1"/>
    <col min="13324" max="13324" width="4.7109375" style="1" customWidth="1"/>
    <col min="13325" max="13325" width="8.85546875" style="1" customWidth="1"/>
    <col min="13326" max="13327" width="4.7109375" style="1" customWidth="1"/>
    <col min="13328" max="13328" width="6.7109375" style="1" customWidth="1"/>
    <col min="13329" max="13329" width="4.7109375" style="1" customWidth="1"/>
    <col min="13330" max="13330" width="4.42578125" style="1" customWidth="1"/>
    <col min="13331" max="13331" width="5.85546875" style="1" customWidth="1"/>
    <col min="13332" max="13569" width="9.140625" style="1"/>
    <col min="13570" max="13575" width="4.7109375" style="1" customWidth="1"/>
    <col min="13576" max="13576" width="8.85546875" style="1" customWidth="1"/>
    <col min="13577" max="13577" width="4.7109375" style="1" customWidth="1"/>
    <col min="13578" max="13578" width="6.7109375" style="1" customWidth="1"/>
    <col min="13579" max="13579" width="6" style="1" customWidth="1"/>
    <col min="13580" max="13580" width="4.7109375" style="1" customWidth="1"/>
    <col min="13581" max="13581" width="8.85546875" style="1" customWidth="1"/>
    <col min="13582" max="13583" width="4.7109375" style="1" customWidth="1"/>
    <col min="13584" max="13584" width="6.7109375" style="1" customWidth="1"/>
    <col min="13585" max="13585" width="4.7109375" style="1" customWidth="1"/>
    <col min="13586" max="13586" width="4.42578125" style="1" customWidth="1"/>
    <col min="13587" max="13587" width="5.85546875" style="1" customWidth="1"/>
    <col min="13588" max="13825" width="9.140625" style="1"/>
    <col min="13826" max="13831" width="4.7109375" style="1" customWidth="1"/>
    <col min="13832" max="13832" width="8.85546875" style="1" customWidth="1"/>
    <col min="13833" max="13833" width="4.7109375" style="1" customWidth="1"/>
    <col min="13834" max="13834" width="6.7109375" style="1" customWidth="1"/>
    <col min="13835" max="13835" width="6" style="1" customWidth="1"/>
    <col min="13836" max="13836" width="4.7109375" style="1" customWidth="1"/>
    <col min="13837" max="13837" width="8.85546875" style="1" customWidth="1"/>
    <col min="13838" max="13839" width="4.7109375" style="1" customWidth="1"/>
    <col min="13840" max="13840" width="6.7109375" style="1" customWidth="1"/>
    <col min="13841" max="13841" width="4.7109375" style="1" customWidth="1"/>
    <col min="13842" max="13842" width="4.42578125" style="1" customWidth="1"/>
    <col min="13843" max="13843" width="5.85546875" style="1" customWidth="1"/>
    <col min="13844" max="14081" width="9.140625" style="1"/>
    <col min="14082" max="14087" width="4.7109375" style="1" customWidth="1"/>
    <col min="14088" max="14088" width="8.85546875" style="1" customWidth="1"/>
    <col min="14089" max="14089" width="4.7109375" style="1" customWidth="1"/>
    <col min="14090" max="14090" width="6.7109375" style="1" customWidth="1"/>
    <col min="14091" max="14091" width="6" style="1" customWidth="1"/>
    <col min="14092" max="14092" width="4.7109375" style="1" customWidth="1"/>
    <col min="14093" max="14093" width="8.85546875" style="1" customWidth="1"/>
    <col min="14094" max="14095" width="4.7109375" style="1" customWidth="1"/>
    <col min="14096" max="14096" width="6.7109375" style="1" customWidth="1"/>
    <col min="14097" max="14097" width="4.7109375" style="1" customWidth="1"/>
    <col min="14098" max="14098" width="4.42578125" style="1" customWidth="1"/>
    <col min="14099" max="14099" width="5.85546875" style="1" customWidth="1"/>
    <col min="14100" max="14337" width="9.140625" style="1"/>
    <col min="14338" max="14343" width="4.7109375" style="1" customWidth="1"/>
    <col min="14344" max="14344" width="8.85546875" style="1" customWidth="1"/>
    <col min="14345" max="14345" width="4.7109375" style="1" customWidth="1"/>
    <col min="14346" max="14346" width="6.7109375" style="1" customWidth="1"/>
    <col min="14347" max="14347" width="6" style="1" customWidth="1"/>
    <col min="14348" max="14348" width="4.7109375" style="1" customWidth="1"/>
    <col min="14349" max="14349" width="8.85546875" style="1" customWidth="1"/>
    <col min="14350" max="14351" width="4.7109375" style="1" customWidth="1"/>
    <col min="14352" max="14352" width="6.7109375" style="1" customWidth="1"/>
    <col min="14353" max="14353" width="4.7109375" style="1" customWidth="1"/>
    <col min="14354" max="14354" width="4.42578125" style="1" customWidth="1"/>
    <col min="14355" max="14355" width="5.85546875" style="1" customWidth="1"/>
    <col min="14356" max="14593" width="9.140625" style="1"/>
    <col min="14594" max="14599" width="4.7109375" style="1" customWidth="1"/>
    <col min="14600" max="14600" width="8.85546875" style="1" customWidth="1"/>
    <col min="14601" max="14601" width="4.7109375" style="1" customWidth="1"/>
    <col min="14602" max="14602" width="6.7109375" style="1" customWidth="1"/>
    <col min="14603" max="14603" width="6" style="1" customWidth="1"/>
    <col min="14604" max="14604" width="4.7109375" style="1" customWidth="1"/>
    <col min="14605" max="14605" width="8.85546875" style="1" customWidth="1"/>
    <col min="14606" max="14607" width="4.7109375" style="1" customWidth="1"/>
    <col min="14608" max="14608" width="6.7109375" style="1" customWidth="1"/>
    <col min="14609" max="14609" width="4.7109375" style="1" customWidth="1"/>
    <col min="14610" max="14610" width="4.42578125" style="1" customWidth="1"/>
    <col min="14611" max="14611" width="5.85546875" style="1" customWidth="1"/>
    <col min="14612" max="14849" width="9.140625" style="1"/>
    <col min="14850" max="14855" width="4.7109375" style="1" customWidth="1"/>
    <col min="14856" max="14856" width="8.85546875" style="1" customWidth="1"/>
    <col min="14857" max="14857" width="4.7109375" style="1" customWidth="1"/>
    <col min="14858" max="14858" width="6.7109375" style="1" customWidth="1"/>
    <col min="14859" max="14859" width="6" style="1" customWidth="1"/>
    <col min="14860" max="14860" width="4.7109375" style="1" customWidth="1"/>
    <col min="14861" max="14861" width="8.85546875" style="1" customWidth="1"/>
    <col min="14862" max="14863" width="4.7109375" style="1" customWidth="1"/>
    <col min="14864" max="14864" width="6.7109375" style="1" customWidth="1"/>
    <col min="14865" max="14865" width="4.7109375" style="1" customWidth="1"/>
    <col min="14866" max="14866" width="4.42578125" style="1" customWidth="1"/>
    <col min="14867" max="14867" width="5.85546875" style="1" customWidth="1"/>
    <col min="14868" max="15105" width="9.140625" style="1"/>
    <col min="15106" max="15111" width="4.7109375" style="1" customWidth="1"/>
    <col min="15112" max="15112" width="8.85546875" style="1" customWidth="1"/>
    <col min="15113" max="15113" width="4.7109375" style="1" customWidth="1"/>
    <col min="15114" max="15114" width="6.7109375" style="1" customWidth="1"/>
    <col min="15115" max="15115" width="6" style="1" customWidth="1"/>
    <col min="15116" max="15116" width="4.7109375" style="1" customWidth="1"/>
    <col min="15117" max="15117" width="8.85546875" style="1" customWidth="1"/>
    <col min="15118" max="15119" width="4.7109375" style="1" customWidth="1"/>
    <col min="15120" max="15120" width="6.7109375" style="1" customWidth="1"/>
    <col min="15121" max="15121" width="4.7109375" style="1" customWidth="1"/>
    <col min="15122" max="15122" width="4.42578125" style="1" customWidth="1"/>
    <col min="15123" max="15123" width="5.85546875" style="1" customWidth="1"/>
    <col min="15124" max="15361" width="9.140625" style="1"/>
    <col min="15362" max="15367" width="4.7109375" style="1" customWidth="1"/>
    <col min="15368" max="15368" width="8.85546875" style="1" customWidth="1"/>
    <col min="15369" max="15369" width="4.7109375" style="1" customWidth="1"/>
    <col min="15370" max="15370" width="6.7109375" style="1" customWidth="1"/>
    <col min="15371" max="15371" width="6" style="1" customWidth="1"/>
    <col min="15372" max="15372" width="4.7109375" style="1" customWidth="1"/>
    <col min="15373" max="15373" width="8.85546875" style="1" customWidth="1"/>
    <col min="15374" max="15375" width="4.7109375" style="1" customWidth="1"/>
    <col min="15376" max="15376" width="6.7109375" style="1" customWidth="1"/>
    <col min="15377" max="15377" width="4.7109375" style="1" customWidth="1"/>
    <col min="15378" max="15378" width="4.42578125" style="1" customWidth="1"/>
    <col min="15379" max="15379" width="5.85546875" style="1" customWidth="1"/>
    <col min="15380" max="15617" width="9.140625" style="1"/>
    <col min="15618" max="15623" width="4.7109375" style="1" customWidth="1"/>
    <col min="15624" max="15624" width="8.85546875" style="1" customWidth="1"/>
    <col min="15625" max="15625" width="4.7109375" style="1" customWidth="1"/>
    <col min="15626" max="15626" width="6.7109375" style="1" customWidth="1"/>
    <col min="15627" max="15627" width="6" style="1" customWidth="1"/>
    <col min="15628" max="15628" width="4.7109375" style="1" customWidth="1"/>
    <col min="15629" max="15629" width="8.85546875" style="1" customWidth="1"/>
    <col min="15630" max="15631" width="4.7109375" style="1" customWidth="1"/>
    <col min="15632" max="15632" width="6.7109375" style="1" customWidth="1"/>
    <col min="15633" max="15633" width="4.7109375" style="1" customWidth="1"/>
    <col min="15634" max="15634" width="4.42578125" style="1" customWidth="1"/>
    <col min="15635" max="15635" width="5.85546875" style="1" customWidth="1"/>
    <col min="15636" max="15873" width="9.140625" style="1"/>
    <col min="15874" max="15879" width="4.7109375" style="1" customWidth="1"/>
    <col min="15880" max="15880" width="8.85546875" style="1" customWidth="1"/>
    <col min="15881" max="15881" width="4.7109375" style="1" customWidth="1"/>
    <col min="15882" max="15882" width="6.7109375" style="1" customWidth="1"/>
    <col min="15883" max="15883" width="6" style="1" customWidth="1"/>
    <col min="15884" max="15884" width="4.7109375" style="1" customWidth="1"/>
    <col min="15885" max="15885" width="8.85546875" style="1" customWidth="1"/>
    <col min="15886" max="15887" width="4.7109375" style="1" customWidth="1"/>
    <col min="15888" max="15888" width="6.7109375" style="1" customWidth="1"/>
    <col min="15889" max="15889" width="4.7109375" style="1" customWidth="1"/>
    <col min="15890" max="15890" width="4.42578125" style="1" customWidth="1"/>
    <col min="15891" max="15891" width="5.85546875" style="1" customWidth="1"/>
    <col min="15892" max="16129" width="9.140625" style="1"/>
    <col min="16130" max="16135" width="4.7109375" style="1" customWidth="1"/>
    <col min="16136" max="16136" width="8.85546875" style="1" customWidth="1"/>
    <col min="16137" max="16137" width="4.7109375" style="1" customWidth="1"/>
    <col min="16138" max="16138" width="6.7109375" style="1" customWidth="1"/>
    <col min="16139" max="16139" width="6" style="1" customWidth="1"/>
    <col min="16140" max="16140" width="4.7109375" style="1" customWidth="1"/>
    <col min="16141" max="16141" width="8.85546875" style="1" customWidth="1"/>
    <col min="16142" max="16143" width="4.7109375" style="1" customWidth="1"/>
    <col min="16144" max="16144" width="6.7109375" style="1" customWidth="1"/>
    <col min="16145" max="16145" width="4.7109375" style="1" customWidth="1"/>
    <col min="16146" max="16146" width="4.42578125" style="1" customWidth="1"/>
    <col min="16147" max="16147" width="5.85546875" style="1" customWidth="1"/>
    <col min="16148" max="16384" width="9.140625" style="1"/>
  </cols>
  <sheetData>
    <row r="1" spans="2:19" ht="13.5" thickBot="1" x14ac:dyDescent="0.25"/>
    <row r="2" spans="2:19" ht="15" x14ac:dyDescent="0.2">
      <c r="B2" s="2" t="s">
        <v>0</v>
      </c>
      <c r="C2" s="3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6" t="s">
        <v>1</v>
      </c>
      <c r="P2" s="6"/>
      <c r="Q2" s="7"/>
      <c r="R2" s="4"/>
      <c r="S2" s="8"/>
    </row>
    <row r="3" spans="2:19" x14ac:dyDescent="0.2">
      <c r="B3" s="9"/>
      <c r="S3" s="10"/>
    </row>
    <row r="4" spans="2:19" ht="18" x14ac:dyDescent="0.25">
      <c r="B4" s="11" t="s">
        <v>2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3"/>
    </row>
    <row r="5" spans="2:19" ht="18.75" x14ac:dyDescent="0.3">
      <c r="B5" s="11" t="s">
        <v>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3"/>
    </row>
    <row r="6" spans="2:19" x14ac:dyDescent="0.2">
      <c r="B6" s="9"/>
      <c r="S6" s="14"/>
    </row>
    <row r="7" spans="2:19" ht="18" x14ac:dyDescent="0.25">
      <c r="B7" s="15" t="s">
        <v>4</v>
      </c>
      <c r="C7" s="16"/>
      <c r="D7" s="16"/>
      <c r="E7" s="16"/>
      <c r="F7" s="16"/>
      <c r="G7" s="17"/>
      <c r="M7" s="18" t="s">
        <v>5</v>
      </c>
      <c r="N7" s="18"/>
      <c r="O7" s="19"/>
      <c r="P7" s="19"/>
      <c r="Q7" s="19"/>
      <c r="R7" s="19"/>
      <c r="S7" s="20"/>
    </row>
    <row r="8" spans="2:19" ht="13.5" thickBot="1" x14ac:dyDescent="0.25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2:19" ht="15" x14ac:dyDescent="0.2">
      <c r="B9" s="24" t="s">
        <v>6</v>
      </c>
      <c r="C9" s="25"/>
      <c r="D9" s="25"/>
      <c r="E9" s="26"/>
      <c r="F9" s="26"/>
      <c r="G9" s="26"/>
      <c r="H9" s="26"/>
      <c r="I9" s="18" t="s">
        <v>7</v>
      </c>
      <c r="J9" s="18"/>
      <c r="K9" s="26"/>
      <c r="L9" s="26"/>
      <c r="M9" s="26"/>
      <c r="N9" s="26"/>
      <c r="O9" s="18" t="s">
        <v>8</v>
      </c>
      <c r="P9" s="18"/>
      <c r="Q9" s="4"/>
      <c r="R9" s="4"/>
      <c r="S9" s="8"/>
    </row>
    <row r="10" spans="2:19" ht="15" x14ac:dyDescent="0.2">
      <c r="B10" s="2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28"/>
    </row>
    <row r="11" spans="2:19" ht="15" x14ac:dyDescent="0.2">
      <c r="B11" s="27" t="s">
        <v>9</v>
      </c>
      <c r="C11" s="18"/>
      <c r="D11" s="26" t="s">
        <v>10</v>
      </c>
      <c r="E11" s="26"/>
      <c r="F11" s="26"/>
      <c r="G11" s="26"/>
      <c r="H11" s="26"/>
      <c r="I11" s="26"/>
      <c r="J11" s="18"/>
      <c r="K11" s="25" t="s">
        <v>11</v>
      </c>
      <c r="L11" s="25"/>
      <c r="M11" s="25"/>
      <c r="N11" s="29">
        <v>40000</v>
      </c>
      <c r="O11" s="26"/>
      <c r="P11" s="26"/>
      <c r="Q11" s="18" t="s">
        <v>12</v>
      </c>
      <c r="R11" s="18"/>
      <c r="S11" s="30"/>
    </row>
    <row r="12" spans="2:19" x14ac:dyDescent="0.2">
      <c r="B12" s="31"/>
      <c r="C12" s="32"/>
      <c r="D12" s="32"/>
      <c r="E12" s="32"/>
      <c r="F12" s="32"/>
      <c r="G12" s="32"/>
      <c r="S12" s="14"/>
    </row>
    <row r="13" spans="2:19" ht="15.75" x14ac:dyDescent="0.25">
      <c r="B13" s="9"/>
      <c r="G13" s="18"/>
      <c r="H13" s="18"/>
      <c r="I13" s="18"/>
      <c r="J13" s="33" t="s">
        <v>13</v>
      </c>
      <c r="K13" s="18"/>
      <c r="L13" s="18"/>
      <c r="M13" s="18"/>
      <c r="N13" s="18"/>
      <c r="O13" s="33" t="s">
        <v>14</v>
      </c>
      <c r="P13" s="18"/>
      <c r="Q13" s="18"/>
      <c r="R13" s="18"/>
      <c r="S13" s="14"/>
    </row>
    <row r="14" spans="2:19" ht="7.5" customHeight="1" x14ac:dyDescent="0.2">
      <c r="B14" s="9"/>
      <c r="S14" s="14"/>
    </row>
    <row r="15" spans="2:19" ht="15" customHeight="1" x14ac:dyDescent="0.2">
      <c r="B15" s="27" t="s">
        <v>15</v>
      </c>
      <c r="C15" s="18"/>
      <c r="D15" s="18"/>
      <c r="E15" s="18"/>
      <c r="F15" s="18"/>
      <c r="G15" s="18"/>
      <c r="H15" s="18"/>
      <c r="I15" s="18"/>
      <c r="J15" s="34">
        <v>73.8</v>
      </c>
      <c r="K15" s="34"/>
      <c r="L15" s="18" t="s">
        <v>16</v>
      </c>
      <c r="M15" s="18"/>
      <c r="N15" s="18"/>
      <c r="O15" s="34">
        <v>74.2</v>
      </c>
      <c r="P15" s="34"/>
      <c r="Q15" s="18" t="s">
        <v>16</v>
      </c>
      <c r="R15" s="18"/>
      <c r="S15" s="30"/>
    </row>
    <row r="16" spans="2:19" ht="15" customHeight="1" x14ac:dyDescent="0.2">
      <c r="B16" s="27"/>
      <c r="C16" s="18"/>
      <c r="D16" s="18"/>
      <c r="E16" s="18"/>
      <c r="F16" s="18"/>
      <c r="G16" s="18"/>
      <c r="H16" s="18"/>
      <c r="I16" s="18"/>
      <c r="J16" s="35"/>
      <c r="K16" s="35"/>
      <c r="L16" s="18"/>
      <c r="M16" s="18"/>
      <c r="N16" s="18"/>
      <c r="O16" s="35"/>
      <c r="P16" s="35"/>
      <c r="Q16" s="18"/>
      <c r="R16" s="18"/>
      <c r="S16" s="30"/>
    </row>
    <row r="17" spans="2:19" ht="15" customHeight="1" x14ac:dyDescent="0.2">
      <c r="B17" s="27" t="s">
        <v>17</v>
      </c>
      <c r="C17" s="18"/>
      <c r="D17" s="18"/>
      <c r="E17" s="18"/>
      <c r="F17" s="18"/>
      <c r="G17" s="18"/>
      <c r="H17" s="18"/>
      <c r="I17" s="18"/>
      <c r="J17" s="34">
        <v>27</v>
      </c>
      <c r="K17" s="34"/>
      <c r="L17" s="18" t="s">
        <v>18</v>
      </c>
      <c r="M17" s="18"/>
      <c r="N17" s="18"/>
      <c r="O17" s="34">
        <v>27</v>
      </c>
      <c r="P17" s="34"/>
      <c r="Q17" s="18" t="s">
        <v>18</v>
      </c>
      <c r="R17" s="18"/>
      <c r="S17" s="30"/>
    </row>
    <row r="18" spans="2:19" ht="15" customHeight="1" x14ac:dyDescent="0.2">
      <c r="B18" s="27"/>
      <c r="C18" s="18"/>
      <c r="D18" s="18"/>
      <c r="E18" s="18"/>
      <c r="F18" s="18"/>
      <c r="G18" s="18"/>
      <c r="H18" s="18"/>
      <c r="I18" s="18"/>
      <c r="J18" s="35"/>
      <c r="K18" s="35"/>
      <c r="L18" s="18"/>
      <c r="M18" s="18"/>
      <c r="N18" s="18"/>
      <c r="O18" s="36"/>
      <c r="P18" s="36"/>
      <c r="Q18" s="18"/>
      <c r="R18" s="18"/>
      <c r="S18" s="30"/>
    </row>
    <row r="19" spans="2:19" ht="15" customHeight="1" x14ac:dyDescent="0.35">
      <c r="B19" s="27" t="s">
        <v>19</v>
      </c>
      <c r="C19" s="18"/>
      <c r="D19" s="18"/>
      <c r="E19" s="18"/>
      <c r="F19" s="18"/>
      <c r="G19" s="18"/>
      <c r="H19" s="18"/>
      <c r="I19" s="18"/>
      <c r="J19" s="34">
        <v>7</v>
      </c>
      <c r="K19" s="34"/>
      <c r="L19" s="18" t="s">
        <v>20</v>
      </c>
      <c r="M19" s="18"/>
      <c r="N19" s="18"/>
      <c r="O19" s="34">
        <v>7</v>
      </c>
      <c r="P19" s="34"/>
      <c r="Q19" s="18" t="s">
        <v>20</v>
      </c>
      <c r="R19" s="18"/>
      <c r="S19" s="30"/>
    </row>
    <row r="20" spans="2:19" ht="15" customHeight="1" x14ac:dyDescent="0.2">
      <c r="B20" s="27"/>
      <c r="C20" s="18"/>
      <c r="D20" s="18"/>
      <c r="E20" s="18"/>
      <c r="F20" s="18"/>
      <c r="G20" s="18"/>
      <c r="H20" s="18"/>
      <c r="I20" s="18"/>
      <c r="J20" s="35"/>
      <c r="K20" s="35"/>
      <c r="L20" s="18"/>
      <c r="M20" s="18"/>
      <c r="N20" s="18"/>
      <c r="O20" s="35"/>
      <c r="P20" s="35"/>
      <c r="Q20" s="18"/>
      <c r="R20" s="18"/>
      <c r="S20" s="30"/>
    </row>
    <row r="21" spans="2:19" ht="15" customHeight="1" x14ac:dyDescent="0.2">
      <c r="B21" s="27" t="s">
        <v>21</v>
      </c>
      <c r="C21" s="18"/>
      <c r="D21" s="18"/>
      <c r="E21" s="18"/>
      <c r="F21" s="18"/>
      <c r="G21" s="18"/>
      <c r="H21" s="18"/>
      <c r="I21" s="18"/>
      <c r="J21" s="34">
        <v>29.91</v>
      </c>
      <c r="K21" s="34"/>
      <c r="L21" s="18" t="s">
        <v>22</v>
      </c>
      <c r="M21" s="18"/>
      <c r="N21" s="18"/>
      <c r="O21" s="34">
        <v>29.91</v>
      </c>
      <c r="P21" s="34"/>
      <c r="Q21" s="18" t="s">
        <v>22</v>
      </c>
      <c r="R21" s="18"/>
      <c r="S21" s="30"/>
    </row>
    <row r="22" spans="2:19" ht="15" customHeight="1" x14ac:dyDescent="0.2">
      <c r="B22" s="27"/>
      <c r="C22" s="18"/>
      <c r="D22" s="18"/>
      <c r="E22" s="18"/>
      <c r="F22" s="18"/>
      <c r="G22" s="18"/>
      <c r="H22" s="18"/>
      <c r="I22" s="18"/>
      <c r="J22" s="36"/>
      <c r="K22" s="36"/>
      <c r="L22" s="18"/>
      <c r="M22" s="18"/>
      <c r="N22" s="18"/>
      <c r="O22" s="36"/>
      <c r="P22" s="36"/>
      <c r="Q22" s="18"/>
      <c r="R22" s="18"/>
      <c r="S22" s="30"/>
    </row>
    <row r="23" spans="2:19" ht="15" customHeight="1" x14ac:dyDescent="0.2">
      <c r="B23" s="37" t="s">
        <v>23</v>
      </c>
      <c r="C23" s="18"/>
      <c r="D23" s="18"/>
      <c r="E23" s="18"/>
      <c r="F23" s="18"/>
      <c r="G23" s="18"/>
      <c r="H23" s="18"/>
      <c r="I23" s="18"/>
      <c r="J23" s="38">
        <v>0</v>
      </c>
      <c r="K23" s="38"/>
      <c r="L23" s="18" t="s">
        <v>24</v>
      </c>
      <c r="M23" s="18"/>
      <c r="N23" s="18"/>
      <c r="O23" s="38">
        <v>9</v>
      </c>
      <c r="P23" s="38"/>
      <c r="Q23" s="18" t="s">
        <v>24</v>
      </c>
      <c r="R23" s="18"/>
      <c r="S23" s="30"/>
    </row>
    <row r="24" spans="2:19" ht="15" customHeight="1" x14ac:dyDescent="0.2">
      <c r="B24" s="27"/>
      <c r="C24" s="18"/>
      <c r="D24" s="18"/>
      <c r="E24" s="18"/>
      <c r="F24" s="18"/>
      <c r="G24" s="18"/>
      <c r="H24" s="18"/>
      <c r="I24" s="18"/>
      <c r="J24" s="36"/>
      <c r="K24" s="36"/>
      <c r="L24" s="18"/>
      <c r="M24" s="18"/>
      <c r="N24" s="18"/>
      <c r="O24" s="36"/>
      <c r="P24" s="36"/>
      <c r="Q24" s="18"/>
      <c r="R24" s="18"/>
      <c r="S24" s="30"/>
    </row>
    <row r="25" spans="2:19" ht="15" customHeight="1" x14ac:dyDescent="0.2">
      <c r="B25" s="37" t="s">
        <v>25</v>
      </c>
      <c r="C25" s="18"/>
      <c r="D25" s="18"/>
      <c r="E25" s="18"/>
      <c r="F25" s="18"/>
      <c r="G25" s="18"/>
      <c r="H25" s="18"/>
      <c r="I25" s="18"/>
      <c r="J25" s="38">
        <v>30.5</v>
      </c>
      <c r="K25" s="38"/>
      <c r="L25" s="18" t="s">
        <v>22</v>
      </c>
      <c r="M25" s="18"/>
      <c r="N25" s="18"/>
      <c r="O25" s="38">
        <v>30.5</v>
      </c>
      <c r="P25" s="38"/>
      <c r="Q25" s="18" t="s">
        <v>22</v>
      </c>
      <c r="R25" s="18"/>
      <c r="S25" s="30"/>
    </row>
    <row r="26" spans="2:19" ht="15" customHeight="1" x14ac:dyDescent="0.2">
      <c r="B26" s="27"/>
      <c r="C26" s="18"/>
      <c r="D26" s="18"/>
      <c r="E26" s="18"/>
      <c r="F26" s="18"/>
      <c r="G26" s="18"/>
      <c r="H26" s="18"/>
      <c r="I26" s="18"/>
      <c r="J26" s="35"/>
      <c r="K26" s="35"/>
      <c r="L26" s="18"/>
      <c r="M26" s="18"/>
      <c r="N26" s="18"/>
      <c r="O26" s="35"/>
      <c r="P26" s="35"/>
      <c r="Q26" s="18"/>
      <c r="R26" s="18"/>
      <c r="S26" s="30"/>
    </row>
    <row r="27" spans="2:19" ht="15" customHeight="1" x14ac:dyDescent="0.2">
      <c r="B27" s="37" t="s">
        <v>26</v>
      </c>
      <c r="C27" s="18"/>
      <c r="D27" s="18"/>
      <c r="E27" s="18"/>
      <c r="F27" s="18"/>
      <c r="G27" s="18"/>
      <c r="H27" s="18"/>
      <c r="I27" s="18"/>
      <c r="J27" s="38">
        <v>71</v>
      </c>
      <c r="K27" s="38"/>
      <c r="L27" s="18" t="s">
        <v>16</v>
      </c>
      <c r="M27" s="18"/>
      <c r="N27" s="18"/>
      <c r="O27" s="38">
        <v>71.5</v>
      </c>
      <c r="P27" s="38"/>
      <c r="Q27" s="18" t="s">
        <v>16</v>
      </c>
      <c r="R27" s="18"/>
      <c r="S27" s="30"/>
    </row>
    <row r="28" spans="2:19" ht="12" customHeight="1" x14ac:dyDescent="0.2">
      <c r="B28" s="27"/>
      <c r="C28" s="18"/>
      <c r="D28" s="18"/>
      <c r="E28" s="18"/>
      <c r="F28" s="18"/>
      <c r="G28" s="18"/>
      <c r="H28" s="18"/>
      <c r="I28" s="18"/>
      <c r="J28" s="39"/>
      <c r="K28" s="39"/>
      <c r="L28" s="18"/>
      <c r="M28" s="18"/>
      <c r="N28" s="18"/>
      <c r="O28" s="18"/>
      <c r="P28" s="18"/>
      <c r="Q28" s="18"/>
      <c r="R28" s="18"/>
      <c r="S28" s="30"/>
    </row>
    <row r="29" spans="2:19" ht="15" x14ac:dyDescent="0.2">
      <c r="B29" s="37" t="s">
        <v>27</v>
      </c>
      <c r="C29" s="18"/>
      <c r="D29" s="18"/>
      <c r="E29" s="18"/>
      <c r="F29" s="18"/>
      <c r="G29" s="18"/>
      <c r="H29" s="18"/>
      <c r="I29" s="18"/>
      <c r="J29" s="38">
        <v>1060</v>
      </c>
      <c r="K29" s="38"/>
      <c r="L29" s="18" t="s">
        <v>28</v>
      </c>
      <c r="M29" s="18"/>
      <c r="N29" s="18"/>
      <c r="O29" s="18"/>
      <c r="P29" s="18"/>
      <c r="Q29" s="18"/>
      <c r="R29" s="18"/>
      <c r="S29" s="30"/>
    </row>
    <row r="30" spans="2:19" ht="15" x14ac:dyDescent="0.2">
      <c r="B30" s="27"/>
      <c r="C30" s="18"/>
      <c r="D30" s="18"/>
      <c r="E30" s="18"/>
      <c r="F30" s="18"/>
      <c r="G30" s="18"/>
      <c r="H30" s="18"/>
      <c r="I30" s="18"/>
      <c r="J30" s="35"/>
      <c r="K30" s="35"/>
      <c r="L30" s="18"/>
      <c r="M30" s="18"/>
      <c r="N30" s="18"/>
      <c r="O30" s="18"/>
      <c r="P30" s="18"/>
      <c r="Q30" s="18"/>
      <c r="R30" s="18"/>
      <c r="S30" s="30"/>
    </row>
    <row r="31" spans="2:19" ht="13.5" thickBot="1" x14ac:dyDescent="0.25">
      <c r="B31" s="9"/>
      <c r="S31" s="40"/>
    </row>
    <row r="32" spans="2:19" ht="18" x14ac:dyDescent="0.25">
      <c r="B32" s="41" t="s">
        <v>29</v>
      </c>
      <c r="C32" s="42"/>
      <c r="D32" s="42"/>
      <c r="E32" s="42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4"/>
    </row>
    <row r="33" spans="2:19" ht="18" x14ac:dyDescent="0.25">
      <c r="B33" s="45"/>
      <c r="C33" s="17"/>
      <c r="D33" s="17"/>
      <c r="E33" s="17"/>
      <c r="S33" s="14"/>
    </row>
    <row r="34" spans="2:19" ht="15" x14ac:dyDescent="0.2">
      <c r="B34" s="27" t="s">
        <v>30</v>
      </c>
      <c r="C34" s="18"/>
      <c r="D34" s="18"/>
      <c r="E34" s="18"/>
      <c r="F34" s="18"/>
      <c r="G34" s="46" t="s">
        <v>31</v>
      </c>
      <c r="H34" s="46"/>
      <c r="I34" s="46"/>
      <c r="J34" s="34">
        <v>169</v>
      </c>
      <c r="K34" s="34"/>
      <c r="M34" s="46" t="s">
        <v>32</v>
      </c>
      <c r="N34" s="46"/>
      <c r="O34" s="34">
        <v>552</v>
      </c>
      <c r="P34" s="34"/>
      <c r="Q34" s="34"/>
      <c r="R34" s="18" t="s">
        <v>33</v>
      </c>
      <c r="S34" s="30"/>
    </row>
    <row r="35" spans="2:19" ht="15" x14ac:dyDescent="0.2">
      <c r="B35" s="27"/>
      <c r="C35" s="18"/>
      <c r="D35" s="18"/>
      <c r="E35" s="18"/>
      <c r="F35" s="18"/>
      <c r="G35" s="47"/>
      <c r="H35" s="47"/>
      <c r="I35" s="48"/>
      <c r="J35" s="48"/>
      <c r="K35" s="48"/>
      <c r="L35" s="47"/>
      <c r="M35" s="47"/>
      <c r="N35" s="47"/>
      <c r="O35" s="48"/>
      <c r="P35" s="48"/>
      <c r="Q35" s="48"/>
      <c r="R35" s="18"/>
      <c r="S35" s="30"/>
    </row>
    <row r="36" spans="2:19" ht="15" x14ac:dyDescent="0.2">
      <c r="B36" s="27" t="s">
        <v>34</v>
      </c>
      <c r="C36" s="18"/>
      <c r="D36" s="18"/>
      <c r="E36" s="18"/>
      <c r="F36" s="18"/>
      <c r="G36" s="47"/>
      <c r="H36" s="47"/>
      <c r="J36" s="34">
        <v>70</v>
      </c>
      <c r="K36" s="34"/>
      <c r="L36" s="49" t="s">
        <v>16</v>
      </c>
      <c r="M36" s="47"/>
      <c r="N36" s="47"/>
      <c r="O36" s="48"/>
      <c r="P36" s="48"/>
      <c r="Q36" s="48"/>
      <c r="R36" s="18"/>
      <c r="S36" s="30"/>
    </row>
    <row r="37" spans="2:19" ht="15" x14ac:dyDescent="0.2">
      <c r="B37" s="27" t="s">
        <v>35</v>
      </c>
      <c r="C37" s="18"/>
      <c r="D37" s="18"/>
      <c r="E37" s="18"/>
      <c r="F37" s="18"/>
      <c r="G37" s="47"/>
      <c r="H37" s="47"/>
      <c r="I37" s="48"/>
      <c r="J37" s="48"/>
      <c r="K37" s="48"/>
      <c r="L37" s="47"/>
      <c r="M37" s="47"/>
      <c r="N37" s="47"/>
      <c r="O37" s="48"/>
      <c r="P37" s="50">
        <f>VLOOKUP($J$36,'[1]Water Density'!A4:B87,2,TRUE)</f>
        <v>8.3290000000000006</v>
      </c>
      <c r="Q37" s="51" t="s">
        <v>36</v>
      </c>
      <c r="R37" s="18"/>
      <c r="S37" s="30"/>
    </row>
    <row r="38" spans="2:19" ht="15" x14ac:dyDescent="0.2">
      <c r="B38" s="27" t="s">
        <v>37</v>
      </c>
      <c r="C38" s="18"/>
      <c r="D38" s="18"/>
      <c r="E38" s="18"/>
      <c r="F38" s="18"/>
      <c r="G38" s="47"/>
      <c r="H38" s="47"/>
      <c r="I38" s="48"/>
      <c r="J38" s="48"/>
      <c r="K38" s="48"/>
      <c r="L38" s="47"/>
      <c r="M38" s="47"/>
      <c r="N38" s="47"/>
      <c r="O38" s="48"/>
      <c r="P38" s="48"/>
      <c r="Q38" s="48"/>
      <c r="R38" s="18"/>
      <c r="S38" s="30"/>
    </row>
    <row r="39" spans="2:19" ht="15" x14ac:dyDescent="0.2">
      <c r="B39" s="37" t="s">
        <v>38</v>
      </c>
      <c r="C39" s="18"/>
      <c r="D39" s="18"/>
      <c r="E39" s="18"/>
      <c r="F39" s="18"/>
      <c r="G39" s="18"/>
      <c r="H39" s="18"/>
      <c r="J39" s="52">
        <f>(O34-J34)/P37</f>
        <v>45.983911634049704</v>
      </c>
      <c r="K39" s="52"/>
      <c r="L39" s="51" t="s">
        <v>39</v>
      </c>
      <c r="M39" s="47"/>
      <c r="N39" s="47"/>
      <c r="O39" s="48"/>
      <c r="P39" s="48"/>
      <c r="Q39" s="48"/>
      <c r="R39" s="18"/>
      <c r="S39" s="30"/>
    </row>
    <row r="40" spans="2:19" ht="15" x14ac:dyDescent="0.2">
      <c r="B40" s="27"/>
      <c r="C40" s="18"/>
      <c r="D40" s="18"/>
      <c r="E40" s="18"/>
      <c r="F40" s="18"/>
      <c r="G40" s="18"/>
      <c r="H40" s="18"/>
      <c r="J40" s="53"/>
      <c r="K40" s="53"/>
      <c r="L40" s="51"/>
      <c r="M40" s="47"/>
      <c r="O40" s="48"/>
      <c r="P40" s="48"/>
      <c r="Q40" s="48"/>
      <c r="R40" s="18"/>
      <c r="S40" s="30"/>
    </row>
    <row r="41" spans="2:19" ht="15" x14ac:dyDescent="0.2">
      <c r="B41" s="37" t="s">
        <v>40</v>
      </c>
      <c r="G41" s="54"/>
      <c r="H41" s="54"/>
      <c r="I41" s="55"/>
      <c r="J41" s="56">
        <v>72</v>
      </c>
      <c r="K41" s="56"/>
      <c r="L41" s="49" t="s">
        <v>16</v>
      </c>
      <c r="M41" s="54"/>
      <c r="N41" s="54"/>
      <c r="O41" s="55"/>
      <c r="P41" s="55"/>
      <c r="Q41" s="55"/>
      <c r="S41" s="14"/>
    </row>
    <row r="42" spans="2:19" ht="15" x14ac:dyDescent="0.2">
      <c r="B42" s="57" t="s">
        <v>41</v>
      </c>
      <c r="G42" s="54"/>
      <c r="H42" s="54"/>
      <c r="I42" s="55"/>
      <c r="J42" s="58">
        <v>135</v>
      </c>
      <c r="K42" s="58"/>
      <c r="L42" s="49" t="s">
        <v>16</v>
      </c>
      <c r="M42" s="54"/>
      <c r="N42" s="54"/>
      <c r="O42" s="55"/>
      <c r="P42" s="55"/>
      <c r="Q42" s="55"/>
      <c r="S42" s="14"/>
    </row>
    <row r="43" spans="2:19" x14ac:dyDescent="0.2">
      <c r="B43" s="9"/>
      <c r="G43" s="54"/>
      <c r="H43" s="54"/>
      <c r="I43" s="55"/>
      <c r="J43" s="55"/>
      <c r="K43" s="55"/>
      <c r="L43" s="54"/>
      <c r="M43" s="54"/>
      <c r="N43" s="54"/>
      <c r="O43" s="55"/>
      <c r="P43" s="55"/>
      <c r="Q43" s="55"/>
      <c r="S43" s="14"/>
    </row>
    <row r="44" spans="2:19" ht="18" x14ac:dyDescent="0.25">
      <c r="B44" s="45" t="s">
        <v>42</v>
      </c>
      <c r="C44" s="17"/>
      <c r="D44" s="17"/>
      <c r="E44" s="17"/>
      <c r="F44" s="59"/>
      <c r="G44" s="60" t="s">
        <v>43</v>
      </c>
      <c r="H44" s="61"/>
      <c r="J44" s="17"/>
      <c r="K44" s="62"/>
      <c r="L44" s="63" t="s">
        <v>44</v>
      </c>
      <c r="M44" s="64"/>
      <c r="N44" s="17"/>
      <c r="O44" s="59"/>
      <c r="P44" s="62"/>
      <c r="Q44" s="62"/>
      <c r="R44" s="17"/>
      <c r="S44" s="65"/>
    </row>
    <row r="45" spans="2:19" x14ac:dyDescent="0.2">
      <c r="B45" s="9"/>
      <c r="S45" s="14"/>
    </row>
    <row r="46" spans="2:19" ht="15" x14ac:dyDescent="0.2">
      <c r="B46" s="9" t="s">
        <v>45</v>
      </c>
      <c r="D46" s="18"/>
      <c r="E46" s="18"/>
      <c r="F46" s="66">
        <v>0</v>
      </c>
      <c r="G46" s="66"/>
      <c r="H46" s="67"/>
      <c r="I46" s="47" t="s">
        <v>39</v>
      </c>
      <c r="K46" s="68">
        <v>10.7</v>
      </c>
      <c r="L46" s="69"/>
      <c r="M46" s="69"/>
      <c r="N46" s="48" t="s">
        <v>39</v>
      </c>
      <c r="R46" s="18"/>
      <c r="S46" s="14"/>
    </row>
    <row r="47" spans="2:19" ht="15.75" x14ac:dyDescent="0.25">
      <c r="B47" s="9"/>
      <c r="D47" s="18"/>
      <c r="E47" s="18"/>
      <c r="F47" s="48"/>
      <c r="G47" s="48"/>
      <c r="I47" s="47"/>
      <c r="K47" s="70"/>
      <c r="L47" s="71"/>
      <c r="M47" s="71"/>
      <c r="N47" s="48"/>
      <c r="O47" s="72"/>
      <c r="P47" s="72"/>
      <c r="Q47" s="72"/>
      <c r="R47" s="18"/>
      <c r="S47" s="14"/>
    </row>
    <row r="48" spans="2:19" ht="15.75" x14ac:dyDescent="0.25">
      <c r="B48" s="37" t="s">
        <v>46</v>
      </c>
      <c r="D48" s="18"/>
      <c r="E48" s="18"/>
      <c r="F48" s="48"/>
      <c r="G48" s="48"/>
      <c r="I48" s="47"/>
      <c r="M48" s="38">
        <v>0</v>
      </c>
      <c r="N48" s="38"/>
      <c r="O48" s="18" t="s">
        <v>47</v>
      </c>
      <c r="P48" s="72"/>
      <c r="Q48" s="72"/>
      <c r="R48" s="18"/>
      <c r="S48" s="14"/>
    </row>
    <row r="49" spans="2:19" ht="15.75" x14ac:dyDescent="0.25">
      <c r="B49" s="37" t="s">
        <v>48</v>
      </c>
      <c r="D49" s="18"/>
      <c r="E49" s="18"/>
      <c r="F49" s="48"/>
      <c r="G49" s="48"/>
      <c r="I49" s="47"/>
      <c r="M49" s="38">
        <v>850</v>
      </c>
      <c r="N49" s="38"/>
      <c r="O49" s="18" t="s">
        <v>47</v>
      </c>
      <c r="P49" s="72"/>
      <c r="Q49" s="72"/>
      <c r="R49" s="18"/>
      <c r="S49" s="14"/>
    </row>
    <row r="50" spans="2:19" ht="15.75" x14ac:dyDescent="0.25">
      <c r="B50" s="27"/>
      <c r="C50" s="18"/>
      <c r="D50" s="18"/>
      <c r="E50" s="18"/>
      <c r="F50" s="18"/>
      <c r="G50" s="18"/>
      <c r="H50" s="18"/>
      <c r="I50" s="18"/>
      <c r="J50" s="35"/>
      <c r="K50" s="35"/>
      <c r="L50" s="18"/>
      <c r="M50" s="71"/>
      <c r="N50" s="48"/>
      <c r="O50" s="72"/>
      <c r="P50" s="72"/>
      <c r="Q50" s="72"/>
      <c r="R50" s="18"/>
      <c r="S50" s="14"/>
    </row>
    <row r="51" spans="2:19" ht="30" customHeight="1" x14ac:dyDescent="0.25">
      <c r="B51" s="73" t="s">
        <v>49</v>
      </c>
      <c r="C51" s="74"/>
      <c r="D51" s="74"/>
      <c r="E51" s="74"/>
      <c r="F51" s="74"/>
      <c r="G51" s="74"/>
      <c r="H51" s="74"/>
      <c r="I51" s="74"/>
      <c r="J51" s="74"/>
      <c r="K51" s="74"/>
      <c r="L51" s="18"/>
      <c r="M51" s="75">
        <v>135</v>
      </c>
      <c r="N51" s="75"/>
      <c r="O51" s="49" t="s">
        <v>16</v>
      </c>
      <c r="P51" s="72"/>
      <c r="Q51" s="72"/>
      <c r="R51" s="18"/>
      <c r="S51" s="14"/>
    </row>
    <row r="52" spans="2:19" ht="31.5" customHeight="1" x14ac:dyDescent="0.25">
      <c r="B52" s="73" t="s">
        <v>50</v>
      </c>
      <c r="C52" s="74"/>
      <c r="D52" s="74"/>
      <c r="E52" s="74"/>
      <c r="F52" s="74"/>
      <c r="G52" s="74"/>
      <c r="H52" s="74"/>
      <c r="I52" s="74"/>
      <c r="J52" s="74"/>
      <c r="K52" s="74"/>
      <c r="L52" s="18"/>
      <c r="M52" s="58">
        <v>138</v>
      </c>
      <c r="N52" s="58"/>
      <c r="O52" s="49" t="s">
        <v>16</v>
      </c>
      <c r="P52" s="72"/>
      <c r="Q52" s="72"/>
      <c r="R52" s="18"/>
      <c r="S52" s="14"/>
    </row>
    <row r="53" spans="2:19" ht="13.5" thickBot="1" x14ac:dyDescent="0.25"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3"/>
    </row>
    <row r="54" spans="2:19" ht="15" customHeight="1" thickBot="1" x14ac:dyDescent="0.25">
      <c r="B54" s="9"/>
      <c r="O54" s="32"/>
      <c r="P54" s="32"/>
      <c r="S54" s="76"/>
    </row>
    <row r="55" spans="2:19" x14ac:dyDescent="0.2">
      <c r="B55" s="77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4"/>
    </row>
    <row r="56" spans="2:19" ht="18" x14ac:dyDescent="0.25">
      <c r="B56" s="45" t="s">
        <v>51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S56" s="14"/>
    </row>
    <row r="57" spans="2:19" ht="7.5" customHeight="1" x14ac:dyDescent="0.2">
      <c r="B57" s="9"/>
      <c r="S57" s="14"/>
    </row>
    <row r="58" spans="2:19" ht="19.5" x14ac:dyDescent="0.35">
      <c r="B58" s="27"/>
      <c r="C58" s="18"/>
      <c r="D58" s="18"/>
      <c r="E58" s="18"/>
      <c r="F58" s="18"/>
      <c r="G58" s="18"/>
      <c r="H58" s="18"/>
      <c r="I58" s="78" t="s">
        <v>52</v>
      </c>
      <c r="J58" s="78"/>
      <c r="K58" s="18"/>
      <c r="L58" s="18"/>
      <c r="M58" s="78" t="s">
        <v>53</v>
      </c>
      <c r="N58" s="78"/>
      <c r="O58" s="18"/>
      <c r="P58" s="18"/>
      <c r="Q58" s="79" t="s">
        <v>54</v>
      </c>
      <c r="R58" s="79"/>
      <c r="S58" s="14"/>
    </row>
    <row r="59" spans="2:19" ht="15" customHeight="1" x14ac:dyDescent="0.2">
      <c r="B59" s="37" t="s">
        <v>55</v>
      </c>
      <c r="C59" s="18"/>
      <c r="D59" s="18"/>
      <c r="E59" s="18"/>
      <c r="F59" s="18"/>
      <c r="G59" s="18"/>
      <c r="H59" s="18"/>
      <c r="I59" s="80">
        <v>8.5</v>
      </c>
      <c r="J59" s="80"/>
      <c r="K59" s="18"/>
      <c r="L59" s="18"/>
      <c r="M59" s="80">
        <v>48</v>
      </c>
      <c r="N59" s="80"/>
      <c r="O59" s="18"/>
      <c r="P59" s="18"/>
      <c r="Q59" s="80">
        <v>0</v>
      </c>
      <c r="R59" s="80"/>
      <c r="S59" s="14"/>
    </row>
    <row r="60" spans="2:19" ht="15" customHeight="1" x14ac:dyDescent="0.2">
      <c r="B60" s="37" t="s">
        <v>56</v>
      </c>
      <c r="C60" s="18"/>
      <c r="D60" s="18"/>
      <c r="E60" s="18"/>
      <c r="F60" s="18"/>
      <c r="G60" s="18"/>
      <c r="H60" s="18"/>
      <c r="I60" s="80">
        <v>8.5</v>
      </c>
      <c r="J60" s="80"/>
      <c r="K60" s="18"/>
      <c r="L60" s="18"/>
      <c r="M60" s="80">
        <v>48</v>
      </c>
      <c r="N60" s="80"/>
      <c r="O60" s="18"/>
      <c r="P60" s="18"/>
      <c r="Q60" s="80">
        <v>0</v>
      </c>
      <c r="R60" s="80"/>
      <c r="S60" s="14"/>
    </row>
    <row r="61" spans="2:19" ht="15" customHeight="1" x14ac:dyDescent="0.2">
      <c r="B61" s="37" t="s">
        <v>57</v>
      </c>
      <c r="C61" s="18"/>
      <c r="D61" s="18"/>
      <c r="E61" s="18"/>
      <c r="F61" s="18"/>
      <c r="G61" s="18"/>
      <c r="H61" s="18"/>
      <c r="I61" s="80">
        <v>8.5</v>
      </c>
      <c r="J61" s="80"/>
      <c r="K61" s="18"/>
      <c r="L61" s="18"/>
      <c r="M61" s="80">
        <v>48</v>
      </c>
      <c r="N61" s="80"/>
      <c r="O61" s="18"/>
      <c r="P61" s="18"/>
      <c r="Q61" s="80">
        <v>0</v>
      </c>
      <c r="R61" s="80"/>
      <c r="S61" s="14"/>
    </row>
    <row r="62" spans="2:19" ht="15" customHeight="1" x14ac:dyDescent="0.25">
      <c r="B62" s="27" t="s">
        <v>58</v>
      </c>
      <c r="C62" s="18"/>
      <c r="D62" s="18"/>
      <c r="E62" s="18"/>
      <c r="F62" s="18"/>
      <c r="G62" s="18"/>
      <c r="H62" s="18"/>
      <c r="I62" s="81">
        <f>AVERAGE(I59:J61)</f>
        <v>8.5</v>
      </c>
      <c r="J62" s="81"/>
      <c r="K62" s="18"/>
      <c r="L62" s="18"/>
      <c r="M62" s="82">
        <f>AVERAGE(M59:N61)</f>
        <v>48</v>
      </c>
      <c r="N62" s="82"/>
      <c r="O62" s="18"/>
      <c r="P62" s="18"/>
      <c r="Q62" s="82">
        <f>IF(Q59="","",AVERAGE(Q59:R61))</f>
        <v>0</v>
      </c>
      <c r="R62" s="82"/>
      <c r="S62" s="14"/>
    </row>
    <row r="63" spans="2:19" ht="13.5" thickBot="1" x14ac:dyDescent="0.25"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3"/>
    </row>
    <row r="64" spans="2:19" ht="13.5" thickBot="1" x14ac:dyDescent="0.25">
      <c r="B64" s="9"/>
      <c r="S64" s="76"/>
    </row>
    <row r="65" spans="2:19" x14ac:dyDescent="0.2">
      <c r="B65" s="77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4"/>
    </row>
    <row r="66" spans="2:19" ht="15" customHeight="1" x14ac:dyDescent="0.25">
      <c r="B66" s="45" t="s">
        <v>59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4"/>
    </row>
    <row r="67" spans="2:19" ht="15" customHeight="1" x14ac:dyDescent="0.25">
      <c r="B67" s="45" t="s">
        <v>60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4"/>
    </row>
    <row r="68" spans="2:19" ht="15" customHeight="1" x14ac:dyDescent="0.2">
      <c r="B68" s="9"/>
      <c r="S68" s="14"/>
    </row>
    <row r="69" spans="2:19" ht="15" customHeight="1" x14ac:dyDescent="0.2">
      <c r="B69" s="24" t="s">
        <v>23</v>
      </c>
      <c r="C69" s="25"/>
      <c r="D69" s="25"/>
      <c r="E69" s="25"/>
      <c r="F69" s="25"/>
      <c r="G69" s="25"/>
      <c r="H69" s="25"/>
      <c r="I69" s="18" t="s">
        <v>61</v>
      </c>
      <c r="J69" s="18"/>
      <c r="K69" s="18"/>
      <c r="L69" s="18"/>
      <c r="M69" s="83">
        <f>J23</f>
        <v>0</v>
      </c>
      <c r="N69" s="83"/>
      <c r="O69" s="18" t="s">
        <v>24</v>
      </c>
      <c r="P69" s="18"/>
      <c r="Q69" s="18"/>
      <c r="R69" s="18"/>
      <c r="S69" s="14"/>
    </row>
    <row r="70" spans="2:19" ht="15" customHeight="1" x14ac:dyDescent="0.2">
      <c r="B70" s="24" t="s">
        <v>62</v>
      </c>
      <c r="C70" s="25"/>
      <c r="D70" s="25"/>
      <c r="E70" s="25"/>
      <c r="F70" s="25"/>
      <c r="G70" s="25"/>
      <c r="H70" s="25"/>
      <c r="I70" s="18" t="s">
        <v>63</v>
      </c>
      <c r="J70" s="18"/>
      <c r="K70" s="18"/>
      <c r="L70" s="18"/>
      <c r="M70" s="83">
        <f>O23</f>
        <v>9</v>
      </c>
      <c r="N70" s="83"/>
      <c r="O70" s="18" t="s">
        <v>24</v>
      </c>
      <c r="P70" s="18"/>
      <c r="Q70" s="18"/>
      <c r="R70" s="18"/>
      <c r="S70" s="14"/>
    </row>
    <row r="71" spans="2:19" ht="15" customHeight="1" x14ac:dyDescent="0.2">
      <c r="B71" s="24" t="s">
        <v>64</v>
      </c>
      <c r="C71" s="25"/>
      <c r="D71" s="25"/>
      <c r="E71" s="25"/>
      <c r="F71" s="25"/>
      <c r="G71" s="25"/>
      <c r="H71" s="25"/>
      <c r="I71" s="18"/>
      <c r="J71" s="18"/>
      <c r="K71" s="18"/>
      <c r="L71" s="18"/>
      <c r="M71" s="83">
        <f>M70-M69</f>
        <v>9</v>
      </c>
      <c r="N71" s="83"/>
      <c r="O71" s="18" t="s">
        <v>24</v>
      </c>
      <c r="P71" s="18"/>
      <c r="Q71" s="18"/>
      <c r="R71" s="18"/>
      <c r="S71" s="14"/>
    </row>
    <row r="72" spans="2:19" ht="15" customHeight="1" x14ac:dyDescent="0.2">
      <c r="B72" s="24" t="s">
        <v>65</v>
      </c>
      <c r="C72" s="25"/>
      <c r="D72" s="25"/>
      <c r="E72" s="25"/>
      <c r="F72" s="25"/>
      <c r="G72" s="25"/>
      <c r="H72" s="25"/>
      <c r="I72" s="18"/>
      <c r="J72" s="18"/>
      <c r="K72" s="18"/>
      <c r="L72" s="18"/>
      <c r="M72" s="83">
        <f>M49-M48</f>
        <v>850</v>
      </c>
      <c r="N72" s="83"/>
      <c r="O72" s="18" t="s">
        <v>47</v>
      </c>
      <c r="P72" s="18"/>
      <c r="Q72" s="18"/>
      <c r="R72" s="18"/>
      <c r="S72" s="14"/>
    </row>
    <row r="73" spans="2:19" ht="15" customHeight="1" x14ac:dyDescent="0.2">
      <c r="B73" s="24" t="s">
        <v>66</v>
      </c>
      <c r="C73" s="25"/>
      <c r="D73" s="25"/>
      <c r="E73" s="25"/>
      <c r="F73" s="25"/>
      <c r="G73" s="25"/>
      <c r="H73" s="25"/>
      <c r="I73" s="25"/>
      <c r="J73" s="25"/>
      <c r="K73" s="25"/>
      <c r="L73" s="18"/>
      <c r="M73" s="83">
        <f>+J29</f>
        <v>1060</v>
      </c>
      <c r="N73" s="83"/>
      <c r="O73" s="18" t="s">
        <v>67</v>
      </c>
      <c r="P73" s="18"/>
      <c r="Q73" s="18"/>
      <c r="R73" s="18"/>
      <c r="S73" s="14"/>
    </row>
    <row r="74" spans="2:19" ht="15" customHeight="1" x14ac:dyDescent="0.2">
      <c r="B74" s="84"/>
      <c r="C74" s="51"/>
      <c r="D74" s="51"/>
      <c r="E74" s="51"/>
      <c r="F74" s="51"/>
      <c r="G74" s="51"/>
      <c r="H74" s="51"/>
      <c r="I74" s="51"/>
      <c r="J74" s="51"/>
      <c r="K74" s="51"/>
      <c r="L74" s="18"/>
      <c r="M74" s="85"/>
      <c r="N74" s="85"/>
      <c r="O74" s="18"/>
      <c r="P74" s="18"/>
      <c r="Q74" s="18"/>
      <c r="R74" s="18"/>
      <c r="S74" s="14"/>
    </row>
    <row r="75" spans="2:19" ht="15" customHeight="1" x14ac:dyDescent="0.25">
      <c r="B75" s="24" t="s">
        <v>68</v>
      </c>
      <c r="C75" s="25"/>
      <c r="D75" s="25"/>
      <c r="E75" s="25"/>
      <c r="F75" s="25"/>
      <c r="G75" s="25"/>
      <c r="H75" s="25"/>
      <c r="I75" s="25"/>
      <c r="J75" s="25"/>
      <c r="K75" s="25"/>
      <c r="L75" s="18"/>
      <c r="M75" s="86">
        <f>M73*M71*(3600/M72)</f>
        <v>40404.705882352944</v>
      </c>
      <c r="N75" s="86"/>
      <c r="O75" s="18" t="s">
        <v>12</v>
      </c>
      <c r="P75" s="18"/>
      <c r="Q75" s="18"/>
      <c r="R75" s="18"/>
      <c r="S75" s="87"/>
    </row>
    <row r="76" spans="2:19" ht="15" customHeight="1" thickBot="1" x14ac:dyDescent="0.25">
      <c r="B76" s="88"/>
      <c r="C76" s="89"/>
      <c r="D76" s="89"/>
      <c r="E76" s="89"/>
      <c r="F76" s="89"/>
      <c r="G76" s="89"/>
      <c r="H76" s="89"/>
      <c r="I76" s="89"/>
      <c r="J76" s="89"/>
      <c r="K76" s="89"/>
      <c r="L76" s="22"/>
      <c r="M76" s="89"/>
      <c r="N76" s="89"/>
      <c r="O76" s="22"/>
      <c r="P76" s="22"/>
      <c r="Q76" s="22"/>
      <c r="R76" s="22"/>
      <c r="S76" s="90"/>
    </row>
    <row r="77" spans="2:19" ht="15" customHeight="1" thickBot="1" x14ac:dyDescent="0.25">
      <c r="B77" s="31"/>
      <c r="C77" s="32"/>
      <c r="D77" s="32"/>
      <c r="E77" s="32"/>
      <c r="F77" s="32"/>
      <c r="G77" s="32"/>
      <c r="H77" s="32"/>
      <c r="I77" s="32"/>
      <c r="J77" s="32"/>
      <c r="K77" s="32"/>
      <c r="M77" s="32"/>
      <c r="N77" s="32"/>
      <c r="S77" s="91"/>
    </row>
    <row r="78" spans="2:19" ht="15" customHeight="1" x14ac:dyDescent="0.2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43"/>
      <c r="M78" s="93"/>
      <c r="N78" s="93"/>
      <c r="O78" s="43"/>
      <c r="P78" s="43"/>
      <c r="Q78" s="43"/>
      <c r="R78" s="43"/>
      <c r="S78" s="94"/>
    </row>
    <row r="79" spans="2:19" ht="15" customHeight="1" x14ac:dyDescent="0.25">
      <c r="B79" s="45" t="s">
        <v>69</v>
      </c>
      <c r="C79" s="17"/>
      <c r="D79" s="17"/>
      <c r="E79" s="17"/>
      <c r="F79" s="17"/>
      <c r="G79" s="17"/>
      <c r="H79" s="17"/>
      <c r="I79" s="17"/>
      <c r="J79" s="17"/>
      <c r="S79" s="14"/>
    </row>
    <row r="80" spans="2:19" ht="15" customHeight="1" x14ac:dyDescent="0.2">
      <c r="B80" s="9"/>
      <c r="S80" s="14"/>
    </row>
    <row r="81" spans="2:19" ht="21" customHeight="1" x14ac:dyDescent="0.25">
      <c r="B81" s="24" t="s">
        <v>70</v>
      </c>
      <c r="C81" s="25"/>
      <c r="D81" s="25"/>
      <c r="E81" s="25"/>
      <c r="F81" s="25"/>
      <c r="G81" s="25"/>
      <c r="H81" s="25"/>
      <c r="I81" s="25"/>
      <c r="J81" s="25"/>
      <c r="K81" s="25"/>
      <c r="L81" s="51"/>
      <c r="M81" s="95">
        <f>(J41+J42)/2</f>
        <v>103.5</v>
      </c>
      <c r="N81" s="95"/>
      <c r="O81" s="49" t="s">
        <v>16</v>
      </c>
      <c r="P81" s="96"/>
      <c r="Q81" s="18"/>
      <c r="S81" s="14"/>
    </row>
    <row r="82" spans="2:19" ht="15" customHeight="1" x14ac:dyDescent="0.2">
      <c r="B82" s="24" t="s">
        <v>71</v>
      </c>
      <c r="C82" s="25"/>
      <c r="D82" s="25"/>
      <c r="E82" s="25"/>
      <c r="F82" s="25"/>
      <c r="G82" s="25"/>
      <c r="H82" s="25"/>
      <c r="I82" s="25"/>
      <c r="J82" s="25"/>
      <c r="K82" s="25"/>
      <c r="L82" s="18"/>
      <c r="M82" s="95">
        <f>K46-F46</f>
        <v>10.7</v>
      </c>
      <c r="N82" s="95"/>
      <c r="O82" s="18" t="s">
        <v>72</v>
      </c>
      <c r="P82" s="18"/>
      <c r="Q82" s="18"/>
      <c r="S82" s="14"/>
    </row>
    <row r="83" spans="2:19" ht="15" customHeight="1" x14ac:dyDescent="0.2">
      <c r="B83" s="97" t="s">
        <v>73</v>
      </c>
      <c r="C83" s="98"/>
      <c r="D83" s="98"/>
      <c r="E83" s="98"/>
      <c r="F83" s="98"/>
      <c r="G83" s="98"/>
      <c r="H83" s="98"/>
      <c r="I83" s="98"/>
      <c r="J83" s="98"/>
      <c r="K83" s="98"/>
      <c r="L83" s="51"/>
      <c r="M83" s="95">
        <f>VLOOKUP($M$81,'[1]Water Density'!A4:B87,2,TRUE)</f>
        <v>8.282</v>
      </c>
      <c r="N83" s="95" t="e">
        <f>VLOOKUP($M$81,'[1]Water Density'!#REF!,2,TRUE)</f>
        <v>#REF!</v>
      </c>
      <c r="O83" s="18" t="s">
        <v>74</v>
      </c>
      <c r="P83" s="18"/>
      <c r="Q83" s="18"/>
      <c r="S83" s="14"/>
    </row>
    <row r="84" spans="2:19" ht="28.9" customHeight="1" x14ac:dyDescent="0.25">
      <c r="B84" s="99" t="s">
        <v>75</v>
      </c>
      <c r="C84" s="100"/>
      <c r="D84" s="100"/>
      <c r="E84" s="100"/>
      <c r="F84" s="100"/>
      <c r="G84" s="100"/>
      <c r="H84" s="100"/>
      <c r="I84" s="100"/>
      <c r="J84" s="100"/>
      <c r="K84" s="100"/>
      <c r="L84" s="101"/>
      <c r="M84" s="95">
        <f>VLOOKUP($M$81,'[1]Water Density'!G4:I15,3,TRUE)</f>
        <v>0.99904351984696305</v>
      </c>
      <c r="N84" s="95" t="e">
        <f>VLOOKUP($M$81,'[1]Water Density'!#REF!,2,TRUE)</f>
        <v>#REF!</v>
      </c>
      <c r="O84" s="18" t="s">
        <v>76</v>
      </c>
      <c r="P84" s="18"/>
      <c r="Q84" s="18"/>
      <c r="S84" s="14"/>
    </row>
    <row r="85" spans="2:19" ht="15" customHeight="1" x14ac:dyDescent="0.2">
      <c r="B85" s="84"/>
      <c r="C85" s="51"/>
      <c r="D85" s="51"/>
      <c r="E85" s="51"/>
      <c r="F85" s="51"/>
      <c r="G85" s="51"/>
      <c r="H85" s="51"/>
      <c r="I85" s="51"/>
      <c r="J85" s="51"/>
      <c r="K85" s="51"/>
      <c r="L85" s="102"/>
      <c r="M85" s="103"/>
      <c r="N85" s="103"/>
      <c r="O85" s="18"/>
      <c r="P85" s="18"/>
      <c r="Q85" s="18"/>
      <c r="S85" s="14"/>
    </row>
    <row r="86" spans="2:19" ht="15" customHeight="1" x14ac:dyDescent="0.2">
      <c r="B86" s="104" t="s">
        <v>77</v>
      </c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4"/>
    </row>
    <row r="87" spans="2:19" ht="15" customHeight="1" x14ac:dyDescent="0.2">
      <c r="B87" s="84" t="s">
        <v>78</v>
      </c>
      <c r="C87" s="51"/>
      <c r="D87" s="51"/>
      <c r="E87" s="51"/>
      <c r="F87" s="51"/>
      <c r="G87" s="51"/>
      <c r="H87" s="51"/>
      <c r="I87" s="51"/>
      <c r="J87" s="51"/>
      <c r="K87" s="51"/>
      <c r="L87" s="102"/>
      <c r="M87" s="95">
        <f>+J39</f>
        <v>45.983911634049704</v>
      </c>
      <c r="N87" s="95"/>
      <c r="O87" s="18" t="s">
        <v>72</v>
      </c>
      <c r="P87" s="18"/>
      <c r="Q87" s="18"/>
      <c r="S87" s="14"/>
    </row>
    <row r="88" spans="2:19" ht="15" customHeight="1" x14ac:dyDescent="0.2">
      <c r="B88" s="24" t="s">
        <v>79</v>
      </c>
      <c r="C88" s="25"/>
      <c r="D88" s="25"/>
      <c r="E88" s="25"/>
      <c r="F88" s="25"/>
      <c r="G88" s="25"/>
      <c r="H88" s="25"/>
      <c r="I88" s="25"/>
      <c r="J88" s="25"/>
      <c r="K88" s="25"/>
      <c r="L88" s="51"/>
      <c r="M88" s="95">
        <f>(M52+M51)/2</f>
        <v>136.5</v>
      </c>
      <c r="N88" s="95"/>
      <c r="O88" s="49" t="s">
        <v>16</v>
      </c>
      <c r="P88" s="18"/>
      <c r="Q88" s="18"/>
      <c r="S88" s="14"/>
    </row>
    <row r="89" spans="2:19" ht="15" customHeight="1" x14ac:dyDescent="0.35">
      <c r="B89" s="97" t="s">
        <v>80</v>
      </c>
      <c r="C89" s="98"/>
      <c r="D89" s="98"/>
      <c r="E89" s="98"/>
      <c r="F89" s="98"/>
      <c r="G89" s="98"/>
      <c r="H89" s="98"/>
      <c r="I89" s="98"/>
      <c r="J89" s="98"/>
      <c r="K89" s="98"/>
      <c r="L89" s="102"/>
      <c r="M89" s="95">
        <f>VLOOKUP($M$88,'[1]Water Density'!A4:B87,2,TRUE)</f>
        <v>8.2149999999999999</v>
      </c>
      <c r="N89" s="95"/>
      <c r="O89" s="18" t="s">
        <v>74</v>
      </c>
      <c r="P89" s="18"/>
      <c r="Q89" s="18"/>
      <c r="S89" s="14"/>
    </row>
    <row r="90" spans="2:19" ht="15" customHeight="1" x14ac:dyDescent="0.35">
      <c r="B90" s="97" t="s">
        <v>81</v>
      </c>
      <c r="C90" s="98"/>
      <c r="D90" s="98"/>
      <c r="E90" s="98"/>
      <c r="F90" s="98"/>
      <c r="G90" s="98"/>
      <c r="H90" s="98"/>
      <c r="I90" s="98"/>
      <c r="J90" s="98"/>
      <c r="K90" s="98"/>
      <c r="L90" s="102"/>
      <c r="M90" s="95">
        <f>VLOOKUP($M$72,'[1]Water Density'!G4:I15,3,TRUE)</f>
        <v>1.001434720229555</v>
      </c>
      <c r="N90" s="95"/>
      <c r="O90" s="18" t="s">
        <v>76</v>
      </c>
      <c r="P90" s="18"/>
      <c r="Q90" s="18"/>
      <c r="S90" s="14"/>
    </row>
    <row r="91" spans="2:19" ht="15" customHeight="1" x14ac:dyDescent="0.2">
      <c r="B91" s="84"/>
      <c r="C91" s="51"/>
      <c r="D91" s="51"/>
      <c r="E91" s="51"/>
      <c r="F91" s="51"/>
      <c r="G91" s="51"/>
      <c r="H91" s="51"/>
      <c r="I91" s="51"/>
      <c r="J91" s="51"/>
      <c r="K91" s="51"/>
      <c r="L91" s="102"/>
      <c r="M91" s="106"/>
      <c r="N91" s="106"/>
      <c r="O91" s="18"/>
      <c r="P91" s="18"/>
      <c r="Q91" s="18"/>
      <c r="S91" s="14"/>
    </row>
    <row r="92" spans="2:19" ht="15" customHeight="1" x14ac:dyDescent="0.2">
      <c r="B92" s="84"/>
      <c r="C92" s="51"/>
      <c r="D92" s="51"/>
      <c r="E92" s="51"/>
      <c r="F92" s="51"/>
      <c r="G92" s="51"/>
      <c r="H92" s="51"/>
      <c r="I92" s="51"/>
      <c r="J92" s="51"/>
      <c r="K92" s="51"/>
      <c r="L92" s="102"/>
      <c r="M92" s="106"/>
      <c r="N92" s="106"/>
      <c r="O92" s="18"/>
      <c r="P92" s="18"/>
      <c r="Q92" s="18"/>
      <c r="S92" s="14"/>
    </row>
    <row r="93" spans="2:19" ht="15" customHeight="1" x14ac:dyDescent="0.25">
      <c r="B93" s="27" t="s">
        <v>82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07">
        <f>+(M82*M83*M84*(J42-J41))+(M87*M89*M90*(M52-M51))</f>
        <v>6712.455703228643</v>
      </c>
      <c r="N93" s="107"/>
      <c r="O93" s="18" t="s">
        <v>83</v>
      </c>
      <c r="P93" s="18"/>
      <c r="Q93" s="18"/>
      <c r="S93" s="14"/>
    </row>
    <row r="94" spans="2:19" ht="15" customHeight="1" thickBot="1" x14ac:dyDescent="0.25"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89"/>
      <c r="N94" s="89"/>
      <c r="O94" s="22"/>
      <c r="P94" s="22"/>
      <c r="Q94" s="22"/>
      <c r="R94" s="22"/>
      <c r="S94" s="23"/>
    </row>
    <row r="95" spans="2:19" ht="15" customHeight="1" thickBot="1" x14ac:dyDescent="0.25">
      <c r="B95" s="9"/>
      <c r="M95" s="32"/>
      <c r="N95" s="32"/>
      <c r="S95" s="76"/>
    </row>
    <row r="96" spans="2:19" ht="15" customHeight="1" x14ac:dyDescent="0.2">
      <c r="B96" s="77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93"/>
      <c r="N96" s="93"/>
      <c r="O96" s="43"/>
      <c r="P96" s="43"/>
      <c r="Q96" s="43"/>
      <c r="R96" s="43"/>
      <c r="S96" s="44"/>
    </row>
    <row r="97" spans="2:27" ht="15" customHeight="1" x14ac:dyDescent="0.25">
      <c r="B97" s="45" t="s">
        <v>84</v>
      </c>
      <c r="S97" s="14"/>
      <c r="T97" s="59" t="s">
        <v>45</v>
      </c>
      <c r="U97" s="59"/>
      <c r="V97" s="59"/>
      <c r="W97" s="59"/>
      <c r="X97" s="59"/>
      <c r="Y97" s="59"/>
      <c r="Z97" s="59"/>
      <c r="AA97" s="59"/>
    </row>
    <row r="98" spans="2:27" ht="15" customHeight="1" x14ac:dyDescent="0.2">
      <c r="B98" s="9"/>
      <c r="S98" s="14"/>
    </row>
    <row r="99" spans="2:27" ht="15" customHeight="1" x14ac:dyDescent="0.2">
      <c r="B99" s="24" t="s">
        <v>85</v>
      </c>
      <c r="C99" s="25"/>
      <c r="D99" s="25"/>
      <c r="E99" s="25"/>
      <c r="F99" s="25"/>
      <c r="G99" s="25"/>
      <c r="H99" s="25"/>
      <c r="I99" s="25"/>
      <c r="J99" s="25"/>
      <c r="K99" s="25"/>
      <c r="L99" s="18"/>
      <c r="M99" s="108">
        <f>((2*J29)/1771)-0.13</f>
        <v>1.0670638057594579</v>
      </c>
      <c r="N99" s="108"/>
      <c r="O99" s="18" t="s">
        <v>86</v>
      </c>
      <c r="P99" s="18"/>
      <c r="Q99" s="18"/>
      <c r="S99" s="14"/>
    </row>
    <row r="100" spans="2:27" ht="15" customHeight="1" x14ac:dyDescent="0.2">
      <c r="B100" s="24" t="s">
        <v>87</v>
      </c>
      <c r="C100" s="25"/>
      <c r="D100" s="25"/>
      <c r="E100" s="25"/>
      <c r="F100" s="25"/>
      <c r="G100" s="25"/>
      <c r="H100" s="25"/>
      <c r="I100" s="25"/>
      <c r="J100" s="25"/>
      <c r="K100" s="25"/>
      <c r="L100" s="18"/>
      <c r="M100" s="108">
        <f>+I62</f>
        <v>8.5</v>
      </c>
      <c r="N100" s="108"/>
      <c r="O100" s="18" t="s">
        <v>18</v>
      </c>
      <c r="P100" s="18"/>
      <c r="Q100" s="18"/>
      <c r="S100" s="14"/>
    </row>
    <row r="101" spans="2:27" ht="15" customHeight="1" x14ac:dyDescent="0.2">
      <c r="B101" s="27" t="s">
        <v>88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08">
        <f>+M62</f>
        <v>48</v>
      </c>
      <c r="N101" s="108"/>
      <c r="O101" s="18" t="s">
        <v>89</v>
      </c>
      <c r="P101" s="18"/>
      <c r="Q101" s="18"/>
      <c r="S101" s="14"/>
    </row>
    <row r="102" spans="2:27" ht="15" customHeight="1" x14ac:dyDescent="0.2">
      <c r="B102" s="27" t="s">
        <v>90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08">
        <f>+M71</f>
        <v>9</v>
      </c>
      <c r="N102" s="108"/>
      <c r="O102" s="18" t="s">
        <v>24</v>
      </c>
      <c r="P102" s="18"/>
      <c r="Q102" s="18"/>
      <c r="S102" s="14"/>
    </row>
    <row r="103" spans="2:27" ht="15" customHeight="1" x14ac:dyDescent="0.2">
      <c r="B103" s="27" t="s">
        <v>91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09">
        <f>+M93</f>
        <v>6712.455703228643</v>
      </c>
      <c r="N103" s="109"/>
      <c r="O103" s="18" t="s">
        <v>83</v>
      </c>
      <c r="P103" s="18"/>
      <c r="Q103" s="18"/>
      <c r="S103" s="14"/>
    </row>
    <row r="104" spans="2:27" ht="15" customHeight="1" x14ac:dyDescent="0.2">
      <c r="B104" s="27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51"/>
      <c r="N104" s="51"/>
      <c r="O104" s="18"/>
      <c r="P104" s="18"/>
      <c r="Q104" s="18"/>
      <c r="S104" s="14"/>
    </row>
    <row r="105" spans="2:27" ht="15" customHeight="1" thickBot="1" x14ac:dyDescent="0.3">
      <c r="B105" s="27" t="s">
        <v>92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10">
        <f>(5211*M99*M101*M102)/(M103*M100)</f>
        <v>42.101236455746722</v>
      </c>
      <c r="N105" s="110"/>
      <c r="O105" s="18" t="s">
        <v>93</v>
      </c>
      <c r="P105" s="18"/>
      <c r="Q105" s="18"/>
      <c r="S105" s="14"/>
    </row>
    <row r="106" spans="2:27" ht="13.5" thickBot="1" x14ac:dyDescent="0.25"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3"/>
    </row>
  </sheetData>
  <mergeCells count="97">
    <mergeCell ref="M102:N102"/>
    <mergeCell ref="M103:N103"/>
    <mergeCell ref="M105:N105"/>
    <mergeCell ref="M93:N93"/>
    <mergeCell ref="B99:K99"/>
    <mergeCell ref="M99:N99"/>
    <mergeCell ref="B100:K100"/>
    <mergeCell ref="M100:N100"/>
    <mergeCell ref="M101:N101"/>
    <mergeCell ref="B88:K88"/>
    <mergeCell ref="M88:N88"/>
    <mergeCell ref="B89:K89"/>
    <mergeCell ref="M89:N89"/>
    <mergeCell ref="B90:K90"/>
    <mergeCell ref="M90:N90"/>
    <mergeCell ref="B83:K83"/>
    <mergeCell ref="M83:N83"/>
    <mergeCell ref="B84:K84"/>
    <mergeCell ref="M84:N84"/>
    <mergeCell ref="B86:R86"/>
    <mergeCell ref="M87:N87"/>
    <mergeCell ref="B75:K75"/>
    <mergeCell ref="M75:N75"/>
    <mergeCell ref="B81:K81"/>
    <mergeCell ref="M81:N81"/>
    <mergeCell ref="B82:K82"/>
    <mergeCell ref="M82:N82"/>
    <mergeCell ref="B71:H71"/>
    <mergeCell ref="M71:N71"/>
    <mergeCell ref="B72:H72"/>
    <mergeCell ref="M72:N72"/>
    <mergeCell ref="B73:K73"/>
    <mergeCell ref="M73:N73"/>
    <mergeCell ref="I62:J62"/>
    <mergeCell ref="M62:N62"/>
    <mergeCell ref="Q62:R62"/>
    <mergeCell ref="B69:H69"/>
    <mergeCell ref="M69:N69"/>
    <mergeCell ref="B70:H70"/>
    <mergeCell ref="M70:N70"/>
    <mergeCell ref="I60:J60"/>
    <mergeCell ref="M60:N60"/>
    <mergeCell ref="Q60:R60"/>
    <mergeCell ref="I61:J61"/>
    <mergeCell ref="M61:N61"/>
    <mergeCell ref="Q61:R61"/>
    <mergeCell ref="I58:J58"/>
    <mergeCell ref="M58:N58"/>
    <mergeCell ref="Q58:R58"/>
    <mergeCell ref="I59:J59"/>
    <mergeCell ref="M59:N59"/>
    <mergeCell ref="Q59:R59"/>
    <mergeCell ref="M48:N48"/>
    <mergeCell ref="M49:N49"/>
    <mergeCell ref="B51:K51"/>
    <mergeCell ref="M51:N51"/>
    <mergeCell ref="B52:K52"/>
    <mergeCell ref="M52:N52"/>
    <mergeCell ref="J36:K36"/>
    <mergeCell ref="J39:K39"/>
    <mergeCell ref="J41:K41"/>
    <mergeCell ref="J42:K42"/>
    <mergeCell ref="F46:H46"/>
    <mergeCell ref="K46:M46"/>
    <mergeCell ref="J27:K27"/>
    <mergeCell ref="O27:P27"/>
    <mergeCell ref="J29:K29"/>
    <mergeCell ref="G34:I34"/>
    <mergeCell ref="J34:K34"/>
    <mergeCell ref="M34:N34"/>
    <mergeCell ref="O34:Q34"/>
    <mergeCell ref="J21:K21"/>
    <mergeCell ref="O21:P21"/>
    <mergeCell ref="J23:K23"/>
    <mergeCell ref="O23:P23"/>
    <mergeCell ref="J25:K25"/>
    <mergeCell ref="O25:P25"/>
    <mergeCell ref="J15:K15"/>
    <mergeCell ref="O15:P15"/>
    <mergeCell ref="J17:K17"/>
    <mergeCell ref="O17:P17"/>
    <mergeCell ref="J19:K19"/>
    <mergeCell ref="O19:P19"/>
    <mergeCell ref="O7:S7"/>
    <mergeCell ref="B9:D9"/>
    <mergeCell ref="E9:H9"/>
    <mergeCell ref="K9:N9"/>
    <mergeCell ref="Q9:S9"/>
    <mergeCell ref="D11:I11"/>
    <mergeCell ref="K11:M11"/>
    <mergeCell ref="N11:P11"/>
    <mergeCell ref="B2:C2"/>
    <mergeCell ref="D2:H2"/>
    <mergeCell ref="O2:P2"/>
    <mergeCell ref="Q2:S2"/>
    <mergeCell ref="B4:S4"/>
    <mergeCell ref="B5:S5"/>
  </mergeCells>
  <conditionalFormatting sqref="M105:N105">
    <cfRule type="cellIs" dxfId="0" priority="1" stopIfTrue="1" operator="greaterThan">
      <formula>40</formula>
    </cfRule>
  </conditionalFormatting>
  <pageMargins left="0.25" right="0.25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4A13-51BC-4B41-B1C8-BA098FDF5EC6}">
  <dimension ref="A2:I87"/>
  <sheetViews>
    <sheetView workbookViewId="0">
      <selection activeCell="I29" sqref="I29"/>
    </sheetView>
  </sheetViews>
  <sheetFormatPr defaultRowHeight="15" x14ac:dyDescent="0.25"/>
  <cols>
    <col min="1" max="2" width="7.7109375" customWidth="1"/>
    <col min="3" max="3" width="4.7109375" customWidth="1"/>
    <col min="4" max="5" width="7.7109375" customWidth="1"/>
    <col min="6" max="6" width="4.7109375" customWidth="1"/>
    <col min="257" max="258" width="7.7109375" customWidth="1"/>
    <col min="259" max="259" width="4.7109375" customWidth="1"/>
    <col min="260" max="261" width="7.7109375" customWidth="1"/>
    <col min="262" max="262" width="4.7109375" customWidth="1"/>
    <col min="513" max="514" width="7.7109375" customWidth="1"/>
    <col min="515" max="515" width="4.7109375" customWidth="1"/>
    <col min="516" max="517" width="7.7109375" customWidth="1"/>
    <col min="518" max="518" width="4.7109375" customWidth="1"/>
    <col min="769" max="770" width="7.7109375" customWidth="1"/>
    <col min="771" max="771" width="4.7109375" customWidth="1"/>
    <col min="772" max="773" width="7.7109375" customWidth="1"/>
    <col min="774" max="774" width="4.7109375" customWidth="1"/>
    <col min="1025" max="1026" width="7.7109375" customWidth="1"/>
    <col min="1027" max="1027" width="4.7109375" customWidth="1"/>
    <col min="1028" max="1029" width="7.7109375" customWidth="1"/>
    <col min="1030" max="1030" width="4.7109375" customWidth="1"/>
    <col min="1281" max="1282" width="7.7109375" customWidth="1"/>
    <col min="1283" max="1283" width="4.7109375" customWidth="1"/>
    <col min="1284" max="1285" width="7.7109375" customWidth="1"/>
    <col min="1286" max="1286" width="4.7109375" customWidth="1"/>
    <col min="1537" max="1538" width="7.7109375" customWidth="1"/>
    <col min="1539" max="1539" width="4.7109375" customWidth="1"/>
    <col min="1540" max="1541" width="7.7109375" customWidth="1"/>
    <col min="1542" max="1542" width="4.7109375" customWidth="1"/>
    <col min="1793" max="1794" width="7.7109375" customWidth="1"/>
    <col min="1795" max="1795" width="4.7109375" customWidth="1"/>
    <col min="1796" max="1797" width="7.7109375" customWidth="1"/>
    <col min="1798" max="1798" width="4.7109375" customWidth="1"/>
    <col min="2049" max="2050" width="7.7109375" customWidth="1"/>
    <col min="2051" max="2051" width="4.7109375" customWidth="1"/>
    <col min="2052" max="2053" width="7.7109375" customWidth="1"/>
    <col min="2054" max="2054" width="4.7109375" customWidth="1"/>
    <col min="2305" max="2306" width="7.7109375" customWidth="1"/>
    <col min="2307" max="2307" width="4.7109375" customWidth="1"/>
    <col min="2308" max="2309" width="7.7109375" customWidth="1"/>
    <col min="2310" max="2310" width="4.7109375" customWidth="1"/>
    <col min="2561" max="2562" width="7.7109375" customWidth="1"/>
    <col min="2563" max="2563" width="4.7109375" customWidth="1"/>
    <col min="2564" max="2565" width="7.7109375" customWidth="1"/>
    <col min="2566" max="2566" width="4.7109375" customWidth="1"/>
    <col min="2817" max="2818" width="7.7109375" customWidth="1"/>
    <col min="2819" max="2819" width="4.7109375" customWidth="1"/>
    <col min="2820" max="2821" width="7.7109375" customWidth="1"/>
    <col min="2822" max="2822" width="4.7109375" customWidth="1"/>
    <col min="3073" max="3074" width="7.7109375" customWidth="1"/>
    <col min="3075" max="3075" width="4.7109375" customWidth="1"/>
    <col min="3076" max="3077" width="7.7109375" customWidth="1"/>
    <col min="3078" max="3078" width="4.7109375" customWidth="1"/>
    <col min="3329" max="3330" width="7.7109375" customWidth="1"/>
    <col min="3331" max="3331" width="4.7109375" customWidth="1"/>
    <col min="3332" max="3333" width="7.7109375" customWidth="1"/>
    <col min="3334" max="3334" width="4.7109375" customWidth="1"/>
    <col min="3585" max="3586" width="7.7109375" customWidth="1"/>
    <col min="3587" max="3587" width="4.7109375" customWidth="1"/>
    <col min="3588" max="3589" width="7.7109375" customWidth="1"/>
    <col min="3590" max="3590" width="4.7109375" customWidth="1"/>
    <col min="3841" max="3842" width="7.7109375" customWidth="1"/>
    <col min="3843" max="3843" width="4.7109375" customWidth="1"/>
    <col min="3844" max="3845" width="7.7109375" customWidth="1"/>
    <col min="3846" max="3846" width="4.7109375" customWidth="1"/>
    <col min="4097" max="4098" width="7.7109375" customWidth="1"/>
    <col min="4099" max="4099" width="4.7109375" customWidth="1"/>
    <col min="4100" max="4101" width="7.7109375" customWidth="1"/>
    <col min="4102" max="4102" width="4.7109375" customWidth="1"/>
    <col min="4353" max="4354" width="7.7109375" customWidth="1"/>
    <col min="4355" max="4355" width="4.7109375" customWidth="1"/>
    <col min="4356" max="4357" width="7.7109375" customWidth="1"/>
    <col min="4358" max="4358" width="4.7109375" customWidth="1"/>
    <col min="4609" max="4610" width="7.7109375" customWidth="1"/>
    <col min="4611" max="4611" width="4.7109375" customWidth="1"/>
    <col min="4612" max="4613" width="7.7109375" customWidth="1"/>
    <col min="4614" max="4614" width="4.7109375" customWidth="1"/>
    <col min="4865" max="4866" width="7.7109375" customWidth="1"/>
    <col min="4867" max="4867" width="4.7109375" customWidth="1"/>
    <col min="4868" max="4869" width="7.7109375" customWidth="1"/>
    <col min="4870" max="4870" width="4.7109375" customWidth="1"/>
    <col min="5121" max="5122" width="7.7109375" customWidth="1"/>
    <col min="5123" max="5123" width="4.7109375" customWidth="1"/>
    <col min="5124" max="5125" width="7.7109375" customWidth="1"/>
    <col min="5126" max="5126" width="4.7109375" customWidth="1"/>
    <col min="5377" max="5378" width="7.7109375" customWidth="1"/>
    <col min="5379" max="5379" width="4.7109375" customWidth="1"/>
    <col min="5380" max="5381" width="7.7109375" customWidth="1"/>
    <col min="5382" max="5382" width="4.7109375" customWidth="1"/>
    <col min="5633" max="5634" width="7.7109375" customWidth="1"/>
    <col min="5635" max="5635" width="4.7109375" customWidth="1"/>
    <col min="5636" max="5637" width="7.7109375" customWidth="1"/>
    <col min="5638" max="5638" width="4.7109375" customWidth="1"/>
    <col min="5889" max="5890" width="7.7109375" customWidth="1"/>
    <col min="5891" max="5891" width="4.7109375" customWidth="1"/>
    <col min="5892" max="5893" width="7.7109375" customWidth="1"/>
    <col min="5894" max="5894" width="4.7109375" customWidth="1"/>
    <col min="6145" max="6146" width="7.7109375" customWidth="1"/>
    <col min="6147" max="6147" width="4.7109375" customWidth="1"/>
    <col min="6148" max="6149" width="7.7109375" customWidth="1"/>
    <col min="6150" max="6150" width="4.7109375" customWidth="1"/>
    <col min="6401" max="6402" width="7.7109375" customWidth="1"/>
    <col min="6403" max="6403" width="4.7109375" customWidth="1"/>
    <col min="6404" max="6405" width="7.7109375" customWidth="1"/>
    <col min="6406" max="6406" width="4.7109375" customWidth="1"/>
    <col min="6657" max="6658" width="7.7109375" customWidth="1"/>
    <col min="6659" max="6659" width="4.7109375" customWidth="1"/>
    <col min="6660" max="6661" width="7.7109375" customWidth="1"/>
    <col min="6662" max="6662" width="4.7109375" customWidth="1"/>
    <col min="6913" max="6914" width="7.7109375" customWidth="1"/>
    <col min="6915" max="6915" width="4.7109375" customWidth="1"/>
    <col min="6916" max="6917" width="7.7109375" customWidth="1"/>
    <col min="6918" max="6918" width="4.7109375" customWidth="1"/>
    <col min="7169" max="7170" width="7.7109375" customWidth="1"/>
    <col min="7171" max="7171" width="4.7109375" customWidth="1"/>
    <col min="7172" max="7173" width="7.7109375" customWidth="1"/>
    <col min="7174" max="7174" width="4.7109375" customWidth="1"/>
    <col min="7425" max="7426" width="7.7109375" customWidth="1"/>
    <col min="7427" max="7427" width="4.7109375" customWidth="1"/>
    <col min="7428" max="7429" width="7.7109375" customWidth="1"/>
    <col min="7430" max="7430" width="4.7109375" customWidth="1"/>
    <col min="7681" max="7682" width="7.7109375" customWidth="1"/>
    <col min="7683" max="7683" width="4.7109375" customWidth="1"/>
    <col min="7684" max="7685" width="7.7109375" customWidth="1"/>
    <col min="7686" max="7686" width="4.7109375" customWidth="1"/>
    <col min="7937" max="7938" width="7.7109375" customWidth="1"/>
    <col min="7939" max="7939" width="4.7109375" customWidth="1"/>
    <col min="7940" max="7941" width="7.7109375" customWidth="1"/>
    <col min="7942" max="7942" width="4.7109375" customWidth="1"/>
    <col min="8193" max="8194" width="7.7109375" customWidth="1"/>
    <col min="8195" max="8195" width="4.7109375" customWidth="1"/>
    <col min="8196" max="8197" width="7.7109375" customWidth="1"/>
    <col min="8198" max="8198" width="4.7109375" customWidth="1"/>
    <col min="8449" max="8450" width="7.7109375" customWidth="1"/>
    <col min="8451" max="8451" width="4.7109375" customWidth="1"/>
    <col min="8452" max="8453" width="7.7109375" customWidth="1"/>
    <col min="8454" max="8454" width="4.7109375" customWidth="1"/>
    <col min="8705" max="8706" width="7.7109375" customWidth="1"/>
    <col min="8707" max="8707" width="4.7109375" customWidth="1"/>
    <col min="8708" max="8709" width="7.7109375" customWidth="1"/>
    <col min="8710" max="8710" width="4.7109375" customWidth="1"/>
    <col min="8961" max="8962" width="7.7109375" customWidth="1"/>
    <col min="8963" max="8963" width="4.7109375" customWidth="1"/>
    <col min="8964" max="8965" width="7.7109375" customWidth="1"/>
    <col min="8966" max="8966" width="4.7109375" customWidth="1"/>
    <col min="9217" max="9218" width="7.7109375" customWidth="1"/>
    <col min="9219" max="9219" width="4.7109375" customWidth="1"/>
    <col min="9220" max="9221" width="7.7109375" customWidth="1"/>
    <col min="9222" max="9222" width="4.7109375" customWidth="1"/>
    <col min="9473" max="9474" width="7.7109375" customWidth="1"/>
    <col min="9475" max="9475" width="4.7109375" customWidth="1"/>
    <col min="9476" max="9477" width="7.7109375" customWidth="1"/>
    <col min="9478" max="9478" width="4.7109375" customWidth="1"/>
    <col min="9729" max="9730" width="7.7109375" customWidth="1"/>
    <col min="9731" max="9731" width="4.7109375" customWidth="1"/>
    <col min="9732" max="9733" width="7.7109375" customWidth="1"/>
    <col min="9734" max="9734" width="4.7109375" customWidth="1"/>
    <col min="9985" max="9986" width="7.7109375" customWidth="1"/>
    <col min="9987" max="9987" width="4.7109375" customWidth="1"/>
    <col min="9988" max="9989" width="7.7109375" customWidth="1"/>
    <col min="9990" max="9990" width="4.7109375" customWidth="1"/>
    <col min="10241" max="10242" width="7.7109375" customWidth="1"/>
    <col min="10243" max="10243" width="4.7109375" customWidth="1"/>
    <col min="10244" max="10245" width="7.7109375" customWidth="1"/>
    <col min="10246" max="10246" width="4.7109375" customWidth="1"/>
    <col min="10497" max="10498" width="7.7109375" customWidth="1"/>
    <col min="10499" max="10499" width="4.7109375" customWidth="1"/>
    <col min="10500" max="10501" width="7.7109375" customWidth="1"/>
    <col min="10502" max="10502" width="4.7109375" customWidth="1"/>
    <col min="10753" max="10754" width="7.7109375" customWidth="1"/>
    <col min="10755" max="10755" width="4.7109375" customWidth="1"/>
    <col min="10756" max="10757" width="7.7109375" customWidth="1"/>
    <col min="10758" max="10758" width="4.7109375" customWidth="1"/>
    <col min="11009" max="11010" width="7.7109375" customWidth="1"/>
    <col min="11011" max="11011" width="4.7109375" customWidth="1"/>
    <col min="11012" max="11013" width="7.7109375" customWidth="1"/>
    <col min="11014" max="11014" width="4.7109375" customWidth="1"/>
    <col min="11265" max="11266" width="7.7109375" customWidth="1"/>
    <col min="11267" max="11267" width="4.7109375" customWidth="1"/>
    <col min="11268" max="11269" width="7.7109375" customWidth="1"/>
    <col min="11270" max="11270" width="4.7109375" customWidth="1"/>
    <col min="11521" max="11522" width="7.7109375" customWidth="1"/>
    <col min="11523" max="11523" width="4.7109375" customWidth="1"/>
    <col min="11524" max="11525" width="7.7109375" customWidth="1"/>
    <col min="11526" max="11526" width="4.7109375" customWidth="1"/>
    <col min="11777" max="11778" width="7.7109375" customWidth="1"/>
    <col min="11779" max="11779" width="4.7109375" customWidth="1"/>
    <col min="11780" max="11781" width="7.7109375" customWidth="1"/>
    <col min="11782" max="11782" width="4.7109375" customWidth="1"/>
    <col min="12033" max="12034" width="7.7109375" customWidth="1"/>
    <col min="12035" max="12035" width="4.7109375" customWidth="1"/>
    <col min="12036" max="12037" width="7.7109375" customWidth="1"/>
    <col min="12038" max="12038" width="4.7109375" customWidth="1"/>
    <col min="12289" max="12290" width="7.7109375" customWidth="1"/>
    <col min="12291" max="12291" width="4.7109375" customWidth="1"/>
    <col min="12292" max="12293" width="7.7109375" customWidth="1"/>
    <col min="12294" max="12294" width="4.7109375" customWidth="1"/>
    <col min="12545" max="12546" width="7.7109375" customWidth="1"/>
    <col min="12547" max="12547" width="4.7109375" customWidth="1"/>
    <col min="12548" max="12549" width="7.7109375" customWidth="1"/>
    <col min="12550" max="12550" width="4.7109375" customWidth="1"/>
    <col min="12801" max="12802" width="7.7109375" customWidth="1"/>
    <col min="12803" max="12803" width="4.7109375" customWidth="1"/>
    <col min="12804" max="12805" width="7.7109375" customWidth="1"/>
    <col min="12806" max="12806" width="4.7109375" customWidth="1"/>
    <col min="13057" max="13058" width="7.7109375" customWidth="1"/>
    <col min="13059" max="13059" width="4.7109375" customWidth="1"/>
    <col min="13060" max="13061" width="7.7109375" customWidth="1"/>
    <col min="13062" max="13062" width="4.7109375" customWidth="1"/>
    <col min="13313" max="13314" width="7.7109375" customWidth="1"/>
    <col min="13315" max="13315" width="4.7109375" customWidth="1"/>
    <col min="13316" max="13317" width="7.7109375" customWidth="1"/>
    <col min="13318" max="13318" width="4.7109375" customWidth="1"/>
    <col min="13569" max="13570" width="7.7109375" customWidth="1"/>
    <col min="13571" max="13571" width="4.7109375" customWidth="1"/>
    <col min="13572" max="13573" width="7.7109375" customWidth="1"/>
    <col min="13574" max="13574" width="4.7109375" customWidth="1"/>
    <col min="13825" max="13826" width="7.7109375" customWidth="1"/>
    <col min="13827" max="13827" width="4.7109375" customWidth="1"/>
    <col min="13828" max="13829" width="7.7109375" customWidth="1"/>
    <col min="13830" max="13830" width="4.7109375" customWidth="1"/>
    <col min="14081" max="14082" width="7.7109375" customWidth="1"/>
    <col min="14083" max="14083" width="4.7109375" customWidth="1"/>
    <col min="14084" max="14085" width="7.7109375" customWidth="1"/>
    <col min="14086" max="14086" width="4.7109375" customWidth="1"/>
    <col min="14337" max="14338" width="7.7109375" customWidth="1"/>
    <col min="14339" max="14339" width="4.7109375" customWidth="1"/>
    <col min="14340" max="14341" width="7.7109375" customWidth="1"/>
    <col min="14342" max="14342" width="4.7109375" customWidth="1"/>
    <col min="14593" max="14594" width="7.7109375" customWidth="1"/>
    <col min="14595" max="14595" width="4.7109375" customWidth="1"/>
    <col min="14596" max="14597" width="7.7109375" customWidth="1"/>
    <col min="14598" max="14598" width="4.7109375" customWidth="1"/>
    <col min="14849" max="14850" width="7.7109375" customWidth="1"/>
    <col min="14851" max="14851" width="4.7109375" customWidth="1"/>
    <col min="14852" max="14853" width="7.7109375" customWidth="1"/>
    <col min="14854" max="14854" width="4.7109375" customWidth="1"/>
    <col min="15105" max="15106" width="7.7109375" customWidth="1"/>
    <col min="15107" max="15107" width="4.7109375" customWidth="1"/>
    <col min="15108" max="15109" width="7.7109375" customWidth="1"/>
    <col min="15110" max="15110" width="4.7109375" customWidth="1"/>
    <col min="15361" max="15362" width="7.7109375" customWidth="1"/>
    <col min="15363" max="15363" width="4.7109375" customWidth="1"/>
    <col min="15364" max="15365" width="7.7109375" customWidth="1"/>
    <col min="15366" max="15366" width="4.7109375" customWidth="1"/>
    <col min="15617" max="15618" width="7.7109375" customWidth="1"/>
    <col min="15619" max="15619" width="4.7109375" customWidth="1"/>
    <col min="15620" max="15621" width="7.7109375" customWidth="1"/>
    <col min="15622" max="15622" width="4.7109375" customWidth="1"/>
    <col min="15873" max="15874" width="7.7109375" customWidth="1"/>
    <col min="15875" max="15875" width="4.7109375" customWidth="1"/>
    <col min="15876" max="15877" width="7.7109375" customWidth="1"/>
    <col min="15878" max="15878" width="4.7109375" customWidth="1"/>
    <col min="16129" max="16130" width="7.7109375" customWidth="1"/>
    <col min="16131" max="16131" width="4.7109375" customWidth="1"/>
    <col min="16132" max="16133" width="7.7109375" customWidth="1"/>
    <col min="16134" max="16134" width="4.7109375" customWidth="1"/>
  </cols>
  <sheetData>
    <row r="2" spans="1:9" x14ac:dyDescent="0.25">
      <c r="A2" t="s">
        <v>94</v>
      </c>
      <c r="B2" t="s">
        <v>95</v>
      </c>
      <c r="G2" t="s">
        <v>94</v>
      </c>
      <c r="H2" s="111" t="s">
        <v>96</v>
      </c>
      <c r="I2" s="111" t="s">
        <v>96</v>
      </c>
    </row>
    <row r="3" spans="1:9" x14ac:dyDescent="0.25">
      <c r="A3" t="s">
        <v>97</v>
      </c>
      <c r="B3" t="s">
        <v>98</v>
      </c>
      <c r="G3" t="s">
        <v>97</v>
      </c>
      <c r="H3" s="112" t="s">
        <v>99</v>
      </c>
      <c r="I3" t="s">
        <v>100</v>
      </c>
    </row>
    <row r="4" spans="1:9" x14ac:dyDescent="0.25">
      <c r="A4">
        <v>60</v>
      </c>
      <c r="B4">
        <v>8.3369999999999997</v>
      </c>
      <c r="G4" s="113">
        <v>50</v>
      </c>
      <c r="H4" s="114">
        <v>4.1929999999999996</v>
      </c>
      <c r="I4" s="115">
        <f>H4/H6</f>
        <v>1.0026303204208511</v>
      </c>
    </row>
    <row r="5" spans="1:9" x14ac:dyDescent="0.25">
      <c r="A5">
        <v>61</v>
      </c>
      <c r="B5">
        <v>8.3360000000000003</v>
      </c>
      <c r="G5" s="113">
        <v>59</v>
      </c>
      <c r="H5" s="114">
        <v>4.1859999999999999</v>
      </c>
      <c r="I5" s="115">
        <f>H5/H6</f>
        <v>1.0009564801530366</v>
      </c>
    </row>
    <row r="6" spans="1:9" x14ac:dyDescent="0.25">
      <c r="A6">
        <v>62</v>
      </c>
      <c r="B6">
        <v>8.3350000000000009</v>
      </c>
      <c r="G6" s="113">
        <v>68</v>
      </c>
      <c r="H6" s="113">
        <v>4.1820000000000004</v>
      </c>
      <c r="I6" s="115">
        <f>H6/H6</f>
        <v>1</v>
      </c>
    </row>
    <row r="7" spans="1:9" x14ac:dyDescent="0.25">
      <c r="A7">
        <v>63</v>
      </c>
      <c r="B7">
        <v>8.3350000000000009</v>
      </c>
      <c r="G7" s="113">
        <v>77</v>
      </c>
      <c r="H7" s="113">
        <v>4.181</v>
      </c>
      <c r="I7" s="115">
        <f>H7/H6</f>
        <v>0.99976087996174068</v>
      </c>
    </row>
    <row r="8" spans="1:9" x14ac:dyDescent="0.25">
      <c r="A8">
        <v>64</v>
      </c>
      <c r="B8">
        <v>8.3339999999999996</v>
      </c>
      <c r="G8" s="113">
        <v>86</v>
      </c>
      <c r="H8" s="113">
        <v>4.1790000000000003</v>
      </c>
      <c r="I8" s="115">
        <f>H8/H6</f>
        <v>0.99928263988522237</v>
      </c>
    </row>
    <row r="9" spans="1:9" x14ac:dyDescent="0.25">
      <c r="A9">
        <v>65</v>
      </c>
      <c r="B9">
        <v>8.3330000000000002</v>
      </c>
      <c r="G9" s="113">
        <v>95</v>
      </c>
      <c r="H9" s="113">
        <v>4.1779999999999999</v>
      </c>
      <c r="I9" s="115">
        <f>H9/H6</f>
        <v>0.99904351984696305</v>
      </c>
    </row>
    <row r="10" spans="1:9" x14ac:dyDescent="0.25">
      <c r="A10">
        <v>66</v>
      </c>
      <c r="B10">
        <v>8.3320000000000007</v>
      </c>
      <c r="G10" s="113">
        <v>104</v>
      </c>
      <c r="H10" s="113">
        <v>4.1790000000000003</v>
      </c>
      <c r="I10" s="115">
        <f>H10/H6</f>
        <v>0.99928263988522237</v>
      </c>
    </row>
    <row r="11" spans="1:9" x14ac:dyDescent="0.25">
      <c r="A11">
        <v>67</v>
      </c>
      <c r="B11">
        <v>8.3309999999999995</v>
      </c>
      <c r="G11" s="113">
        <v>113</v>
      </c>
      <c r="H11" s="113">
        <v>4.181</v>
      </c>
      <c r="I11" s="115">
        <f>H11/H6</f>
        <v>0.99976087996174068</v>
      </c>
    </row>
    <row r="12" spans="1:9" x14ac:dyDescent="0.25">
      <c r="A12">
        <v>68</v>
      </c>
      <c r="B12">
        <v>8.33</v>
      </c>
      <c r="G12" s="113">
        <v>122</v>
      </c>
      <c r="H12" s="113">
        <v>4.1820000000000004</v>
      </c>
      <c r="I12" s="115">
        <f>H12/H6</f>
        <v>1</v>
      </c>
    </row>
    <row r="13" spans="1:9" x14ac:dyDescent="0.25">
      <c r="A13">
        <v>69</v>
      </c>
      <c r="B13">
        <v>8.3290000000000006</v>
      </c>
      <c r="G13" s="113">
        <v>131</v>
      </c>
      <c r="H13" s="113">
        <v>4.1829999999999998</v>
      </c>
      <c r="I13" s="115">
        <f>H13/H6</f>
        <v>1.000239120038259</v>
      </c>
    </row>
    <row r="14" spans="1:9" x14ac:dyDescent="0.25">
      <c r="A14">
        <v>70</v>
      </c>
      <c r="B14">
        <v>8.3290000000000006</v>
      </c>
      <c r="G14" s="113">
        <v>149</v>
      </c>
      <c r="H14" s="113">
        <v>4.1849999999999996</v>
      </c>
      <c r="I14" s="115">
        <f>H14/H6</f>
        <v>1.0007173601147774</v>
      </c>
    </row>
    <row r="15" spans="1:9" x14ac:dyDescent="0.25">
      <c r="A15">
        <v>71</v>
      </c>
      <c r="B15">
        <v>8.327</v>
      </c>
      <c r="G15" s="113">
        <v>158</v>
      </c>
      <c r="H15" s="113">
        <v>4.1879999999999997</v>
      </c>
      <c r="I15" s="115">
        <f>H15/H6</f>
        <v>1.001434720229555</v>
      </c>
    </row>
    <row r="16" spans="1:9" x14ac:dyDescent="0.25">
      <c r="A16">
        <v>72</v>
      </c>
      <c r="B16">
        <v>8.3260000000000005</v>
      </c>
    </row>
    <row r="17" spans="1:2" x14ac:dyDescent="0.25">
      <c r="A17">
        <v>73</v>
      </c>
      <c r="B17">
        <v>8.3249999999999993</v>
      </c>
    </row>
    <row r="18" spans="1:2" x14ac:dyDescent="0.25">
      <c r="A18">
        <v>74</v>
      </c>
      <c r="B18">
        <v>8.3239999999999998</v>
      </c>
    </row>
    <row r="19" spans="1:2" x14ac:dyDescent="0.25">
      <c r="A19">
        <v>75</v>
      </c>
      <c r="B19">
        <v>8.3230000000000004</v>
      </c>
    </row>
    <row r="20" spans="1:2" x14ac:dyDescent="0.25">
      <c r="A20">
        <v>76</v>
      </c>
      <c r="B20">
        <v>8.3219999999999992</v>
      </c>
    </row>
    <row r="21" spans="1:2" x14ac:dyDescent="0.25">
      <c r="A21">
        <v>77</v>
      </c>
      <c r="B21">
        <v>8.3209999999999997</v>
      </c>
    </row>
    <row r="22" spans="1:2" x14ac:dyDescent="0.25">
      <c r="A22">
        <v>78</v>
      </c>
      <c r="B22">
        <v>8.3190000000000008</v>
      </c>
    </row>
    <row r="23" spans="1:2" x14ac:dyDescent="0.25">
      <c r="A23">
        <v>79</v>
      </c>
      <c r="B23">
        <v>8.3179999999999996</v>
      </c>
    </row>
    <row r="24" spans="1:2" x14ac:dyDescent="0.25">
      <c r="A24">
        <v>80</v>
      </c>
      <c r="B24">
        <v>8.3170000000000002</v>
      </c>
    </row>
    <row r="25" spans="1:2" x14ac:dyDescent="0.25">
      <c r="A25">
        <v>81</v>
      </c>
      <c r="B25">
        <v>8.3160000000000007</v>
      </c>
    </row>
    <row r="26" spans="1:2" x14ac:dyDescent="0.25">
      <c r="A26">
        <v>82</v>
      </c>
      <c r="B26">
        <v>8.3140000000000001</v>
      </c>
    </row>
    <row r="27" spans="1:2" x14ac:dyDescent="0.25">
      <c r="A27">
        <v>83</v>
      </c>
      <c r="B27">
        <v>8.3130000000000006</v>
      </c>
    </row>
    <row r="28" spans="1:2" x14ac:dyDescent="0.25">
      <c r="A28">
        <v>84</v>
      </c>
      <c r="B28">
        <v>8.3119999999999994</v>
      </c>
    </row>
    <row r="29" spans="1:2" x14ac:dyDescent="0.25">
      <c r="A29">
        <v>85</v>
      </c>
      <c r="B29">
        <v>8.31</v>
      </c>
    </row>
    <row r="30" spans="1:2" x14ac:dyDescent="0.25">
      <c r="A30">
        <v>86</v>
      </c>
      <c r="B30">
        <v>8.3089999999999993</v>
      </c>
    </row>
    <row r="31" spans="1:2" x14ac:dyDescent="0.25">
      <c r="A31">
        <v>87</v>
      </c>
      <c r="B31">
        <v>8.3070000000000004</v>
      </c>
    </row>
    <row r="32" spans="1:2" x14ac:dyDescent="0.25">
      <c r="A32">
        <v>88</v>
      </c>
      <c r="B32">
        <v>8.3059999999999992</v>
      </c>
    </row>
    <row r="33" spans="1:2" x14ac:dyDescent="0.25">
      <c r="A33">
        <v>89</v>
      </c>
      <c r="B33">
        <v>8.3049999999999997</v>
      </c>
    </row>
    <row r="34" spans="1:2" x14ac:dyDescent="0.25">
      <c r="A34">
        <v>90</v>
      </c>
      <c r="B34">
        <v>8.3030000000000008</v>
      </c>
    </row>
    <row r="35" spans="1:2" x14ac:dyDescent="0.25">
      <c r="A35">
        <v>91</v>
      </c>
      <c r="B35">
        <v>8.3019999999999996</v>
      </c>
    </row>
    <row r="36" spans="1:2" x14ac:dyDescent="0.25">
      <c r="A36">
        <v>92</v>
      </c>
      <c r="B36">
        <v>8.3000000000000007</v>
      </c>
    </row>
    <row r="37" spans="1:2" x14ac:dyDescent="0.25">
      <c r="A37">
        <v>93</v>
      </c>
      <c r="B37">
        <v>8.2989999999999995</v>
      </c>
    </row>
    <row r="38" spans="1:2" x14ac:dyDescent="0.25">
      <c r="A38">
        <v>94</v>
      </c>
      <c r="B38">
        <v>8.2970000000000006</v>
      </c>
    </row>
    <row r="39" spans="1:2" x14ac:dyDescent="0.25">
      <c r="A39">
        <v>95</v>
      </c>
      <c r="B39">
        <v>8.2949999999999999</v>
      </c>
    </row>
    <row r="40" spans="1:2" x14ac:dyDescent="0.25">
      <c r="A40">
        <v>96</v>
      </c>
      <c r="B40">
        <v>8.2940000000000005</v>
      </c>
    </row>
    <row r="41" spans="1:2" x14ac:dyDescent="0.25">
      <c r="A41">
        <v>97</v>
      </c>
      <c r="B41">
        <v>8.2919999999999998</v>
      </c>
    </row>
    <row r="42" spans="1:2" x14ac:dyDescent="0.25">
      <c r="A42">
        <v>98</v>
      </c>
      <c r="B42">
        <v>8.2910000000000004</v>
      </c>
    </row>
    <row r="43" spans="1:2" x14ac:dyDescent="0.25">
      <c r="A43">
        <v>99</v>
      </c>
      <c r="B43">
        <v>8.2889999999999997</v>
      </c>
    </row>
    <row r="44" spans="1:2" x14ac:dyDescent="0.25">
      <c r="A44">
        <v>100</v>
      </c>
      <c r="B44">
        <v>8.2870000000000008</v>
      </c>
    </row>
    <row r="45" spans="1:2" x14ac:dyDescent="0.25">
      <c r="A45">
        <v>101</v>
      </c>
      <c r="B45">
        <v>8.2859999999999996</v>
      </c>
    </row>
    <row r="46" spans="1:2" x14ac:dyDescent="0.25">
      <c r="A46">
        <v>102</v>
      </c>
      <c r="B46">
        <v>8.2840000000000007</v>
      </c>
    </row>
    <row r="47" spans="1:2" x14ac:dyDescent="0.25">
      <c r="A47">
        <v>103</v>
      </c>
      <c r="B47">
        <v>8.282</v>
      </c>
    </row>
    <row r="48" spans="1:2" x14ac:dyDescent="0.25">
      <c r="A48">
        <v>104</v>
      </c>
      <c r="B48">
        <v>8.2799999999999994</v>
      </c>
    </row>
    <row r="49" spans="1:2" x14ac:dyDescent="0.25">
      <c r="A49">
        <v>105</v>
      </c>
      <c r="B49">
        <v>8.2780000000000005</v>
      </c>
    </row>
    <row r="50" spans="1:2" x14ac:dyDescent="0.25">
      <c r="A50">
        <v>106</v>
      </c>
      <c r="B50">
        <v>8.2769999999999992</v>
      </c>
    </row>
    <row r="51" spans="1:2" x14ac:dyDescent="0.25">
      <c r="A51">
        <v>107</v>
      </c>
      <c r="B51">
        <v>8.2750000000000004</v>
      </c>
    </row>
    <row r="52" spans="1:2" x14ac:dyDescent="0.25">
      <c r="A52">
        <v>108</v>
      </c>
      <c r="B52">
        <v>8.2729999999999997</v>
      </c>
    </row>
    <row r="53" spans="1:2" x14ac:dyDescent="0.25">
      <c r="A53">
        <v>109</v>
      </c>
      <c r="B53">
        <v>8.2710000000000008</v>
      </c>
    </row>
    <row r="54" spans="1:2" x14ac:dyDescent="0.25">
      <c r="A54">
        <v>110</v>
      </c>
      <c r="B54">
        <v>8.2690000000000001</v>
      </c>
    </row>
    <row r="55" spans="1:2" x14ac:dyDescent="0.25">
      <c r="A55">
        <v>111</v>
      </c>
      <c r="B55">
        <v>8.2680000000000007</v>
      </c>
    </row>
    <row r="56" spans="1:2" x14ac:dyDescent="0.25">
      <c r="A56">
        <v>112</v>
      </c>
      <c r="B56">
        <v>8.266</v>
      </c>
    </row>
    <row r="57" spans="1:2" x14ac:dyDescent="0.25">
      <c r="A57">
        <v>113</v>
      </c>
      <c r="B57">
        <v>8.2639999999999993</v>
      </c>
    </row>
    <row r="58" spans="1:2" x14ac:dyDescent="0.25">
      <c r="A58">
        <v>114</v>
      </c>
      <c r="B58">
        <v>8.2620000000000005</v>
      </c>
    </row>
    <row r="59" spans="1:2" x14ac:dyDescent="0.25">
      <c r="A59">
        <v>115</v>
      </c>
      <c r="B59">
        <v>8.26</v>
      </c>
    </row>
    <row r="60" spans="1:2" x14ac:dyDescent="0.25">
      <c r="A60">
        <v>116</v>
      </c>
      <c r="B60">
        <v>8.2579999999999991</v>
      </c>
    </row>
    <row r="61" spans="1:2" x14ac:dyDescent="0.25">
      <c r="A61">
        <v>117</v>
      </c>
      <c r="B61">
        <v>8.2560000000000002</v>
      </c>
    </row>
    <row r="62" spans="1:2" x14ac:dyDescent="0.25">
      <c r="A62">
        <v>118</v>
      </c>
      <c r="B62">
        <v>8.2539999999999996</v>
      </c>
    </row>
    <row r="63" spans="1:2" x14ac:dyDescent="0.25">
      <c r="A63">
        <v>119</v>
      </c>
      <c r="B63">
        <v>8.2520000000000007</v>
      </c>
    </row>
    <row r="64" spans="1:2" x14ac:dyDescent="0.25">
      <c r="A64">
        <v>120</v>
      </c>
      <c r="B64">
        <v>8.25</v>
      </c>
    </row>
    <row r="65" spans="1:2" x14ac:dyDescent="0.25">
      <c r="A65">
        <v>121</v>
      </c>
      <c r="B65">
        <v>8.2479999999999993</v>
      </c>
    </row>
    <row r="66" spans="1:2" x14ac:dyDescent="0.25">
      <c r="A66">
        <v>122</v>
      </c>
      <c r="B66">
        <v>8.2449999999999992</v>
      </c>
    </row>
    <row r="67" spans="1:2" x14ac:dyDescent="0.25">
      <c r="A67">
        <v>123</v>
      </c>
      <c r="B67">
        <v>8.2430000000000003</v>
      </c>
    </row>
    <row r="68" spans="1:2" x14ac:dyDescent="0.25">
      <c r="A68">
        <v>124</v>
      </c>
      <c r="B68">
        <v>8.2409999999999997</v>
      </c>
    </row>
    <row r="69" spans="1:2" x14ac:dyDescent="0.25">
      <c r="A69">
        <v>125</v>
      </c>
      <c r="B69">
        <v>8.2390000000000008</v>
      </c>
    </row>
    <row r="70" spans="1:2" x14ac:dyDescent="0.25">
      <c r="A70">
        <v>126</v>
      </c>
      <c r="B70">
        <v>8.2370000000000001</v>
      </c>
    </row>
    <row r="71" spans="1:2" x14ac:dyDescent="0.25">
      <c r="A71">
        <v>127</v>
      </c>
      <c r="B71">
        <v>8.2349999999999994</v>
      </c>
    </row>
    <row r="72" spans="1:2" x14ac:dyDescent="0.25">
      <c r="A72">
        <v>128</v>
      </c>
      <c r="B72">
        <v>8.2319999999999993</v>
      </c>
    </row>
    <row r="73" spans="1:2" x14ac:dyDescent="0.25">
      <c r="A73">
        <v>129</v>
      </c>
      <c r="B73">
        <v>8.23</v>
      </c>
    </row>
    <row r="74" spans="1:2" x14ac:dyDescent="0.25">
      <c r="A74">
        <v>130</v>
      </c>
      <c r="B74">
        <v>8.2279999999999998</v>
      </c>
    </row>
    <row r="75" spans="1:2" x14ac:dyDescent="0.25">
      <c r="A75">
        <v>131</v>
      </c>
      <c r="B75">
        <v>8.2260000000000009</v>
      </c>
    </row>
    <row r="76" spans="1:2" x14ac:dyDescent="0.25">
      <c r="A76">
        <v>132</v>
      </c>
      <c r="B76">
        <v>8.2240000000000002</v>
      </c>
    </row>
    <row r="77" spans="1:2" x14ac:dyDescent="0.25">
      <c r="A77">
        <v>133</v>
      </c>
      <c r="B77">
        <v>8.2210000000000001</v>
      </c>
    </row>
    <row r="78" spans="1:2" x14ac:dyDescent="0.25">
      <c r="A78">
        <v>134</v>
      </c>
      <c r="B78">
        <v>8.2189999999999994</v>
      </c>
    </row>
    <row r="79" spans="1:2" x14ac:dyDescent="0.25">
      <c r="A79">
        <v>135</v>
      </c>
      <c r="B79">
        <v>8.2170000000000005</v>
      </c>
    </row>
    <row r="80" spans="1:2" x14ac:dyDescent="0.25">
      <c r="A80">
        <v>136</v>
      </c>
      <c r="B80">
        <v>8.2149999999999999</v>
      </c>
    </row>
    <row r="81" spans="1:2" x14ac:dyDescent="0.25">
      <c r="A81">
        <v>137</v>
      </c>
      <c r="B81">
        <v>8.2119999999999997</v>
      </c>
    </row>
    <row r="82" spans="1:2" x14ac:dyDescent="0.25">
      <c r="A82">
        <v>138</v>
      </c>
      <c r="B82">
        <v>8.2100000000000009</v>
      </c>
    </row>
    <row r="83" spans="1:2" x14ac:dyDescent="0.25">
      <c r="A83">
        <v>139</v>
      </c>
      <c r="B83">
        <v>8.2080000000000002</v>
      </c>
    </row>
    <row r="84" spans="1:2" x14ac:dyDescent="0.25">
      <c r="A84">
        <v>140</v>
      </c>
      <c r="B84">
        <v>8.2050000000000001</v>
      </c>
    </row>
    <row r="85" spans="1:2" x14ac:dyDescent="0.25">
      <c r="A85">
        <v>141</v>
      </c>
      <c r="B85">
        <v>8.2029999999999994</v>
      </c>
    </row>
    <row r="86" spans="1:2" x14ac:dyDescent="0.25">
      <c r="A86">
        <v>142</v>
      </c>
      <c r="B86">
        <v>8.1999999999999993</v>
      </c>
    </row>
    <row r="87" spans="1:2" x14ac:dyDescent="0.25">
      <c r="A87">
        <v>143</v>
      </c>
      <c r="B87">
        <v>8.1980000000000004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0DC4-9C81-4B02-BB9C-CFEB3021954B}">
  <dimension ref="A1:N39"/>
  <sheetViews>
    <sheetView tabSelected="1" workbookViewId="0">
      <selection sqref="A1:XFD1048576"/>
    </sheetView>
  </sheetViews>
  <sheetFormatPr defaultRowHeight="15" x14ac:dyDescent="0.25"/>
  <cols>
    <col min="1" max="1" width="8.5703125" style="118" bestFit="1" customWidth="1"/>
    <col min="2" max="2" width="23.42578125" bestFit="1" customWidth="1"/>
    <col min="257" max="257" width="8.5703125" bestFit="1" customWidth="1"/>
    <col min="258" max="258" width="23.42578125" bestFit="1" customWidth="1"/>
    <col min="513" max="513" width="8.5703125" bestFit="1" customWidth="1"/>
    <col min="514" max="514" width="23.42578125" bestFit="1" customWidth="1"/>
    <col min="769" max="769" width="8.5703125" bestFit="1" customWidth="1"/>
    <col min="770" max="770" width="23.42578125" bestFit="1" customWidth="1"/>
    <col min="1025" max="1025" width="8.5703125" bestFit="1" customWidth="1"/>
    <col min="1026" max="1026" width="23.42578125" bestFit="1" customWidth="1"/>
    <col min="1281" max="1281" width="8.5703125" bestFit="1" customWidth="1"/>
    <col min="1282" max="1282" width="23.42578125" bestFit="1" customWidth="1"/>
    <col min="1537" max="1537" width="8.5703125" bestFit="1" customWidth="1"/>
    <col min="1538" max="1538" width="23.42578125" bestFit="1" customWidth="1"/>
    <col min="1793" max="1793" width="8.5703125" bestFit="1" customWidth="1"/>
    <col min="1794" max="1794" width="23.42578125" bestFit="1" customWidth="1"/>
    <col min="2049" max="2049" width="8.5703125" bestFit="1" customWidth="1"/>
    <col min="2050" max="2050" width="23.42578125" bestFit="1" customWidth="1"/>
    <col min="2305" max="2305" width="8.5703125" bestFit="1" customWidth="1"/>
    <col min="2306" max="2306" width="23.42578125" bestFit="1" customWidth="1"/>
    <col min="2561" max="2561" width="8.5703125" bestFit="1" customWidth="1"/>
    <col min="2562" max="2562" width="23.42578125" bestFit="1" customWidth="1"/>
    <col min="2817" max="2817" width="8.5703125" bestFit="1" customWidth="1"/>
    <col min="2818" max="2818" width="23.42578125" bestFit="1" customWidth="1"/>
    <col min="3073" max="3073" width="8.5703125" bestFit="1" customWidth="1"/>
    <col min="3074" max="3074" width="23.42578125" bestFit="1" customWidth="1"/>
    <col min="3329" max="3329" width="8.5703125" bestFit="1" customWidth="1"/>
    <col min="3330" max="3330" width="23.42578125" bestFit="1" customWidth="1"/>
    <col min="3585" max="3585" width="8.5703125" bestFit="1" customWidth="1"/>
    <col min="3586" max="3586" width="23.42578125" bestFit="1" customWidth="1"/>
    <col min="3841" max="3841" width="8.5703125" bestFit="1" customWidth="1"/>
    <col min="3842" max="3842" width="23.42578125" bestFit="1" customWidth="1"/>
    <col min="4097" max="4097" width="8.5703125" bestFit="1" customWidth="1"/>
    <col min="4098" max="4098" width="23.42578125" bestFit="1" customWidth="1"/>
    <col min="4353" max="4353" width="8.5703125" bestFit="1" customWidth="1"/>
    <col min="4354" max="4354" width="23.42578125" bestFit="1" customWidth="1"/>
    <col min="4609" max="4609" width="8.5703125" bestFit="1" customWidth="1"/>
    <col min="4610" max="4610" width="23.42578125" bestFit="1" customWidth="1"/>
    <col min="4865" max="4865" width="8.5703125" bestFit="1" customWidth="1"/>
    <col min="4866" max="4866" width="23.42578125" bestFit="1" customWidth="1"/>
    <col min="5121" max="5121" width="8.5703125" bestFit="1" customWidth="1"/>
    <col min="5122" max="5122" width="23.42578125" bestFit="1" customWidth="1"/>
    <col min="5377" max="5377" width="8.5703125" bestFit="1" customWidth="1"/>
    <col min="5378" max="5378" width="23.42578125" bestFit="1" customWidth="1"/>
    <col min="5633" max="5633" width="8.5703125" bestFit="1" customWidth="1"/>
    <col min="5634" max="5634" width="23.42578125" bestFit="1" customWidth="1"/>
    <col min="5889" max="5889" width="8.5703125" bestFit="1" customWidth="1"/>
    <col min="5890" max="5890" width="23.42578125" bestFit="1" customWidth="1"/>
    <col min="6145" max="6145" width="8.5703125" bestFit="1" customWidth="1"/>
    <col min="6146" max="6146" width="23.42578125" bestFit="1" customWidth="1"/>
    <col min="6401" max="6401" width="8.5703125" bestFit="1" customWidth="1"/>
    <col min="6402" max="6402" width="23.42578125" bestFit="1" customWidth="1"/>
    <col min="6657" max="6657" width="8.5703125" bestFit="1" customWidth="1"/>
    <col min="6658" max="6658" width="23.42578125" bestFit="1" customWidth="1"/>
    <col min="6913" max="6913" width="8.5703125" bestFit="1" customWidth="1"/>
    <col min="6914" max="6914" width="23.42578125" bestFit="1" customWidth="1"/>
    <col min="7169" max="7169" width="8.5703125" bestFit="1" customWidth="1"/>
    <col min="7170" max="7170" width="23.42578125" bestFit="1" customWidth="1"/>
    <col min="7425" max="7425" width="8.5703125" bestFit="1" customWidth="1"/>
    <col min="7426" max="7426" width="23.42578125" bestFit="1" customWidth="1"/>
    <col min="7681" max="7681" width="8.5703125" bestFit="1" customWidth="1"/>
    <col min="7682" max="7682" width="23.42578125" bestFit="1" customWidth="1"/>
    <col min="7937" max="7937" width="8.5703125" bestFit="1" customWidth="1"/>
    <col min="7938" max="7938" width="23.42578125" bestFit="1" customWidth="1"/>
    <col min="8193" max="8193" width="8.5703125" bestFit="1" customWidth="1"/>
    <col min="8194" max="8194" width="23.42578125" bestFit="1" customWidth="1"/>
    <col min="8449" max="8449" width="8.5703125" bestFit="1" customWidth="1"/>
    <col min="8450" max="8450" width="23.42578125" bestFit="1" customWidth="1"/>
    <col min="8705" max="8705" width="8.5703125" bestFit="1" customWidth="1"/>
    <col min="8706" max="8706" width="23.42578125" bestFit="1" customWidth="1"/>
    <col min="8961" max="8961" width="8.5703125" bestFit="1" customWidth="1"/>
    <col min="8962" max="8962" width="23.42578125" bestFit="1" customWidth="1"/>
    <col min="9217" max="9217" width="8.5703125" bestFit="1" customWidth="1"/>
    <col min="9218" max="9218" width="23.42578125" bestFit="1" customWidth="1"/>
    <col min="9473" max="9473" width="8.5703125" bestFit="1" customWidth="1"/>
    <col min="9474" max="9474" width="23.42578125" bestFit="1" customWidth="1"/>
    <col min="9729" max="9729" width="8.5703125" bestFit="1" customWidth="1"/>
    <col min="9730" max="9730" width="23.42578125" bestFit="1" customWidth="1"/>
    <col min="9985" max="9985" width="8.5703125" bestFit="1" customWidth="1"/>
    <col min="9986" max="9986" width="23.42578125" bestFit="1" customWidth="1"/>
    <col min="10241" max="10241" width="8.5703125" bestFit="1" customWidth="1"/>
    <col min="10242" max="10242" width="23.42578125" bestFit="1" customWidth="1"/>
    <col min="10497" max="10497" width="8.5703125" bestFit="1" customWidth="1"/>
    <col min="10498" max="10498" width="23.42578125" bestFit="1" customWidth="1"/>
    <col min="10753" max="10753" width="8.5703125" bestFit="1" customWidth="1"/>
    <col min="10754" max="10754" width="23.42578125" bestFit="1" customWidth="1"/>
    <col min="11009" max="11009" width="8.5703125" bestFit="1" customWidth="1"/>
    <col min="11010" max="11010" width="23.42578125" bestFit="1" customWidth="1"/>
    <col min="11265" max="11265" width="8.5703125" bestFit="1" customWidth="1"/>
    <col min="11266" max="11266" width="23.42578125" bestFit="1" customWidth="1"/>
    <col min="11521" max="11521" width="8.5703125" bestFit="1" customWidth="1"/>
    <col min="11522" max="11522" width="23.42578125" bestFit="1" customWidth="1"/>
    <col min="11777" max="11777" width="8.5703125" bestFit="1" customWidth="1"/>
    <col min="11778" max="11778" width="23.42578125" bestFit="1" customWidth="1"/>
    <col min="12033" max="12033" width="8.5703125" bestFit="1" customWidth="1"/>
    <col min="12034" max="12034" width="23.42578125" bestFit="1" customWidth="1"/>
    <col min="12289" max="12289" width="8.5703125" bestFit="1" customWidth="1"/>
    <col min="12290" max="12290" width="23.42578125" bestFit="1" customWidth="1"/>
    <col min="12545" max="12545" width="8.5703125" bestFit="1" customWidth="1"/>
    <col min="12546" max="12546" width="23.42578125" bestFit="1" customWidth="1"/>
    <col min="12801" max="12801" width="8.5703125" bestFit="1" customWidth="1"/>
    <col min="12802" max="12802" width="23.42578125" bestFit="1" customWidth="1"/>
    <col min="13057" max="13057" width="8.5703125" bestFit="1" customWidth="1"/>
    <col min="13058" max="13058" width="23.42578125" bestFit="1" customWidth="1"/>
    <col min="13313" max="13313" width="8.5703125" bestFit="1" customWidth="1"/>
    <col min="13314" max="13314" width="23.42578125" bestFit="1" customWidth="1"/>
    <col min="13569" max="13569" width="8.5703125" bestFit="1" customWidth="1"/>
    <col min="13570" max="13570" width="23.42578125" bestFit="1" customWidth="1"/>
    <col min="13825" max="13825" width="8.5703125" bestFit="1" customWidth="1"/>
    <col min="13826" max="13826" width="23.42578125" bestFit="1" customWidth="1"/>
    <col min="14081" max="14081" width="8.5703125" bestFit="1" customWidth="1"/>
    <col min="14082" max="14082" width="23.42578125" bestFit="1" customWidth="1"/>
    <col min="14337" max="14337" width="8.5703125" bestFit="1" customWidth="1"/>
    <col min="14338" max="14338" width="23.42578125" bestFit="1" customWidth="1"/>
    <col min="14593" max="14593" width="8.5703125" bestFit="1" customWidth="1"/>
    <col min="14594" max="14594" width="23.42578125" bestFit="1" customWidth="1"/>
    <col min="14849" max="14849" width="8.5703125" bestFit="1" customWidth="1"/>
    <col min="14850" max="14850" width="23.42578125" bestFit="1" customWidth="1"/>
    <col min="15105" max="15105" width="8.5703125" bestFit="1" customWidth="1"/>
    <col min="15106" max="15106" width="23.42578125" bestFit="1" customWidth="1"/>
    <col min="15361" max="15361" width="8.5703125" bestFit="1" customWidth="1"/>
    <col min="15362" max="15362" width="23.42578125" bestFit="1" customWidth="1"/>
    <col min="15617" max="15617" width="8.5703125" bestFit="1" customWidth="1"/>
    <col min="15618" max="15618" width="23.42578125" bestFit="1" customWidth="1"/>
    <col min="15873" max="15873" width="8.5703125" bestFit="1" customWidth="1"/>
    <col min="15874" max="15874" width="23.42578125" bestFit="1" customWidth="1"/>
    <col min="16129" max="16129" width="8.5703125" bestFit="1" customWidth="1"/>
    <col min="16130" max="16130" width="23.42578125" bestFit="1" customWidth="1"/>
  </cols>
  <sheetData>
    <row r="1" spans="1:14" x14ac:dyDescent="0.25">
      <c r="A1" s="32" t="s">
        <v>101</v>
      </c>
    </row>
    <row r="2" spans="1:14" x14ac:dyDescent="0.25">
      <c r="A2" s="116" t="s">
        <v>102</v>
      </c>
      <c r="B2" t="s">
        <v>103</v>
      </c>
      <c r="C2">
        <v>65</v>
      </c>
      <c r="D2">
        <v>85</v>
      </c>
      <c r="E2" s="1" t="s">
        <v>104</v>
      </c>
      <c r="F2" s="1" t="s">
        <v>105</v>
      </c>
      <c r="M2" s="1" t="s">
        <v>106</v>
      </c>
    </row>
    <row r="3" spans="1:14" x14ac:dyDescent="0.25">
      <c r="A3" s="117">
        <v>2</v>
      </c>
      <c r="B3" s="1" t="s">
        <v>107</v>
      </c>
      <c r="C3">
        <v>20</v>
      </c>
      <c r="D3">
        <v>65</v>
      </c>
      <c r="E3" s="1" t="s">
        <v>18</v>
      </c>
      <c r="F3" s="1"/>
      <c r="M3" s="1"/>
    </row>
    <row r="4" spans="1:14" x14ac:dyDescent="0.25">
      <c r="A4" s="32" t="s">
        <v>108</v>
      </c>
      <c r="B4" s="1" t="s">
        <v>109</v>
      </c>
      <c r="C4">
        <v>68</v>
      </c>
      <c r="D4">
        <v>76</v>
      </c>
      <c r="E4" s="1" t="s">
        <v>104</v>
      </c>
      <c r="F4" s="1"/>
      <c r="M4" s="1" t="s">
        <v>110</v>
      </c>
      <c r="N4" s="1"/>
    </row>
    <row r="5" spans="1:14" x14ac:dyDescent="0.25">
      <c r="A5" s="32" t="s">
        <v>111</v>
      </c>
      <c r="B5" s="1" t="s">
        <v>112</v>
      </c>
      <c r="C5">
        <v>40</v>
      </c>
      <c r="D5">
        <v>150</v>
      </c>
      <c r="E5" s="1" t="s">
        <v>113</v>
      </c>
      <c r="F5" s="1"/>
      <c r="N5" s="1"/>
    </row>
    <row r="6" spans="1:14" x14ac:dyDescent="0.25">
      <c r="A6" s="32">
        <v>4.4000000000000004</v>
      </c>
      <c r="B6" s="1" t="s">
        <v>114</v>
      </c>
      <c r="C6">
        <v>7</v>
      </c>
      <c r="D6">
        <v>10</v>
      </c>
      <c r="E6" s="1" t="s">
        <v>115</v>
      </c>
      <c r="F6" s="1"/>
      <c r="N6" s="1"/>
    </row>
    <row r="7" spans="1:14" x14ac:dyDescent="0.25">
      <c r="A7" s="32">
        <v>4.4000000000000004</v>
      </c>
      <c r="B7" s="1" t="s">
        <v>116</v>
      </c>
      <c r="C7">
        <v>1015</v>
      </c>
      <c r="D7">
        <v>1065</v>
      </c>
      <c r="E7" s="1" t="s">
        <v>117</v>
      </c>
      <c r="F7" s="1"/>
      <c r="N7" s="1" t="s">
        <v>118</v>
      </c>
    </row>
    <row r="8" spans="1:14" x14ac:dyDescent="0.25">
      <c r="F8" s="1"/>
      <c r="M8" s="1" t="s">
        <v>119</v>
      </c>
      <c r="N8" s="1" t="s">
        <v>120</v>
      </c>
    </row>
    <row r="13" spans="1:14" x14ac:dyDescent="0.25">
      <c r="A13" s="1" t="s">
        <v>121</v>
      </c>
      <c r="B13" s="1" t="s">
        <v>122</v>
      </c>
    </row>
    <row r="14" spans="1:14" x14ac:dyDescent="0.25">
      <c r="B14" s="1" t="s">
        <v>123</v>
      </c>
    </row>
    <row r="18" spans="1:10" x14ac:dyDescent="0.25">
      <c r="A18" s="116">
        <v>8</v>
      </c>
      <c r="B18" s="1" t="s">
        <v>124</v>
      </c>
    </row>
    <row r="19" spans="1:10" x14ac:dyDescent="0.25">
      <c r="A19" s="118">
        <v>8.1</v>
      </c>
      <c r="B19" s="1" t="s">
        <v>125</v>
      </c>
      <c r="C19" s="119">
        <v>-0.02</v>
      </c>
      <c r="D19" s="119">
        <v>0.02</v>
      </c>
    </row>
    <row r="20" spans="1:10" x14ac:dyDescent="0.25">
      <c r="A20" s="32" t="s">
        <v>126</v>
      </c>
      <c r="B20" s="1" t="s">
        <v>127</v>
      </c>
      <c r="C20">
        <v>130</v>
      </c>
      <c r="D20">
        <v>140</v>
      </c>
      <c r="E20" s="1" t="s">
        <v>104</v>
      </c>
    </row>
    <row r="21" spans="1:10" x14ac:dyDescent="0.25">
      <c r="A21" s="120" t="s">
        <v>128</v>
      </c>
      <c r="B21" s="120"/>
      <c r="C21" s="120"/>
      <c r="D21" s="120"/>
      <c r="E21" s="120"/>
      <c r="F21" s="120"/>
      <c r="G21" s="120"/>
      <c r="H21" s="120"/>
      <c r="I21" s="120"/>
      <c r="J21" s="120"/>
    </row>
    <row r="22" spans="1:10" x14ac:dyDescent="0.25">
      <c r="A22" s="118">
        <v>1</v>
      </c>
      <c r="B22" s="1" t="s">
        <v>129</v>
      </c>
    </row>
    <row r="23" spans="1:10" x14ac:dyDescent="0.25">
      <c r="A23" s="118">
        <v>2</v>
      </c>
      <c r="B23" s="1" t="s">
        <v>130</v>
      </c>
    </row>
    <row r="24" spans="1:10" x14ac:dyDescent="0.25">
      <c r="A24" s="118">
        <v>3</v>
      </c>
      <c r="B24" s="1" t="s">
        <v>131</v>
      </c>
    </row>
    <row r="25" spans="1:10" x14ac:dyDescent="0.25">
      <c r="A25" s="118">
        <v>4</v>
      </c>
      <c r="B25" s="1" t="s">
        <v>132</v>
      </c>
    </row>
    <row r="26" spans="1:10" x14ac:dyDescent="0.25">
      <c r="A26" s="118">
        <v>5</v>
      </c>
      <c r="B26" s="1" t="s">
        <v>133</v>
      </c>
    </row>
    <row r="27" spans="1:10" x14ac:dyDescent="0.25">
      <c r="A27" s="118">
        <v>6</v>
      </c>
      <c r="B27" s="1" t="s">
        <v>132</v>
      </c>
    </row>
    <row r="28" spans="1:10" x14ac:dyDescent="0.25">
      <c r="A28" s="118">
        <v>7</v>
      </c>
      <c r="B28" s="1" t="s">
        <v>134</v>
      </c>
    </row>
    <row r="29" spans="1:10" x14ac:dyDescent="0.25">
      <c r="A29" s="118">
        <v>8</v>
      </c>
      <c r="B29" s="1" t="s">
        <v>135</v>
      </c>
    </row>
    <row r="30" spans="1:10" x14ac:dyDescent="0.25">
      <c r="A30" s="118">
        <v>9</v>
      </c>
      <c r="B30" s="1" t="s">
        <v>136</v>
      </c>
    </row>
    <row r="31" spans="1:10" x14ac:dyDescent="0.25">
      <c r="A31" s="118">
        <v>10</v>
      </c>
      <c r="B31" s="1" t="s">
        <v>137</v>
      </c>
    </row>
    <row r="32" spans="1:10" x14ac:dyDescent="0.25">
      <c r="A32" s="118">
        <v>11</v>
      </c>
      <c r="B32" s="1" t="s">
        <v>138</v>
      </c>
    </row>
    <row r="33" spans="1:2" x14ac:dyDescent="0.25">
      <c r="A33" s="118">
        <v>12</v>
      </c>
      <c r="B33" s="1" t="s">
        <v>139</v>
      </c>
    </row>
    <row r="34" spans="1:2" x14ac:dyDescent="0.25">
      <c r="A34" s="118">
        <v>13</v>
      </c>
      <c r="B34" s="1" t="s">
        <v>140</v>
      </c>
    </row>
    <row r="35" spans="1:2" x14ac:dyDescent="0.25">
      <c r="A35" s="118">
        <v>14</v>
      </c>
      <c r="B35" s="1" t="s">
        <v>141</v>
      </c>
    </row>
    <row r="37" spans="1:2" x14ac:dyDescent="0.25">
      <c r="B37" s="1" t="s">
        <v>142</v>
      </c>
    </row>
    <row r="39" spans="1:2" x14ac:dyDescent="0.25">
      <c r="B39" s="1" t="s">
        <v>143</v>
      </c>
    </row>
  </sheetData>
  <mergeCells count="1">
    <mergeCell ref="A21:J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form</vt:lpstr>
      <vt:lpstr>Water Density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Thenappan, Subbu (GE Appliances, Haier)</dc:creator>
  <cp:lastModifiedBy>Thenappan, Subbu (GE Appliances, Haier)</cp:lastModifiedBy>
  <cp:lastPrinted>2022-12-07T19:19:35Z</cp:lastPrinted>
  <dcterms:created xsi:type="dcterms:W3CDTF">2022-12-07T19:19:02Z</dcterms:created>
  <dcterms:modified xsi:type="dcterms:W3CDTF">2022-12-07T19:20:58Z</dcterms:modified>
</cp:coreProperties>
</file>