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030923\OneDrive - GE Appliances\Lab\"/>
    </mc:Choice>
  </mc:AlternateContent>
  <xr:revisionPtr revIDLastSave="217" documentId="8_{6147B5DF-FDE2-45F8-8E59-F6BFD228E3DF}" xr6:coauthVersionLast="36" xr6:coauthVersionMax="36" xr10:uidLastSave="{B9D03DE4-036C-45D8-96DA-E14EE18EB613}"/>
  <bookViews>
    <workbookView xWindow="0" yWindow="0" windowWidth="21570" windowHeight="7380" xr2:uid="{C4746517-B2A8-4098-A443-4410A1946AE8}"/>
  </bookViews>
  <sheets>
    <sheet name="Test method" sheetId="1" r:id="rId1"/>
    <sheet name="thermal calculation sheet" sheetId="2" r:id="rId2"/>
    <sheet name="water density" sheetId="3" r:id="rId3"/>
    <sheet name="heat up time and flow rate cal" sheetId="4" r:id="rId4"/>
  </sheets>
  <externalReferences>
    <externalReference r:id="rId5"/>
  </externalReferenc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4" l="1"/>
  <c r="H14" i="4" s="1"/>
  <c r="C14" i="4"/>
  <c r="C15" i="4" s="1"/>
  <c r="H37" i="2" l="1"/>
  <c r="C33" i="2"/>
  <c r="H32" i="2"/>
  <c r="H31" i="2"/>
  <c r="C26" i="2" s="1"/>
  <c r="C27" i="2" s="1"/>
  <c r="C35" i="2" s="1"/>
  <c r="C25" i="2"/>
  <c r="C28" i="2" s="1"/>
  <c r="H24" i="2"/>
  <c r="H26" i="2" s="1"/>
  <c r="H19" i="2"/>
  <c r="C20" i="2" s="1"/>
  <c r="H28" i="2" l="1"/>
  <c r="H27" i="2"/>
  <c r="C36" i="2" s="1"/>
  <c r="C14" i="2" s="1"/>
  <c r="C37" i="2" l="1"/>
  <c r="E39" i="2" l="1"/>
  <c r="B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RheemUser</author>
  </authors>
  <commentList>
    <comment ref="A51" authorId="0" shapeId="0" xr:uid="{5EDE3971-5CCE-4A1D-9EF4-06AC1DFBE480}">
      <text>
        <r>
          <rPr>
            <b/>
            <sz val="8"/>
            <color indexed="81"/>
            <rFont val="Tahoma"/>
            <family val="2"/>
          </rPr>
          <t>Revision History
1.  Revised by Reed Jones 1/23/03</t>
        </r>
        <r>
          <rPr>
            <sz val="8"/>
            <color indexed="81"/>
            <rFont val="Tahoma"/>
            <family val="2"/>
          </rPr>
          <t xml:space="preserve"> to add actual electric usage for thermal efficiency.  If either beginning or end reading is omitted, defaults to 49 w-hr for powered burner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2.  Revised by Reed Jones 2/21/03 </t>
        </r>
        <r>
          <rPr>
            <sz val="8"/>
            <color indexed="81"/>
            <rFont val="Tahoma"/>
            <family val="2"/>
          </rPr>
          <t>to add lookup table for water density.  Inlet density and outlet density are based on inlet and outlet temperature</t>
        </r>
      </text>
    </comment>
  </commentList>
</comments>
</file>

<file path=xl/sharedStrings.xml><?xml version="1.0" encoding="utf-8"?>
<sst xmlns="http://schemas.openxmlformats.org/spreadsheetml/2006/main" count="165" uniqueCount="125">
  <si>
    <t>Test conditions:</t>
  </si>
  <si>
    <t>3) Scan interval: 15 secs</t>
  </si>
  <si>
    <t>Test method:</t>
  </si>
  <si>
    <t>Record:</t>
  </si>
  <si>
    <r>
      <t>2) Inlet water temperature: 70</t>
    </r>
    <r>
      <rPr>
        <sz val="11"/>
        <color theme="1"/>
        <rFont val="Calibri"/>
        <family val="2"/>
      </rPr>
      <t>±2</t>
    </r>
    <r>
      <rPr>
        <sz val="11"/>
        <color theme="1"/>
        <rFont val="Arial"/>
        <family val="2"/>
      </rPr>
      <t>°F</t>
    </r>
  </si>
  <si>
    <t>Result:</t>
  </si>
  <si>
    <t>TEST NO.</t>
  </si>
  <si>
    <t>PAGE NO.</t>
  </si>
  <si>
    <t>Manufacturer</t>
  </si>
  <si>
    <t>Date</t>
  </si>
  <si>
    <t>Model Number</t>
  </si>
  <si>
    <t>Test Gas</t>
  </si>
  <si>
    <t>NATURAL</t>
  </si>
  <si>
    <t>Serial Number</t>
  </si>
  <si>
    <t>Specific Gravity</t>
  </si>
  <si>
    <t>Relative Humidity</t>
  </si>
  <si>
    <t>%</t>
  </si>
  <si>
    <t>Input Rate (Btu/hr)</t>
  </si>
  <si>
    <t>Thermal Efficiency</t>
  </si>
  <si>
    <t>Test Rate</t>
  </si>
  <si>
    <t>Btu/hr</t>
  </si>
  <si>
    <t>Plenum Pressure</t>
  </si>
  <si>
    <t>N/A</t>
  </si>
  <si>
    <t>"w.c.</t>
  </si>
  <si>
    <t>Heating Value:</t>
  </si>
  <si>
    <t>Btu's</t>
  </si>
  <si>
    <t>Meter Pressure:</t>
  </si>
  <si>
    <t>Room Temp:</t>
  </si>
  <si>
    <r>
      <t>0</t>
    </r>
    <r>
      <rPr>
        <sz val="11"/>
        <color theme="1"/>
        <rFont val="Calibri"/>
        <family val="2"/>
        <scheme val="minor"/>
      </rPr>
      <t>F</t>
    </r>
  </si>
  <si>
    <t>Barometer:</t>
  </si>
  <si>
    <t>Hg</t>
  </si>
  <si>
    <t>Meter Temp:</t>
  </si>
  <si>
    <t>Total Pressure:</t>
  </si>
  <si>
    <t>Corr. Factor:</t>
  </si>
  <si>
    <t>Meter Corr.:</t>
  </si>
  <si>
    <t>Water Weight</t>
  </si>
  <si>
    <t>End:</t>
  </si>
  <si>
    <t>Gal.</t>
  </si>
  <si>
    <t>Gas Meter Reading</t>
  </si>
  <si>
    <t>Start:</t>
  </si>
  <si>
    <r>
      <t>FT</t>
    </r>
    <r>
      <rPr>
        <vertAlign val="superscript"/>
        <sz val="10"/>
        <rFont val="Arial"/>
        <family val="2"/>
      </rPr>
      <t>3</t>
    </r>
  </si>
  <si>
    <t>Water Used:</t>
  </si>
  <si>
    <t>Lbs.</t>
  </si>
  <si>
    <t>Gas Used:</t>
  </si>
  <si>
    <t>K Factor:</t>
  </si>
  <si>
    <t>Corr. Gas Used:</t>
  </si>
  <si>
    <t>Flow Rate</t>
  </si>
  <si>
    <t>Gal/Min</t>
  </si>
  <si>
    <t>Gas Used Per Min:</t>
  </si>
  <si>
    <t>Water Temp</t>
  </si>
  <si>
    <t>Water Weight per Gallon</t>
  </si>
  <si>
    <t>Average Inlet:</t>
  </si>
  <si>
    <t>lbs.</t>
  </si>
  <si>
    <t>Average Outlet:</t>
  </si>
  <si>
    <t>Temperature Rise:</t>
  </si>
  <si>
    <t>Electric Meter Reading</t>
  </si>
  <si>
    <t>A = Heat Absorbed:</t>
  </si>
  <si>
    <t>W-h</t>
  </si>
  <si>
    <t>B = Heat Used:</t>
  </si>
  <si>
    <t>EFF = A/B * 100</t>
  </si>
  <si>
    <t xml:space="preserve">Electric Used </t>
  </si>
  <si>
    <t>Passed:</t>
  </si>
  <si>
    <t>Failed:</t>
  </si>
  <si>
    <t>Did Water Drift?</t>
  </si>
  <si>
    <t>no</t>
  </si>
  <si>
    <t>Remarks:</t>
  </si>
  <si>
    <t xml:space="preserve"> </t>
  </si>
  <si>
    <t>Signature:</t>
  </si>
  <si>
    <t>BRAD</t>
  </si>
  <si>
    <t>Title:</t>
  </si>
  <si>
    <t>LAB TECHNICIAN</t>
  </si>
  <si>
    <t xml:space="preserve"> Form Revised 2/21/03</t>
  </si>
  <si>
    <t>Temperature</t>
  </si>
  <si>
    <t>Density</t>
  </si>
  <si>
    <t>Water density (lb/gal) vs temperature (°F)</t>
  </si>
  <si>
    <t xml:space="preserve">To find the heat up time </t>
  </si>
  <si>
    <t>Input following values</t>
  </si>
  <si>
    <t>Inlet water temperature</t>
  </si>
  <si>
    <t>°F</t>
  </si>
  <si>
    <t>Outlet water temperature</t>
  </si>
  <si>
    <t>Capacity</t>
  </si>
  <si>
    <t>U.S. Gallons</t>
  </si>
  <si>
    <t xml:space="preserve">Heat input </t>
  </si>
  <si>
    <t>Fixed values</t>
  </si>
  <si>
    <t>Specific heat</t>
  </si>
  <si>
    <t>Btu/hr. °F.lb</t>
  </si>
  <si>
    <t>Density of water</t>
  </si>
  <si>
    <t>lb/gal</t>
  </si>
  <si>
    <t>Thermal Efficency</t>
  </si>
  <si>
    <t>Calculated value</t>
  </si>
  <si>
    <t>Temp rise</t>
  </si>
  <si>
    <t xml:space="preserve">Time </t>
  </si>
  <si>
    <t>minutes</t>
  </si>
  <si>
    <t>Note: Input values in blue</t>
  </si>
  <si>
    <t>Water flow rate calculation</t>
  </si>
  <si>
    <t>Heat input</t>
  </si>
  <si>
    <t>Delta T</t>
  </si>
  <si>
    <t>Thermal eff</t>
  </si>
  <si>
    <t>Calculated values</t>
  </si>
  <si>
    <t>Water flow rate</t>
  </si>
  <si>
    <t>gpm</t>
  </si>
  <si>
    <t>Input rate test  - ANSI Z21.10.1 - Clause 5.3.3</t>
  </si>
  <si>
    <r>
      <t>1) T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 : °F</t>
    </r>
  </si>
  <si>
    <r>
      <t>2) T</t>
    </r>
    <r>
      <rPr>
        <vertAlign val="subscript"/>
        <sz val="11"/>
        <color theme="1"/>
        <rFont val="Calibri"/>
        <family val="2"/>
        <scheme val="minor"/>
      </rPr>
      <t>amb</t>
    </r>
    <r>
      <rPr>
        <sz val="11"/>
        <color theme="1"/>
        <rFont val="Calibri"/>
        <family val="2"/>
        <scheme val="minor"/>
      </rPr>
      <t xml:space="preserve"> : </t>
    </r>
    <r>
      <rPr>
        <sz val="11"/>
        <color theme="1"/>
        <rFont val="Arial"/>
        <family val="2"/>
      </rPr>
      <t>°</t>
    </r>
    <r>
      <rPr>
        <sz val="11"/>
        <color theme="1"/>
        <rFont val="Calibri"/>
        <family val="2"/>
        <scheme val="minor"/>
      </rPr>
      <t>F</t>
    </r>
  </si>
  <si>
    <r>
      <t>1) Fill unit with 70</t>
    </r>
    <r>
      <rPr>
        <sz val="11"/>
        <color theme="1"/>
        <rFont val="Calibri"/>
        <family val="2"/>
      </rPr>
      <t>±2</t>
    </r>
    <r>
      <rPr>
        <sz val="11"/>
        <color theme="1"/>
        <rFont val="Calibri"/>
        <family val="2"/>
        <scheme val="minor"/>
      </rPr>
      <t xml:space="preserve"> °F inlet water </t>
    </r>
  </si>
  <si>
    <t>2) Light pilot</t>
  </si>
  <si>
    <t>3) Turn thermostat dial to maximum set point</t>
  </si>
  <si>
    <t xml:space="preserve">6) Record gas consumed at 15 minutes from the time the main burner was on </t>
  </si>
  <si>
    <r>
      <t xml:space="preserve">8) If rate is not within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2% of nominal input, adjust manifold pressure to be </t>
    </r>
  </si>
  <si>
    <t>within ±10% of rated nominal pressure and rerun test</t>
  </si>
  <si>
    <t>1) Rate should be within ±2% of rated input</t>
  </si>
  <si>
    <t>1) Water flow: Not required, unless the thermostat will cut off within 15 minutes</t>
  </si>
  <si>
    <r>
      <t xml:space="preserve">4) Manifold pressure: Within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10% of rated nominal pressure  on rating label</t>
    </r>
  </si>
  <si>
    <t>5) Inlet gas pressure: Normal gas pressure  (7.00"w.c for NG and 11.00"w.c. for LP gas)</t>
  </si>
  <si>
    <t>(using digital meter)</t>
  </si>
  <si>
    <r>
      <t xml:space="preserve">4) Gas temperature: </t>
    </r>
    <r>
      <rPr>
        <sz val="11"/>
        <color theme="1"/>
        <rFont val="Arial"/>
        <family val="2"/>
      </rPr>
      <t>°</t>
    </r>
    <r>
      <rPr>
        <sz val="11"/>
        <color theme="1"/>
        <rFont val="Calibri"/>
        <family val="2"/>
        <scheme val="minor"/>
      </rPr>
      <t>F</t>
    </r>
  </si>
  <si>
    <t>5) Total gas meter pressure: inches w.c.</t>
  </si>
  <si>
    <t>6) Manifold gas pressure:  inches w.c.</t>
  </si>
  <si>
    <r>
      <t>7) Gas heating value (HHV): Btu/ft</t>
    </r>
    <r>
      <rPr>
        <vertAlign val="superscript"/>
        <sz val="11"/>
        <color theme="1"/>
        <rFont val="Calibri"/>
        <family val="2"/>
        <scheme val="minor"/>
      </rPr>
      <t>3</t>
    </r>
  </si>
  <si>
    <t>6) Vent: None</t>
  </si>
  <si>
    <t>4) Start stop watch</t>
  </si>
  <si>
    <t>5) Ensure manifold pressure is with ±10% of rated nominal pressure</t>
  </si>
  <si>
    <t>7) Open room</t>
  </si>
  <si>
    <r>
      <t>3) Gas consumed (corrected to STP conditions): ft</t>
    </r>
    <r>
      <rPr>
        <vertAlign val="superscript"/>
        <sz val="11"/>
        <color theme="1"/>
        <rFont val="Calibri"/>
        <family val="2"/>
        <scheme val="minor"/>
      </rPr>
      <t>3</t>
    </r>
  </si>
  <si>
    <r>
      <t xml:space="preserve">7) Rate should be within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2% of rated input {gas consumed (@15 minutes) x HHV}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</si>
</sst>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vertAlign val="superscript"/>
      <sz val="10"/>
      <name val="Arial"/>
      <family val="2"/>
    </font>
    <font>
      <sz val="10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0"/>
      <name val="Arial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2"/>
      <color indexed="12"/>
      <name val="Times New Roman"/>
      <family val="1"/>
    </font>
    <font>
      <sz val="12"/>
      <color indexed="12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2"/>
      <color theme="4"/>
      <name val="Times New Roman"/>
      <family val="1"/>
    </font>
    <font>
      <sz val="12"/>
      <color theme="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 applyProtection="1">
      <protection locked="0"/>
    </xf>
    <xf numFmtId="0" fontId="6" fillId="0" borderId="0" xfId="0" applyFont="1" applyAlignment="1">
      <alignment shrinkToFit="1"/>
    </xf>
    <xf numFmtId="0" fontId="7" fillId="2" borderId="0" xfId="0" applyFont="1" applyFill="1" applyAlignment="1" applyProtection="1">
      <alignment horizontal="center"/>
      <protection locked="0"/>
    </xf>
    <xf numFmtId="0" fontId="0" fillId="0" borderId="1" xfId="0" applyBorder="1"/>
    <xf numFmtId="0" fontId="0" fillId="0" borderId="2" xfId="0" applyBorder="1"/>
    <xf numFmtId="0" fontId="8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2" borderId="6" xfId="0" applyFill="1" applyBorder="1" applyProtection="1">
      <protection locked="0"/>
    </xf>
    <xf numFmtId="14" fontId="0" fillId="2" borderId="6" xfId="0" applyNumberForma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3" fontId="0" fillId="2" borderId="6" xfId="0" applyNumberFormat="1" applyFill="1" applyBorder="1" applyAlignment="1" applyProtection="1">
      <alignment horizontal="center"/>
      <protection locked="0"/>
    </xf>
    <xf numFmtId="0" fontId="0" fillId="0" borderId="7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7" fillId="0" borderId="0" xfId="0" applyFont="1" applyBorder="1" applyAlignment="1">
      <alignment horizontal="center"/>
    </xf>
    <xf numFmtId="3" fontId="0" fillId="0" borderId="9" xfId="0" applyNumberFormat="1" applyFill="1" applyBorder="1" applyAlignment="1" applyProtection="1">
      <alignment horizontal="center"/>
    </xf>
    <xf numFmtId="2" fontId="0" fillId="2" borderId="6" xfId="0" applyNumberFormat="1" applyFill="1" applyBorder="1" applyAlignment="1" applyProtection="1">
      <alignment horizontal="center"/>
      <protection locked="0"/>
    </xf>
    <xf numFmtId="164" fontId="0" fillId="2" borderId="6" xfId="0" applyNumberFormat="1" applyFill="1" applyBorder="1" applyAlignment="1" applyProtection="1">
      <alignment horizontal="center"/>
      <protection locked="0"/>
    </xf>
    <xf numFmtId="0" fontId="9" fillId="0" borderId="0" xfId="0" applyFont="1" applyBorder="1"/>
    <xf numFmtId="2" fontId="0" fillId="2" borderId="10" xfId="0" applyNumberFormat="1" applyFill="1" applyBorder="1" applyAlignment="1" applyProtection="1">
      <alignment horizontal="center"/>
      <protection locked="0"/>
    </xf>
    <xf numFmtId="2" fontId="0" fillId="0" borderId="9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2" fontId="0" fillId="0" borderId="6" xfId="0" applyNumberFormat="1" applyBorder="1" applyAlignment="1" applyProtection="1">
      <alignment horizontal="center"/>
    </xf>
    <xf numFmtId="22" fontId="0" fillId="0" borderId="0" xfId="0" applyNumberFormat="1"/>
    <xf numFmtId="0" fontId="0" fillId="0" borderId="9" xfId="0" applyFill="1" applyBorder="1" applyAlignment="1">
      <alignment horizontal="center"/>
    </xf>
    <xf numFmtId="0" fontId="0" fillId="0" borderId="0" xfId="0" applyFill="1" applyBorder="1"/>
    <xf numFmtId="165" fontId="0" fillId="0" borderId="9" xfId="0" applyNumberFormat="1" applyBorder="1" applyAlignment="1">
      <alignment horizontal="center"/>
    </xf>
    <xf numFmtId="0" fontId="0" fillId="0" borderId="9" xfId="0" applyFill="1" applyBorder="1" applyAlignment="1" applyProtection="1">
      <alignment horizontal="center"/>
    </xf>
    <xf numFmtId="0" fontId="0" fillId="0" borderId="0" xfId="0" applyAlignment="1">
      <alignment horizontal="center"/>
    </xf>
    <xf numFmtId="165" fontId="0" fillId="0" borderId="6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  <protection locked="0"/>
    </xf>
    <xf numFmtId="4" fontId="0" fillId="0" borderId="9" xfId="0" applyNumberFormat="1" applyFill="1" applyBorder="1" applyAlignment="1">
      <alignment horizontal="center"/>
    </xf>
    <xf numFmtId="4" fontId="0" fillId="0" borderId="0" xfId="0" applyNumberFormat="1" applyFill="1" applyBorder="1"/>
    <xf numFmtId="10" fontId="0" fillId="0" borderId="9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0" fillId="0" borderId="9" xfId="0" applyBorder="1" applyAlignment="1">
      <alignment horizontal="center"/>
    </xf>
    <xf numFmtId="0" fontId="0" fillId="0" borderId="6" xfId="0" applyBorder="1" applyAlignment="1" applyProtection="1">
      <alignment horizontal="center"/>
    </xf>
    <xf numFmtId="0" fontId="0" fillId="0" borderId="6" xfId="0" applyBorder="1" applyProtection="1"/>
    <xf numFmtId="0" fontId="0" fillId="2" borderId="8" xfId="0" applyFill="1" applyBorder="1" applyProtection="1">
      <protection locked="0"/>
    </xf>
    <xf numFmtId="0" fontId="10" fillId="2" borderId="6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0" borderId="6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5" fontId="0" fillId="0" borderId="0" xfId="0" applyNumberFormat="1"/>
    <xf numFmtId="165" fontId="15" fillId="0" borderId="9" xfId="1" applyNumberFormat="1" applyFont="1" applyBorder="1" applyProtection="1"/>
    <xf numFmtId="0" fontId="14" fillId="0" borderId="0" xfId="1"/>
    <xf numFmtId="0" fontId="19" fillId="0" borderId="9" xfId="1" applyFont="1" applyBorder="1" applyProtection="1"/>
    <xf numFmtId="2" fontId="18" fillId="0" borderId="9" xfId="1" applyNumberFormat="1" applyFont="1" applyBorder="1" applyProtection="1">
      <protection locked="0"/>
    </xf>
    <xf numFmtId="0" fontId="16" fillId="0" borderId="9" xfId="1" applyFont="1" applyBorder="1" applyProtection="1"/>
    <xf numFmtId="0" fontId="20" fillId="0" borderId="9" xfId="1" applyFont="1" applyBorder="1" applyProtection="1"/>
    <xf numFmtId="2" fontId="21" fillId="0" borderId="9" xfId="1" applyNumberFormat="1" applyFont="1" applyBorder="1" applyProtection="1"/>
    <xf numFmtId="0" fontId="15" fillId="0" borderId="0" xfId="1" applyFont="1" applyProtection="1"/>
    <xf numFmtId="0" fontId="17" fillId="0" borderId="9" xfId="1" applyFont="1" applyBorder="1" applyProtection="1"/>
    <xf numFmtId="2" fontId="18" fillId="0" borderId="9" xfId="1" applyNumberFormat="1" applyFont="1" applyBorder="1" applyProtection="1"/>
    <xf numFmtId="0" fontId="20" fillId="3" borderId="9" xfId="1" applyFont="1" applyFill="1" applyBorder="1" applyProtection="1"/>
    <xf numFmtId="2" fontId="16" fillId="0" borderId="9" xfId="1" applyNumberFormat="1" applyFont="1" applyBorder="1" applyProtection="1"/>
    <xf numFmtId="2" fontId="15" fillId="0" borderId="9" xfId="1" applyNumberFormat="1" applyFont="1" applyBorder="1" applyAlignment="1" applyProtection="1"/>
    <xf numFmtId="0" fontId="18" fillId="0" borderId="0" xfId="1" applyFont="1" applyBorder="1" applyProtection="1"/>
    <xf numFmtId="4" fontId="18" fillId="0" borderId="9" xfId="1" applyNumberFormat="1" applyFont="1" applyBorder="1" applyProtection="1">
      <protection locked="0"/>
    </xf>
    <xf numFmtId="0" fontId="19" fillId="0" borderId="9" xfId="1" applyFont="1" applyBorder="1" applyProtection="1"/>
    <xf numFmtId="2" fontId="18" fillId="0" borderId="9" xfId="1" applyNumberFormat="1" applyFont="1" applyBorder="1" applyProtection="1">
      <protection locked="0"/>
    </xf>
    <xf numFmtId="0" fontId="16" fillId="0" borderId="9" xfId="1" applyFont="1" applyBorder="1" applyProtection="1"/>
    <xf numFmtId="0" fontId="20" fillId="0" borderId="9" xfId="1" applyFont="1" applyBorder="1" applyProtection="1"/>
    <xf numFmtId="0" fontId="18" fillId="0" borderId="0" xfId="1" applyFont="1" applyBorder="1" applyProtection="1">
      <protection locked="0"/>
    </xf>
    <xf numFmtId="0" fontId="21" fillId="0" borderId="0" xfId="1" applyFont="1" applyProtection="1"/>
    <xf numFmtId="0" fontId="22" fillId="0" borderId="9" xfId="1" applyFont="1" applyBorder="1" applyProtection="1"/>
    <xf numFmtId="2" fontId="23" fillId="0" borderId="9" xfId="1" applyNumberFormat="1" applyFont="1" applyBorder="1" applyProtection="1">
      <protection locked="0"/>
    </xf>
    <xf numFmtId="2" fontId="21" fillId="0" borderId="9" xfId="1" applyNumberFormat="1" applyFont="1" applyBorder="1" applyProtection="1"/>
    <xf numFmtId="2" fontId="15" fillId="0" borderId="9" xfId="1" applyNumberFormat="1" applyFont="1" applyBorder="1" applyProtection="1"/>
    <xf numFmtId="0" fontId="16" fillId="0" borderId="0" xfId="1" applyFont="1" applyProtection="1"/>
    <xf numFmtId="4" fontId="18" fillId="0" borderId="9" xfId="1" applyNumberFormat="1" applyFont="1" applyBorder="1" applyProtection="1">
      <protection locked="0"/>
    </xf>
    <xf numFmtId="165" fontId="21" fillId="0" borderId="9" xfId="1" applyNumberFormat="1" applyFont="1" applyBorder="1" applyProtection="1"/>
    <xf numFmtId="0" fontId="0" fillId="0" borderId="0" xfId="0" applyAlignment="1">
      <alignment horizontal="left" wrapText="1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appliances-my.sharepoint.com/personal/subbu_thenappan_geappliances_com/Documents/Lab/Commercial%20Thermal%20efficienc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rmal Efficiency"/>
      <sheetName val="Water Density Table"/>
      <sheetName val="Sheet3"/>
    </sheetNames>
    <sheetDataSet>
      <sheetData sheetId="0"/>
      <sheetData sheetId="1">
        <row r="3">
          <cell r="A3" t="str">
            <v>Temperature</v>
          </cell>
          <cell r="B3" t="str">
            <v>Density</v>
          </cell>
        </row>
        <row r="4">
          <cell r="A4">
            <v>40</v>
          </cell>
          <cell r="B4">
            <v>8.3450000000000006</v>
          </cell>
        </row>
        <row r="5">
          <cell r="A5">
            <v>41</v>
          </cell>
          <cell r="B5">
            <v>8.3450000000000006</v>
          </cell>
        </row>
        <row r="6">
          <cell r="A6">
            <v>42</v>
          </cell>
          <cell r="B6">
            <v>8.3450000000000006</v>
          </cell>
        </row>
        <row r="7">
          <cell r="A7">
            <v>43</v>
          </cell>
          <cell r="B7">
            <v>8.3450000000000006</v>
          </cell>
        </row>
        <row r="8">
          <cell r="A8">
            <v>44</v>
          </cell>
          <cell r="B8">
            <v>8.3439999999999994</v>
          </cell>
        </row>
        <row r="9">
          <cell r="A9">
            <v>45</v>
          </cell>
          <cell r="B9">
            <v>8.3439999999999994</v>
          </cell>
        </row>
        <row r="10">
          <cell r="A10">
            <v>46</v>
          </cell>
          <cell r="B10">
            <v>8.3439999999999994</v>
          </cell>
        </row>
        <row r="11">
          <cell r="A11">
            <v>47</v>
          </cell>
          <cell r="B11">
            <v>8.3439999999999994</v>
          </cell>
        </row>
        <row r="12">
          <cell r="A12">
            <v>48</v>
          </cell>
          <cell r="B12">
            <v>8.343</v>
          </cell>
        </row>
        <row r="13">
          <cell r="A13">
            <v>49</v>
          </cell>
          <cell r="B13">
            <v>8.343</v>
          </cell>
        </row>
        <row r="14">
          <cell r="A14">
            <v>50</v>
          </cell>
          <cell r="B14">
            <v>8.343</v>
          </cell>
        </row>
        <row r="15">
          <cell r="A15">
            <v>51</v>
          </cell>
          <cell r="B15">
            <v>8.3420000000000005</v>
          </cell>
        </row>
        <row r="16">
          <cell r="A16">
            <v>52</v>
          </cell>
          <cell r="B16">
            <v>8.3420000000000005</v>
          </cell>
        </row>
        <row r="17">
          <cell r="A17">
            <v>53</v>
          </cell>
          <cell r="B17">
            <v>8.3409999999999993</v>
          </cell>
        </row>
        <row r="18">
          <cell r="A18">
            <v>54</v>
          </cell>
          <cell r="B18">
            <v>8.3409999999999993</v>
          </cell>
        </row>
        <row r="19">
          <cell r="A19">
            <v>55</v>
          </cell>
          <cell r="B19">
            <v>8.34</v>
          </cell>
        </row>
        <row r="20">
          <cell r="A20">
            <v>56</v>
          </cell>
          <cell r="B20">
            <v>8.34</v>
          </cell>
        </row>
        <row r="21">
          <cell r="A21">
            <v>57</v>
          </cell>
          <cell r="B21">
            <v>8.3390000000000004</v>
          </cell>
        </row>
        <row r="22">
          <cell r="A22">
            <v>58</v>
          </cell>
          <cell r="B22">
            <v>8.3379999999999992</v>
          </cell>
        </row>
        <row r="23">
          <cell r="A23">
            <v>59</v>
          </cell>
          <cell r="B23">
            <v>8.3379999999999992</v>
          </cell>
        </row>
        <row r="24">
          <cell r="A24">
            <v>60</v>
          </cell>
          <cell r="B24">
            <v>8.3369999999999997</v>
          </cell>
        </row>
        <row r="25">
          <cell r="A25">
            <v>61</v>
          </cell>
          <cell r="B25">
            <v>8.3360000000000003</v>
          </cell>
        </row>
        <row r="26">
          <cell r="A26">
            <v>62</v>
          </cell>
          <cell r="B26">
            <v>8.3350000000000009</v>
          </cell>
        </row>
        <row r="27">
          <cell r="A27">
            <v>63</v>
          </cell>
          <cell r="B27">
            <v>8.3350000000000009</v>
          </cell>
        </row>
        <row r="28">
          <cell r="A28">
            <v>64</v>
          </cell>
          <cell r="B28">
            <v>8.3339999999999996</v>
          </cell>
        </row>
        <row r="29">
          <cell r="A29">
            <v>65</v>
          </cell>
          <cell r="B29">
            <v>8.3330000000000002</v>
          </cell>
        </row>
        <row r="30">
          <cell r="A30">
            <v>66</v>
          </cell>
          <cell r="B30">
            <v>8.3320000000000007</v>
          </cell>
        </row>
        <row r="31">
          <cell r="A31">
            <v>67</v>
          </cell>
          <cell r="B31">
            <v>8.3309999999999995</v>
          </cell>
        </row>
        <row r="32">
          <cell r="A32">
            <v>68</v>
          </cell>
          <cell r="B32">
            <v>8.33</v>
          </cell>
        </row>
        <row r="33">
          <cell r="A33">
            <v>69</v>
          </cell>
          <cell r="B33">
            <v>8.3290000000000006</v>
          </cell>
        </row>
        <row r="34">
          <cell r="A34">
            <v>70</v>
          </cell>
          <cell r="B34">
            <v>8.3290000000000006</v>
          </cell>
        </row>
        <row r="35">
          <cell r="A35">
            <v>71</v>
          </cell>
          <cell r="B35">
            <v>8.327</v>
          </cell>
        </row>
        <row r="36">
          <cell r="A36">
            <v>72</v>
          </cell>
          <cell r="B36">
            <v>8.3260000000000005</v>
          </cell>
        </row>
        <row r="37">
          <cell r="A37">
            <v>73</v>
          </cell>
          <cell r="B37">
            <v>8.3249999999999993</v>
          </cell>
        </row>
        <row r="38">
          <cell r="A38">
            <v>74</v>
          </cell>
          <cell r="B38">
            <v>8.3239999999999998</v>
          </cell>
        </row>
        <row r="39">
          <cell r="A39">
            <v>75</v>
          </cell>
          <cell r="B39">
            <v>8.3230000000000004</v>
          </cell>
        </row>
        <row r="40">
          <cell r="A40">
            <v>76</v>
          </cell>
          <cell r="B40">
            <v>8.3219999999999992</v>
          </cell>
        </row>
        <row r="41">
          <cell r="A41">
            <v>77</v>
          </cell>
          <cell r="B41">
            <v>8.3209999999999997</v>
          </cell>
        </row>
        <row r="42">
          <cell r="A42">
            <v>78</v>
          </cell>
          <cell r="B42">
            <v>8.3190000000000008</v>
          </cell>
        </row>
        <row r="43">
          <cell r="A43">
            <v>79</v>
          </cell>
          <cell r="B43">
            <v>8.3179999999999996</v>
          </cell>
        </row>
        <row r="44">
          <cell r="A44">
            <v>80</v>
          </cell>
          <cell r="B44">
            <v>8.3170000000000002</v>
          </cell>
        </row>
        <row r="45">
          <cell r="A45">
            <v>81</v>
          </cell>
          <cell r="B45">
            <v>8.3160000000000007</v>
          </cell>
        </row>
        <row r="46">
          <cell r="A46">
            <v>82</v>
          </cell>
          <cell r="B46">
            <v>8.3140000000000001</v>
          </cell>
        </row>
        <row r="47">
          <cell r="A47">
            <v>83</v>
          </cell>
          <cell r="B47">
            <v>8.3130000000000006</v>
          </cell>
        </row>
        <row r="48">
          <cell r="A48">
            <v>84</v>
          </cell>
          <cell r="B48">
            <v>8.3119999999999994</v>
          </cell>
        </row>
        <row r="49">
          <cell r="A49">
            <v>85</v>
          </cell>
          <cell r="B49">
            <v>8.31</v>
          </cell>
        </row>
        <row r="50">
          <cell r="A50">
            <v>86</v>
          </cell>
          <cell r="B50">
            <v>8.3089999999999993</v>
          </cell>
        </row>
        <row r="51">
          <cell r="A51">
            <v>87</v>
          </cell>
          <cell r="B51">
            <v>8.3070000000000004</v>
          </cell>
        </row>
        <row r="52">
          <cell r="A52">
            <v>88</v>
          </cell>
          <cell r="B52">
            <v>8.3059999999999992</v>
          </cell>
        </row>
        <row r="53">
          <cell r="A53">
            <v>89</v>
          </cell>
          <cell r="B53">
            <v>8.3049999999999997</v>
          </cell>
        </row>
        <row r="54">
          <cell r="A54">
            <v>90</v>
          </cell>
          <cell r="B54">
            <v>8.3030000000000008</v>
          </cell>
        </row>
        <row r="55">
          <cell r="A55">
            <v>91</v>
          </cell>
          <cell r="B55">
            <v>8.3019999999999996</v>
          </cell>
        </row>
        <row r="56">
          <cell r="A56">
            <v>92</v>
          </cell>
          <cell r="B56">
            <v>8.3000000000000007</v>
          </cell>
        </row>
        <row r="57">
          <cell r="A57">
            <v>93</v>
          </cell>
          <cell r="B57">
            <v>8.2989999999999995</v>
          </cell>
        </row>
        <row r="58">
          <cell r="A58">
            <v>94</v>
          </cell>
          <cell r="B58">
            <v>8.2970000000000006</v>
          </cell>
        </row>
        <row r="59">
          <cell r="A59">
            <v>95</v>
          </cell>
          <cell r="B59">
            <v>8.2949999999999999</v>
          </cell>
        </row>
        <row r="60">
          <cell r="A60">
            <v>96</v>
          </cell>
          <cell r="B60">
            <v>8.2940000000000005</v>
          </cell>
        </row>
        <row r="61">
          <cell r="A61">
            <v>97</v>
          </cell>
          <cell r="B61">
            <v>8.2919999999999998</v>
          </cell>
        </row>
        <row r="62">
          <cell r="A62">
            <v>98</v>
          </cell>
          <cell r="B62">
            <v>8.2910000000000004</v>
          </cell>
        </row>
        <row r="63">
          <cell r="A63">
            <v>99</v>
          </cell>
          <cell r="B63">
            <v>8.2889999999999997</v>
          </cell>
        </row>
        <row r="64">
          <cell r="A64">
            <v>100</v>
          </cell>
          <cell r="B64">
            <v>8.2870000000000008</v>
          </cell>
        </row>
        <row r="65">
          <cell r="A65">
            <v>101</v>
          </cell>
          <cell r="B65">
            <v>8.2859999999999996</v>
          </cell>
        </row>
        <row r="66">
          <cell r="A66">
            <v>102</v>
          </cell>
          <cell r="B66">
            <v>8.2840000000000007</v>
          </cell>
        </row>
        <row r="67">
          <cell r="A67">
            <v>103</v>
          </cell>
          <cell r="B67">
            <v>8.282</v>
          </cell>
        </row>
        <row r="68">
          <cell r="A68">
            <v>104</v>
          </cell>
          <cell r="B68">
            <v>8.2799999999999994</v>
          </cell>
        </row>
        <row r="69">
          <cell r="A69">
            <v>105</v>
          </cell>
          <cell r="B69">
            <v>8.2780000000000005</v>
          </cell>
        </row>
        <row r="70">
          <cell r="A70">
            <v>106</v>
          </cell>
          <cell r="B70">
            <v>8.2769999999999992</v>
          </cell>
        </row>
        <row r="71">
          <cell r="A71">
            <v>107</v>
          </cell>
          <cell r="B71">
            <v>8.2750000000000004</v>
          </cell>
        </row>
        <row r="72">
          <cell r="A72">
            <v>108</v>
          </cell>
          <cell r="B72">
            <v>8.2729999999999997</v>
          </cell>
        </row>
        <row r="73">
          <cell r="A73">
            <v>109</v>
          </cell>
          <cell r="B73">
            <v>8.2710000000000008</v>
          </cell>
        </row>
        <row r="74">
          <cell r="A74">
            <v>110</v>
          </cell>
          <cell r="B74">
            <v>8.2690000000000001</v>
          </cell>
        </row>
        <row r="75">
          <cell r="A75">
            <v>111</v>
          </cell>
          <cell r="B75">
            <v>8.2680000000000007</v>
          </cell>
        </row>
        <row r="76">
          <cell r="A76">
            <v>112</v>
          </cell>
          <cell r="B76">
            <v>8.266</v>
          </cell>
        </row>
        <row r="77">
          <cell r="A77">
            <v>113</v>
          </cell>
          <cell r="B77">
            <v>8.2639999999999993</v>
          </cell>
        </row>
        <row r="78">
          <cell r="A78">
            <v>114</v>
          </cell>
          <cell r="B78">
            <v>8.2620000000000005</v>
          </cell>
        </row>
        <row r="79">
          <cell r="A79">
            <v>115</v>
          </cell>
          <cell r="B79">
            <v>8.26</v>
          </cell>
        </row>
        <row r="80">
          <cell r="A80">
            <v>116</v>
          </cell>
          <cell r="B80">
            <v>8.2579999999999991</v>
          </cell>
        </row>
        <row r="81">
          <cell r="A81">
            <v>117</v>
          </cell>
          <cell r="B81">
            <v>8.2560000000000002</v>
          </cell>
        </row>
        <row r="82">
          <cell r="A82">
            <v>118</v>
          </cell>
          <cell r="B82">
            <v>8.2539999999999996</v>
          </cell>
        </row>
        <row r="83">
          <cell r="A83">
            <v>119</v>
          </cell>
          <cell r="B83">
            <v>8.2520000000000007</v>
          </cell>
        </row>
        <row r="84">
          <cell r="A84">
            <v>120</v>
          </cell>
          <cell r="B84">
            <v>8.25</v>
          </cell>
        </row>
        <row r="85">
          <cell r="A85">
            <v>121</v>
          </cell>
          <cell r="B85">
            <v>8.2479999999999993</v>
          </cell>
        </row>
        <row r="86">
          <cell r="A86">
            <v>122</v>
          </cell>
          <cell r="B86">
            <v>8.2449999999999992</v>
          </cell>
        </row>
        <row r="87">
          <cell r="A87">
            <v>123</v>
          </cell>
          <cell r="B87">
            <v>8.2430000000000003</v>
          </cell>
        </row>
        <row r="88">
          <cell r="A88">
            <v>124</v>
          </cell>
          <cell r="B88">
            <v>8.2409999999999997</v>
          </cell>
        </row>
        <row r="89">
          <cell r="A89">
            <v>125</v>
          </cell>
          <cell r="B89">
            <v>8.2390000000000008</v>
          </cell>
        </row>
        <row r="90">
          <cell r="A90">
            <v>126</v>
          </cell>
          <cell r="B90">
            <v>8.2370000000000001</v>
          </cell>
        </row>
        <row r="91">
          <cell r="A91">
            <v>127</v>
          </cell>
          <cell r="B91">
            <v>8.2349999999999994</v>
          </cell>
        </row>
        <row r="92">
          <cell r="A92">
            <v>128</v>
          </cell>
          <cell r="B92">
            <v>8.2319999999999993</v>
          </cell>
        </row>
        <row r="93">
          <cell r="A93">
            <v>129</v>
          </cell>
          <cell r="B93">
            <v>8.23</v>
          </cell>
        </row>
        <row r="94">
          <cell r="A94">
            <v>130</v>
          </cell>
          <cell r="B94">
            <v>8.2279999999999998</v>
          </cell>
        </row>
        <row r="95">
          <cell r="A95">
            <v>131</v>
          </cell>
          <cell r="B95">
            <v>8.2260000000000009</v>
          </cell>
        </row>
        <row r="96">
          <cell r="A96">
            <v>132</v>
          </cell>
          <cell r="B96">
            <v>8.2240000000000002</v>
          </cell>
        </row>
        <row r="97">
          <cell r="A97">
            <v>133</v>
          </cell>
          <cell r="B97">
            <v>8.2210000000000001</v>
          </cell>
        </row>
        <row r="98">
          <cell r="A98">
            <v>134</v>
          </cell>
          <cell r="B98">
            <v>8.2189999999999994</v>
          </cell>
        </row>
        <row r="99">
          <cell r="A99">
            <v>135</v>
          </cell>
          <cell r="B99">
            <v>8.2170000000000005</v>
          </cell>
        </row>
        <row r="100">
          <cell r="A100">
            <v>136</v>
          </cell>
          <cell r="B100">
            <v>8.2149999999999999</v>
          </cell>
        </row>
        <row r="101">
          <cell r="A101">
            <v>137</v>
          </cell>
          <cell r="B101">
            <v>8.2119999999999997</v>
          </cell>
        </row>
        <row r="102">
          <cell r="A102">
            <v>138</v>
          </cell>
          <cell r="B102">
            <v>8.2100000000000009</v>
          </cell>
        </row>
        <row r="103">
          <cell r="A103">
            <v>139</v>
          </cell>
          <cell r="B103">
            <v>8.2080000000000002</v>
          </cell>
        </row>
        <row r="104">
          <cell r="A104">
            <v>140</v>
          </cell>
          <cell r="B104">
            <v>8.2050000000000001</v>
          </cell>
        </row>
        <row r="105">
          <cell r="A105">
            <v>141</v>
          </cell>
          <cell r="B105">
            <v>8.2029999999999994</v>
          </cell>
        </row>
        <row r="106">
          <cell r="A106">
            <v>142</v>
          </cell>
          <cell r="B106">
            <v>8.1999999999999993</v>
          </cell>
        </row>
        <row r="107">
          <cell r="A107">
            <v>143</v>
          </cell>
          <cell r="B107">
            <v>8.1980000000000004</v>
          </cell>
        </row>
        <row r="108">
          <cell r="A108">
            <v>144</v>
          </cell>
          <cell r="B108">
            <v>8.1950000000000003</v>
          </cell>
        </row>
        <row r="109">
          <cell r="A109">
            <v>145</v>
          </cell>
          <cell r="B109">
            <v>8.1929999999999996</v>
          </cell>
        </row>
        <row r="110">
          <cell r="A110">
            <v>146</v>
          </cell>
          <cell r="B110">
            <v>8.1910000000000007</v>
          </cell>
        </row>
        <row r="111">
          <cell r="A111">
            <v>147</v>
          </cell>
          <cell r="B111">
            <v>8.1880000000000006</v>
          </cell>
        </row>
        <row r="112">
          <cell r="A112">
            <v>148</v>
          </cell>
          <cell r="B112">
            <v>8.1859999999999999</v>
          </cell>
        </row>
        <row r="113">
          <cell r="A113">
            <v>149</v>
          </cell>
          <cell r="B113">
            <v>8.1829999999999998</v>
          </cell>
        </row>
        <row r="114">
          <cell r="A114">
            <v>150</v>
          </cell>
          <cell r="B114">
            <v>8.1809999999999992</v>
          </cell>
        </row>
        <row r="115">
          <cell r="A115">
            <v>151</v>
          </cell>
          <cell r="B115">
            <v>8.1780000000000008</v>
          </cell>
        </row>
        <row r="116">
          <cell r="A116">
            <v>152</v>
          </cell>
          <cell r="B116">
            <v>8.1760000000000002</v>
          </cell>
        </row>
        <row r="117">
          <cell r="A117">
            <v>153</v>
          </cell>
          <cell r="B117">
            <v>8.173</v>
          </cell>
        </row>
        <row r="118">
          <cell r="A118">
            <v>154</v>
          </cell>
          <cell r="B118">
            <v>8.17</v>
          </cell>
        </row>
        <row r="119">
          <cell r="A119">
            <v>155</v>
          </cell>
          <cell r="B119">
            <v>8.1679999999999993</v>
          </cell>
        </row>
        <row r="120">
          <cell r="A120">
            <v>156</v>
          </cell>
          <cell r="B120">
            <v>8.1649999999999991</v>
          </cell>
        </row>
        <row r="121">
          <cell r="A121">
            <v>157</v>
          </cell>
          <cell r="B121">
            <v>8.1620000000000008</v>
          </cell>
        </row>
        <row r="122">
          <cell r="A122">
            <v>158</v>
          </cell>
          <cell r="B122">
            <v>8.16</v>
          </cell>
        </row>
        <row r="123">
          <cell r="A123">
            <v>159</v>
          </cell>
          <cell r="B123">
            <v>8.157</v>
          </cell>
        </row>
        <row r="124">
          <cell r="A124">
            <v>160</v>
          </cell>
          <cell r="B124">
            <v>8.1549999999999994</v>
          </cell>
        </row>
        <row r="125">
          <cell r="A125">
            <v>161</v>
          </cell>
          <cell r="B125">
            <v>8.1519999999999992</v>
          </cell>
        </row>
        <row r="126">
          <cell r="A126">
            <v>162</v>
          </cell>
          <cell r="B126">
            <v>8.1489999999999991</v>
          </cell>
        </row>
        <row r="127">
          <cell r="A127">
            <v>163</v>
          </cell>
          <cell r="B127">
            <v>8.1460000000000008</v>
          </cell>
        </row>
        <row r="128">
          <cell r="A128">
            <v>164</v>
          </cell>
          <cell r="B128">
            <v>8.1440000000000001</v>
          </cell>
        </row>
        <row r="129">
          <cell r="A129">
            <v>165</v>
          </cell>
          <cell r="B129">
            <v>8.141</v>
          </cell>
        </row>
        <row r="130">
          <cell r="A130">
            <v>166</v>
          </cell>
          <cell r="B130">
            <v>8.1379999999999999</v>
          </cell>
        </row>
        <row r="131">
          <cell r="A131">
            <v>167</v>
          </cell>
          <cell r="B131">
            <v>8.1349999999999998</v>
          </cell>
        </row>
        <row r="132">
          <cell r="A132">
            <v>168</v>
          </cell>
          <cell r="B132">
            <v>8.1329999999999991</v>
          </cell>
        </row>
        <row r="133">
          <cell r="A133">
            <v>169</v>
          </cell>
          <cell r="B133">
            <v>8.1300000000000008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2079-C138-4FC0-8F9A-FB0750DFBDDB}">
  <sheetPr>
    <pageSetUpPr fitToPage="1"/>
  </sheetPr>
  <dimension ref="A1:K33"/>
  <sheetViews>
    <sheetView showGridLines="0" tabSelected="1" workbookViewId="0">
      <selection activeCell="A28" sqref="A28"/>
    </sheetView>
  </sheetViews>
  <sheetFormatPr defaultRowHeight="15" x14ac:dyDescent="0.25"/>
  <sheetData>
    <row r="1" spans="1:1" x14ac:dyDescent="0.25">
      <c r="A1" s="2" t="s">
        <v>101</v>
      </c>
    </row>
    <row r="2" spans="1:1" x14ac:dyDescent="0.25">
      <c r="A2" t="s">
        <v>114</v>
      </c>
    </row>
    <row r="3" spans="1:1" x14ac:dyDescent="0.25">
      <c r="A3" s="1" t="s">
        <v>0</v>
      </c>
    </row>
    <row r="4" spans="1:1" x14ac:dyDescent="0.25">
      <c r="A4" t="s">
        <v>111</v>
      </c>
    </row>
    <row r="5" spans="1:1" x14ac:dyDescent="0.25">
      <c r="A5" t="s">
        <v>4</v>
      </c>
    </row>
    <row r="6" spans="1:1" x14ac:dyDescent="0.25">
      <c r="A6" t="s">
        <v>1</v>
      </c>
    </row>
    <row r="7" spans="1:1" x14ac:dyDescent="0.25">
      <c r="A7" t="s">
        <v>112</v>
      </c>
    </row>
    <row r="8" spans="1:1" x14ac:dyDescent="0.25">
      <c r="A8" t="s">
        <v>113</v>
      </c>
    </row>
    <row r="9" spans="1:1" x14ac:dyDescent="0.25">
      <c r="A9" t="s">
        <v>119</v>
      </c>
    </row>
    <row r="10" spans="1:1" x14ac:dyDescent="0.25">
      <c r="A10" t="s">
        <v>122</v>
      </c>
    </row>
    <row r="12" spans="1:1" x14ac:dyDescent="0.25">
      <c r="A12" s="1" t="s">
        <v>3</v>
      </c>
    </row>
    <row r="13" spans="1:1" ht="18" x14ac:dyDescent="0.35">
      <c r="A13" t="s">
        <v>102</v>
      </c>
    </row>
    <row r="14" spans="1:1" ht="18" x14ac:dyDescent="0.35">
      <c r="A14" t="s">
        <v>103</v>
      </c>
    </row>
    <row r="15" spans="1:1" ht="17.25" x14ac:dyDescent="0.25">
      <c r="A15" t="s">
        <v>123</v>
      </c>
    </row>
    <row r="16" spans="1:1" x14ac:dyDescent="0.25">
      <c r="A16" t="s">
        <v>115</v>
      </c>
    </row>
    <row r="17" spans="1:11" x14ac:dyDescent="0.25">
      <c r="A17" t="s">
        <v>116</v>
      </c>
    </row>
    <row r="18" spans="1:11" x14ac:dyDescent="0.25">
      <c r="A18" t="s">
        <v>117</v>
      </c>
    </row>
    <row r="19" spans="1:11" ht="17.25" x14ac:dyDescent="0.25">
      <c r="A19" t="s">
        <v>118</v>
      </c>
    </row>
    <row r="21" spans="1:11" x14ac:dyDescent="0.25">
      <c r="A21" s="1" t="s">
        <v>2</v>
      </c>
    </row>
    <row r="22" spans="1:11" x14ac:dyDescent="0.25">
      <c r="A22" t="s">
        <v>104</v>
      </c>
    </row>
    <row r="23" spans="1:11" x14ac:dyDescent="0.25">
      <c r="A23" t="s">
        <v>105</v>
      </c>
    </row>
    <row r="24" spans="1:11" x14ac:dyDescent="0.25">
      <c r="A24" t="s">
        <v>106</v>
      </c>
    </row>
    <row r="25" spans="1:11" x14ac:dyDescent="0.25">
      <c r="A25" s="91" t="s">
        <v>120</v>
      </c>
      <c r="B25" s="91"/>
      <c r="C25" s="91"/>
      <c r="D25" s="91"/>
      <c r="E25" s="91"/>
      <c r="F25" s="91"/>
      <c r="G25" s="91"/>
      <c r="H25" s="91"/>
      <c r="I25" s="91"/>
      <c r="J25" s="91"/>
      <c r="K25" s="91"/>
    </row>
    <row r="26" spans="1:11" x14ac:dyDescent="0.25">
      <c r="A26" t="s">
        <v>121</v>
      </c>
    </row>
    <row r="27" spans="1:11" ht="18" x14ac:dyDescent="0.35">
      <c r="A27" t="s">
        <v>107</v>
      </c>
    </row>
    <row r="28" spans="1:11" x14ac:dyDescent="0.25">
      <c r="A28" t="s">
        <v>124</v>
      </c>
    </row>
    <row r="29" spans="1:11" x14ac:dyDescent="0.25">
      <c r="A29" t="s">
        <v>108</v>
      </c>
    </row>
    <row r="30" spans="1:11" x14ac:dyDescent="0.25">
      <c r="A30" t="s">
        <v>109</v>
      </c>
    </row>
    <row r="32" spans="1:11" x14ac:dyDescent="0.25">
      <c r="A32" s="1" t="s">
        <v>5</v>
      </c>
    </row>
    <row r="33" spans="1:1" x14ac:dyDescent="0.25">
      <c r="A33" t="s">
        <v>110</v>
      </c>
    </row>
  </sheetData>
  <mergeCells count="1">
    <mergeCell ref="A25:K25"/>
  </mergeCells>
  <pageMargins left="0.25" right="0.25" top="0.75" bottom="0.75" header="0.3" footer="0.3"/>
  <pageSetup scale="7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818C-D891-4E5C-AB19-A69DCAAA4D5F}">
  <dimension ref="A1:K55"/>
  <sheetViews>
    <sheetView topLeftCell="A5" workbookViewId="0">
      <selection activeCell="O35" sqref="O35"/>
    </sheetView>
  </sheetViews>
  <sheetFormatPr defaultRowHeight="15" x14ac:dyDescent="0.25"/>
  <cols>
    <col min="2" max="2" width="10.140625" bestFit="1" customWidth="1"/>
    <col min="3" max="3" width="10.5703125" bestFit="1" customWidth="1"/>
    <col min="8" max="8" width="10.140625" bestFit="1" customWidth="1"/>
    <col min="258" max="258" width="10.140625" bestFit="1" customWidth="1"/>
    <col min="259" max="259" width="10.5703125" bestFit="1" customWidth="1"/>
    <col min="264" max="264" width="10.140625" bestFit="1" customWidth="1"/>
    <col min="514" max="514" width="10.140625" bestFit="1" customWidth="1"/>
    <col min="515" max="515" width="10.5703125" bestFit="1" customWidth="1"/>
    <col min="520" max="520" width="10.140625" bestFit="1" customWidth="1"/>
    <col min="770" max="770" width="10.140625" bestFit="1" customWidth="1"/>
    <col min="771" max="771" width="10.5703125" bestFit="1" customWidth="1"/>
    <col min="776" max="776" width="10.140625" bestFit="1" customWidth="1"/>
    <col min="1026" max="1026" width="10.140625" bestFit="1" customWidth="1"/>
    <col min="1027" max="1027" width="10.5703125" bestFit="1" customWidth="1"/>
    <col min="1032" max="1032" width="10.140625" bestFit="1" customWidth="1"/>
    <col min="1282" max="1282" width="10.140625" bestFit="1" customWidth="1"/>
    <col min="1283" max="1283" width="10.5703125" bestFit="1" customWidth="1"/>
    <col min="1288" max="1288" width="10.140625" bestFit="1" customWidth="1"/>
    <col min="1538" max="1538" width="10.140625" bestFit="1" customWidth="1"/>
    <col min="1539" max="1539" width="10.5703125" bestFit="1" customWidth="1"/>
    <col min="1544" max="1544" width="10.140625" bestFit="1" customWidth="1"/>
    <col min="1794" max="1794" width="10.140625" bestFit="1" customWidth="1"/>
    <col min="1795" max="1795" width="10.5703125" bestFit="1" customWidth="1"/>
    <col min="1800" max="1800" width="10.140625" bestFit="1" customWidth="1"/>
    <col min="2050" max="2050" width="10.140625" bestFit="1" customWidth="1"/>
    <col min="2051" max="2051" width="10.5703125" bestFit="1" customWidth="1"/>
    <col min="2056" max="2056" width="10.140625" bestFit="1" customWidth="1"/>
    <col min="2306" max="2306" width="10.140625" bestFit="1" customWidth="1"/>
    <col min="2307" max="2307" width="10.5703125" bestFit="1" customWidth="1"/>
    <col min="2312" max="2312" width="10.140625" bestFit="1" customWidth="1"/>
    <col min="2562" max="2562" width="10.140625" bestFit="1" customWidth="1"/>
    <col min="2563" max="2563" width="10.5703125" bestFit="1" customWidth="1"/>
    <col min="2568" max="2568" width="10.140625" bestFit="1" customWidth="1"/>
    <col min="2818" max="2818" width="10.140625" bestFit="1" customWidth="1"/>
    <col min="2819" max="2819" width="10.5703125" bestFit="1" customWidth="1"/>
    <col min="2824" max="2824" width="10.140625" bestFit="1" customWidth="1"/>
    <col min="3074" max="3074" width="10.140625" bestFit="1" customWidth="1"/>
    <col min="3075" max="3075" width="10.5703125" bestFit="1" customWidth="1"/>
    <col min="3080" max="3080" width="10.140625" bestFit="1" customWidth="1"/>
    <col min="3330" max="3330" width="10.140625" bestFit="1" customWidth="1"/>
    <col min="3331" max="3331" width="10.5703125" bestFit="1" customWidth="1"/>
    <col min="3336" max="3336" width="10.140625" bestFit="1" customWidth="1"/>
    <col min="3586" max="3586" width="10.140625" bestFit="1" customWidth="1"/>
    <col min="3587" max="3587" width="10.5703125" bestFit="1" customWidth="1"/>
    <col min="3592" max="3592" width="10.140625" bestFit="1" customWidth="1"/>
    <col min="3842" max="3842" width="10.140625" bestFit="1" customWidth="1"/>
    <col min="3843" max="3843" width="10.5703125" bestFit="1" customWidth="1"/>
    <col min="3848" max="3848" width="10.140625" bestFit="1" customWidth="1"/>
    <col min="4098" max="4098" width="10.140625" bestFit="1" customWidth="1"/>
    <col min="4099" max="4099" width="10.5703125" bestFit="1" customWidth="1"/>
    <col min="4104" max="4104" width="10.140625" bestFit="1" customWidth="1"/>
    <col min="4354" max="4354" width="10.140625" bestFit="1" customWidth="1"/>
    <col min="4355" max="4355" width="10.5703125" bestFit="1" customWidth="1"/>
    <col min="4360" max="4360" width="10.140625" bestFit="1" customWidth="1"/>
    <col min="4610" max="4610" width="10.140625" bestFit="1" customWidth="1"/>
    <col min="4611" max="4611" width="10.5703125" bestFit="1" customWidth="1"/>
    <col min="4616" max="4616" width="10.140625" bestFit="1" customWidth="1"/>
    <col min="4866" max="4866" width="10.140625" bestFit="1" customWidth="1"/>
    <col min="4867" max="4867" width="10.5703125" bestFit="1" customWidth="1"/>
    <col min="4872" max="4872" width="10.140625" bestFit="1" customWidth="1"/>
    <col min="5122" max="5122" width="10.140625" bestFit="1" customWidth="1"/>
    <col min="5123" max="5123" width="10.5703125" bestFit="1" customWidth="1"/>
    <col min="5128" max="5128" width="10.140625" bestFit="1" customWidth="1"/>
    <col min="5378" max="5378" width="10.140625" bestFit="1" customWidth="1"/>
    <col min="5379" max="5379" width="10.5703125" bestFit="1" customWidth="1"/>
    <col min="5384" max="5384" width="10.140625" bestFit="1" customWidth="1"/>
    <col min="5634" max="5634" width="10.140625" bestFit="1" customWidth="1"/>
    <col min="5635" max="5635" width="10.5703125" bestFit="1" customWidth="1"/>
    <col min="5640" max="5640" width="10.140625" bestFit="1" customWidth="1"/>
    <col min="5890" max="5890" width="10.140625" bestFit="1" customWidth="1"/>
    <col min="5891" max="5891" width="10.5703125" bestFit="1" customWidth="1"/>
    <col min="5896" max="5896" width="10.140625" bestFit="1" customWidth="1"/>
    <col min="6146" max="6146" width="10.140625" bestFit="1" customWidth="1"/>
    <col min="6147" max="6147" width="10.5703125" bestFit="1" customWidth="1"/>
    <col min="6152" max="6152" width="10.140625" bestFit="1" customWidth="1"/>
    <col min="6402" max="6402" width="10.140625" bestFit="1" customWidth="1"/>
    <col min="6403" max="6403" width="10.5703125" bestFit="1" customWidth="1"/>
    <col min="6408" max="6408" width="10.140625" bestFit="1" customWidth="1"/>
    <col min="6658" max="6658" width="10.140625" bestFit="1" customWidth="1"/>
    <col min="6659" max="6659" width="10.5703125" bestFit="1" customWidth="1"/>
    <col min="6664" max="6664" width="10.140625" bestFit="1" customWidth="1"/>
    <col min="6914" max="6914" width="10.140625" bestFit="1" customWidth="1"/>
    <col min="6915" max="6915" width="10.5703125" bestFit="1" customWidth="1"/>
    <col min="6920" max="6920" width="10.140625" bestFit="1" customWidth="1"/>
    <col min="7170" max="7170" width="10.140625" bestFit="1" customWidth="1"/>
    <col min="7171" max="7171" width="10.5703125" bestFit="1" customWidth="1"/>
    <col min="7176" max="7176" width="10.140625" bestFit="1" customWidth="1"/>
    <col min="7426" max="7426" width="10.140625" bestFit="1" customWidth="1"/>
    <col min="7427" max="7427" width="10.5703125" bestFit="1" customWidth="1"/>
    <col min="7432" max="7432" width="10.140625" bestFit="1" customWidth="1"/>
    <col min="7682" max="7682" width="10.140625" bestFit="1" customWidth="1"/>
    <col min="7683" max="7683" width="10.5703125" bestFit="1" customWidth="1"/>
    <col min="7688" max="7688" width="10.140625" bestFit="1" customWidth="1"/>
    <col min="7938" max="7938" width="10.140625" bestFit="1" customWidth="1"/>
    <col min="7939" max="7939" width="10.5703125" bestFit="1" customWidth="1"/>
    <col min="7944" max="7944" width="10.140625" bestFit="1" customWidth="1"/>
    <col min="8194" max="8194" width="10.140625" bestFit="1" customWidth="1"/>
    <col min="8195" max="8195" width="10.5703125" bestFit="1" customWidth="1"/>
    <col min="8200" max="8200" width="10.140625" bestFit="1" customWidth="1"/>
    <col min="8450" max="8450" width="10.140625" bestFit="1" customWidth="1"/>
    <col min="8451" max="8451" width="10.5703125" bestFit="1" customWidth="1"/>
    <col min="8456" max="8456" width="10.140625" bestFit="1" customWidth="1"/>
    <col min="8706" max="8706" width="10.140625" bestFit="1" customWidth="1"/>
    <col min="8707" max="8707" width="10.5703125" bestFit="1" customWidth="1"/>
    <col min="8712" max="8712" width="10.140625" bestFit="1" customWidth="1"/>
    <col min="8962" max="8962" width="10.140625" bestFit="1" customWidth="1"/>
    <col min="8963" max="8963" width="10.5703125" bestFit="1" customWidth="1"/>
    <col min="8968" max="8968" width="10.140625" bestFit="1" customWidth="1"/>
    <col min="9218" max="9218" width="10.140625" bestFit="1" customWidth="1"/>
    <col min="9219" max="9219" width="10.5703125" bestFit="1" customWidth="1"/>
    <col min="9224" max="9224" width="10.140625" bestFit="1" customWidth="1"/>
    <col min="9474" max="9474" width="10.140625" bestFit="1" customWidth="1"/>
    <col min="9475" max="9475" width="10.5703125" bestFit="1" customWidth="1"/>
    <col min="9480" max="9480" width="10.140625" bestFit="1" customWidth="1"/>
    <col min="9730" max="9730" width="10.140625" bestFit="1" customWidth="1"/>
    <col min="9731" max="9731" width="10.5703125" bestFit="1" customWidth="1"/>
    <col min="9736" max="9736" width="10.140625" bestFit="1" customWidth="1"/>
    <col min="9986" max="9986" width="10.140625" bestFit="1" customWidth="1"/>
    <col min="9987" max="9987" width="10.5703125" bestFit="1" customWidth="1"/>
    <col min="9992" max="9992" width="10.140625" bestFit="1" customWidth="1"/>
    <col min="10242" max="10242" width="10.140625" bestFit="1" customWidth="1"/>
    <col min="10243" max="10243" width="10.5703125" bestFit="1" customWidth="1"/>
    <col min="10248" max="10248" width="10.140625" bestFit="1" customWidth="1"/>
    <col min="10498" max="10498" width="10.140625" bestFit="1" customWidth="1"/>
    <col min="10499" max="10499" width="10.5703125" bestFit="1" customWidth="1"/>
    <col min="10504" max="10504" width="10.140625" bestFit="1" customWidth="1"/>
    <col min="10754" max="10754" width="10.140625" bestFit="1" customWidth="1"/>
    <col min="10755" max="10755" width="10.5703125" bestFit="1" customWidth="1"/>
    <col min="10760" max="10760" width="10.140625" bestFit="1" customWidth="1"/>
    <col min="11010" max="11010" width="10.140625" bestFit="1" customWidth="1"/>
    <col min="11011" max="11011" width="10.5703125" bestFit="1" customWidth="1"/>
    <col min="11016" max="11016" width="10.140625" bestFit="1" customWidth="1"/>
    <col min="11266" max="11266" width="10.140625" bestFit="1" customWidth="1"/>
    <col min="11267" max="11267" width="10.5703125" bestFit="1" customWidth="1"/>
    <col min="11272" max="11272" width="10.140625" bestFit="1" customWidth="1"/>
    <col min="11522" max="11522" width="10.140625" bestFit="1" customWidth="1"/>
    <col min="11523" max="11523" width="10.5703125" bestFit="1" customWidth="1"/>
    <col min="11528" max="11528" width="10.140625" bestFit="1" customWidth="1"/>
    <col min="11778" max="11778" width="10.140625" bestFit="1" customWidth="1"/>
    <col min="11779" max="11779" width="10.5703125" bestFit="1" customWidth="1"/>
    <col min="11784" max="11784" width="10.140625" bestFit="1" customWidth="1"/>
    <col min="12034" max="12034" width="10.140625" bestFit="1" customWidth="1"/>
    <col min="12035" max="12035" width="10.5703125" bestFit="1" customWidth="1"/>
    <col min="12040" max="12040" width="10.140625" bestFit="1" customWidth="1"/>
    <col min="12290" max="12290" width="10.140625" bestFit="1" customWidth="1"/>
    <col min="12291" max="12291" width="10.5703125" bestFit="1" customWidth="1"/>
    <col min="12296" max="12296" width="10.140625" bestFit="1" customWidth="1"/>
    <col min="12546" max="12546" width="10.140625" bestFit="1" customWidth="1"/>
    <col min="12547" max="12547" width="10.5703125" bestFit="1" customWidth="1"/>
    <col min="12552" max="12552" width="10.140625" bestFit="1" customWidth="1"/>
    <col min="12802" max="12802" width="10.140625" bestFit="1" customWidth="1"/>
    <col min="12803" max="12803" width="10.5703125" bestFit="1" customWidth="1"/>
    <col min="12808" max="12808" width="10.140625" bestFit="1" customWidth="1"/>
    <col min="13058" max="13058" width="10.140625" bestFit="1" customWidth="1"/>
    <col min="13059" max="13059" width="10.5703125" bestFit="1" customWidth="1"/>
    <col min="13064" max="13064" width="10.140625" bestFit="1" customWidth="1"/>
    <col min="13314" max="13314" width="10.140625" bestFit="1" customWidth="1"/>
    <col min="13315" max="13315" width="10.5703125" bestFit="1" customWidth="1"/>
    <col min="13320" max="13320" width="10.140625" bestFit="1" customWidth="1"/>
    <col min="13570" max="13570" width="10.140625" bestFit="1" customWidth="1"/>
    <col min="13571" max="13571" width="10.5703125" bestFit="1" customWidth="1"/>
    <col min="13576" max="13576" width="10.140625" bestFit="1" customWidth="1"/>
    <col min="13826" max="13826" width="10.140625" bestFit="1" customWidth="1"/>
    <col min="13827" max="13827" width="10.5703125" bestFit="1" customWidth="1"/>
    <col min="13832" max="13832" width="10.140625" bestFit="1" customWidth="1"/>
    <col min="14082" max="14082" width="10.140625" bestFit="1" customWidth="1"/>
    <col min="14083" max="14083" width="10.5703125" bestFit="1" customWidth="1"/>
    <col min="14088" max="14088" width="10.140625" bestFit="1" customWidth="1"/>
    <col min="14338" max="14338" width="10.140625" bestFit="1" customWidth="1"/>
    <col min="14339" max="14339" width="10.5703125" bestFit="1" customWidth="1"/>
    <col min="14344" max="14344" width="10.140625" bestFit="1" customWidth="1"/>
    <col min="14594" max="14594" width="10.140625" bestFit="1" customWidth="1"/>
    <col min="14595" max="14595" width="10.5703125" bestFit="1" customWidth="1"/>
    <col min="14600" max="14600" width="10.140625" bestFit="1" customWidth="1"/>
    <col min="14850" max="14850" width="10.140625" bestFit="1" customWidth="1"/>
    <col min="14851" max="14851" width="10.5703125" bestFit="1" customWidth="1"/>
    <col min="14856" max="14856" width="10.140625" bestFit="1" customWidth="1"/>
    <col min="15106" max="15106" width="10.140625" bestFit="1" customWidth="1"/>
    <col min="15107" max="15107" width="10.5703125" bestFit="1" customWidth="1"/>
    <col min="15112" max="15112" width="10.140625" bestFit="1" customWidth="1"/>
    <col min="15362" max="15362" width="10.140625" bestFit="1" customWidth="1"/>
    <col min="15363" max="15363" width="10.5703125" bestFit="1" customWidth="1"/>
    <col min="15368" max="15368" width="10.140625" bestFit="1" customWidth="1"/>
    <col min="15618" max="15618" width="10.140625" bestFit="1" customWidth="1"/>
    <col min="15619" max="15619" width="10.5703125" bestFit="1" customWidth="1"/>
    <col min="15624" max="15624" width="10.140625" bestFit="1" customWidth="1"/>
    <col min="15874" max="15874" width="10.140625" bestFit="1" customWidth="1"/>
    <col min="15875" max="15875" width="10.5703125" bestFit="1" customWidth="1"/>
    <col min="15880" max="15880" width="10.140625" bestFit="1" customWidth="1"/>
    <col min="16130" max="16130" width="10.140625" bestFit="1" customWidth="1"/>
    <col min="16131" max="16131" width="10.5703125" bestFit="1" customWidth="1"/>
    <col min="16136" max="16136" width="10.140625" bestFit="1" customWidth="1"/>
  </cols>
  <sheetData>
    <row r="1" spans="1:9" ht="15.75" thickBot="1" x14ac:dyDescent="0.3">
      <c r="A1" s="3" t="s">
        <v>6</v>
      </c>
      <c r="B1" s="4"/>
      <c r="H1" s="5" t="s">
        <v>7</v>
      </c>
      <c r="I1" s="6">
        <v>9</v>
      </c>
    </row>
    <row r="2" spans="1:9" ht="24.75" thickTop="1" thickBot="1" x14ac:dyDescent="0.4">
      <c r="A2" s="7"/>
      <c r="B2" s="8"/>
      <c r="C2" s="8"/>
      <c r="D2" s="8"/>
      <c r="E2" s="9"/>
      <c r="F2" s="8"/>
      <c r="G2" s="8"/>
      <c r="H2" s="8"/>
      <c r="I2" s="10"/>
    </row>
    <row r="3" spans="1:9" x14ac:dyDescent="0.25">
      <c r="A3" s="11"/>
      <c r="B3" s="12"/>
      <c r="C3" s="13"/>
      <c r="D3" s="13"/>
      <c r="F3" s="13"/>
      <c r="G3" s="12"/>
      <c r="H3" s="12"/>
      <c r="I3" s="14"/>
    </row>
    <row r="4" spans="1:9" x14ac:dyDescent="0.25">
      <c r="A4" s="11" t="s">
        <v>8</v>
      </c>
      <c r="B4" s="12"/>
      <c r="C4" s="15"/>
      <c r="D4" s="15"/>
      <c r="E4" s="12"/>
      <c r="F4" t="s">
        <v>9</v>
      </c>
      <c r="G4" s="16">
        <v>41281</v>
      </c>
      <c r="H4" s="16"/>
      <c r="I4" s="14"/>
    </row>
    <row r="5" spans="1:9" x14ac:dyDescent="0.25">
      <c r="A5" s="11"/>
      <c r="B5" s="12"/>
      <c r="C5" s="17"/>
      <c r="D5" s="12"/>
      <c r="E5" s="12"/>
      <c r="F5" s="12"/>
      <c r="G5" s="17"/>
      <c r="H5" s="17"/>
      <c r="I5" s="14"/>
    </row>
    <row r="6" spans="1:9" x14ac:dyDescent="0.25">
      <c r="A6" s="11" t="s">
        <v>10</v>
      </c>
      <c r="B6" s="12"/>
      <c r="C6" s="15"/>
      <c r="D6" s="15"/>
      <c r="E6" s="12"/>
      <c r="F6" s="12" t="s">
        <v>11</v>
      </c>
      <c r="G6" s="15"/>
      <c r="H6" s="15" t="s">
        <v>12</v>
      </c>
      <c r="I6" s="14"/>
    </row>
    <row r="7" spans="1:9" x14ac:dyDescent="0.25">
      <c r="A7" s="11"/>
      <c r="B7" s="12"/>
      <c r="C7" s="17"/>
      <c r="D7" s="12"/>
      <c r="E7" s="12"/>
      <c r="F7" s="12"/>
      <c r="G7" s="12"/>
      <c r="H7" s="12"/>
      <c r="I7" s="14"/>
    </row>
    <row r="8" spans="1:9" x14ac:dyDescent="0.25">
      <c r="A8" s="11" t="s">
        <v>13</v>
      </c>
      <c r="B8" s="12"/>
      <c r="C8" s="15"/>
      <c r="D8" s="15"/>
      <c r="E8" s="12"/>
      <c r="F8" s="12" t="s">
        <v>14</v>
      </c>
      <c r="G8" s="12"/>
      <c r="H8" s="18"/>
      <c r="I8" s="14"/>
    </row>
    <row r="9" spans="1:9" x14ac:dyDescent="0.25">
      <c r="A9" s="11"/>
      <c r="B9" s="12"/>
      <c r="C9" s="17"/>
      <c r="D9" s="12"/>
      <c r="F9" s="12"/>
      <c r="G9" s="12"/>
      <c r="H9" s="19"/>
      <c r="I9" s="14"/>
    </row>
    <row r="10" spans="1:9" x14ac:dyDescent="0.25">
      <c r="A10" s="11" t="s">
        <v>15</v>
      </c>
      <c r="B10" s="12"/>
      <c r="C10" s="18">
        <v>35</v>
      </c>
      <c r="D10" s="12" t="s">
        <v>16</v>
      </c>
      <c r="E10" s="13"/>
      <c r="F10" s="12" t="s">
        <v>17</v>
      </c>
      <c r="G10" s="12"/>
      <c r="H10" s="20">
        <v>40000</v>
      </c>
      <c r="I10" s="14"/>
    </row>
    <row r="11" spans="1:9" ht="3.95" customHeight="1" x14ac:dyDescent="0.25">
      <c r="A11" s="21"/>
      <c r="B11" s="22"/>
      <c r="C11" s="23"/>
      <c r="D11" s="22"/>
      <c r="E11" s="22"/>
      <c r="F11" s="22"/>
      <c r="G11" s="22"/>
      <c r="H11" s="23"/>
      <c r="I11" s="24"/>
    </row>
    <row r="12" spans="1:9" x14ac:dyDescent="0.25">
      <c r="A12" s="11"/>
      <c r="B12" s="12"/>
      <c r="C12" s="13"/>
      <c r="D12" s="12"/>
      <c r="E12" s="25" t="s">
        <v>18</v>
      </c>
      <c r="F12" s="12"/>
      <c r="G12" s="12"/>
      <c r="H12" s="13"/>
      <c r="I12" s="14"/>
    </row>
    <row r="13" spans="1:9" x14ac:dyDescent="0.25">
      <c r="A13" s="11"/>
      <c r="B13" s="12"/>
      <c r="C13" s="13"/>
      <c r="D13" s="12"/>
      <c r="F13" s="12"/>
      <c r="G13" s="12"/>
      <c r="H13" s="13"/>
      <c r="I13" s="14"/>
    </row>
    <row r="14" spans="1:9" x14ac:dyDescent="0.25">
      <c r="A14" s="11" t="s">
        <v>19</v>
      </c>
      <c r="B14" s="12"/>
      <c r="C14" s="26">
        <f>(C36 - H37*3.412)*2</f>
        <v>37326.741012397477</v>
      </c>
      <c r="D14" s="12" t="s">
        <v>20</v>
      </c>
      <c r="E14" s="12"/>
      <c r="F14" s="12" t="s">
        <v>21</v>
      </c>
      <c r="G14" s="12"/>
      <c r="H14" s="18" t="s">
        <v>22</v>
      </c>
      <c r="I14" s="14" t="s">
        <v>23</v>
      </c>
    </row>
    <row r="15" spans="1:9" x14ac:dyDescent="0.25">
      <c r="A15" s="11"/>
      <c r="B15" s="12"/>
      <c r="C15" s="13"/>
      <c r="D15" s="12"/>
      <c r="E15" s="12"/>
      <c r="F15" s="12"/>
      <c r="G15" s="12"/>
      <c r="H15" s="13"/>
      <c r="I15" s="14"/>
    </row>
    <row r="16" spans="1:9" x14ac:dyDescent="0.25">
      <c r="A16" s="11"/>
      <c r="B16" s="12"/>
      <c r="C16" s="13"/>
      <c r="D16" s="12"/>
      <c r="E16" s="12"/>
      <c r="F16" s="12"/>
      <c r="G16" s="12"/>
      <c r="H16" s="13"/>
      <c r="I16" s="14"/>
    </row>
    <row r="17" spans="1:11" x14ac:dyDescent="0.25">
      <c r="A17" s="11" t="s">
        <v>24</v>
      </c>
      <c r="B17" s="12"/>
      <c r="C17" s="27">
        <v>1016.71</v>
      </c>
      <c r="D17" s="12" t="s">
        <v>25</v>
      </c>
      <c r="E17" s="12"/>
      <c r="F17" s="12" t="s">
        <v>26</v>
      </c>
      <c r="G17" s="12"/>
      <c r="H17" s="28">
        <v>7</v>
      </c>
      <c r="I17" s="14" t="s">
        <v>23</v>
      </c>
    </row>
    <row r="18" spans="1:11" x14ac:dyDescent="0.25">
      <c r="A18" s="11" t="s">
        <v>27</v>
      </c>
      <c r="B18" s="12"/>
      <c r="C18" s="27">
        <v>68.942999999999998</v>
      </c>
      <c r="D18" s="29" t="s">
        <v>28</v>
      </c>
      <c r="E18" s="12"/>
      <c r="F18" s="12" t="s">
        <v>29</v>
      </c>
      <c r="G18" s="12"/>
      <c r="H18" s="30">
        <v>30.096</v>
      </c>
      <c r="I18" s="14" t="s">
        <v>30</v>
      </c>
    </row>
    <row r="19" spans="1:11" x14ac:dyDescent="0.25">
      <c r="A19" s="11" t="s">
        <v>31</v>
      </c>
      <c r="B19" s="12"/>
      <c r="C19" s="27">
        <v>73.230999999999995</v>
      </c>
      <c r="D19" s="29" t="s">
        <v>28</v>
      </c>
      <c r="E19" s="12"/>
      <c r="F19" s="12" t="s">
        <v>32</v>
      </c>
      <c r="G19" s="12"/>
      <c r="H19" s="31">
        <f>(H17/13.6)+H18</f>
        <v>30.610705882352942</v>
      </c>
      <c r="I19" s="14" t="s">
        <v>30</v>
      </c>
    </row>
    <row r="20" spans="1:11" x14ac:dyDescent="0.25">
      <c r="A20" s="11" t="s">
        <v>33</v>
      </c>
      <c r="B20" s="12"/>
      <c r="C20" s="32">
        <f>((460+60)*H19)/(30*(460+C19))</f>
        <v>0.99503886425855015</v>
      </c>
      <c r="D20" s="12"/>
      <c r="E20" s="12"/>
      <c r="F20" s="12" t="s">
        <v>34</v>
      </c>
      <c r="G20" s="12"/>
      <c r="H20" s="33">
        <v>1</v>
      </c>
      <c r="I20" s="14"/>
    </row>
    <row r="21" spans="1:11" x14ac:dyDescent="0.25">
      <c r="A21" s="11"/>
      <c r="B21" s="12"/>
      <c r="C21" s="13"/>
      <c r="D21" s="12"/>
      <c r="E21" s="12"/>
      <c r="F21" s="12"/>
      <c r="G21" s="12"/>
      <c r="H21" s="13"/>
      <c r="I21" s="14"/>
    </row>
    <row r="22" spans="1:11" x14ac:dyDescent="0.25">
      <c r="A22" s="11" t="s">
        <v>35</v>
      </c>
      <c r="B22" s="12"/>
      <c r="C22" s="13"/>
      <c r="D22" s="12"/>
      <c r="E22" s="12"/>
      <c r="F22" s="12"/>
      <c r="G22" s="12"/>
      <c r="H22" s="13"/>
      <c r="I22" s="14"/>
    </row>
    <row r="23" spans="1:11" x14ac:dyDescent="0.25">
      <c r="A23" s="11" t="s">
        <v>36</v>
      </c>
      <c r="B23" s="12"/>
      <c r="C23" s="27">
        <v>29.245000000000001</v>
      </c>
      <c r="D23" s="12" t="s">
        <v>37</v>
      </c>
      <c r="E23" s="12"/>
      <c r="F23" s="12" t="s">
        <v>38</v>
      </c>
      <c r="G23" s="12"/>
      <c r="H23" s="13"/>
      <c r="I23" s="14"/>
      <c r="K23" s="34"/>
    </row>
    <row r="24" spans="1:11" x14ac:dyDescent="0.25">
      <c r="A24" s="11" t="s">
        <v>39</v>
      </c>
      <c r="B24" s="12"/>
      <c r="C24" s="30">
        <v>0</v>
      </c>
      <c r="D24" s="12" t="s">
        <v>37</v>
      </c>
      <c r="E24" s="12"/>
      <c r="F24" s="12" t="s">
        <v>36</v>
      </c>
      <c r="G24" s="12"/>
      <c r="H24" s="27">
        <f>18.45*0.9999</f>
        <v>18.448155</v>
      </c>
      <c r="I24" s="14" t="s">
        <v>40</v>
      </c>
    </row>
    <row r="25" spans="1:11" x14ac:dyDescent="0.25">
      <c r="A25" s="11" t="s">
        <v>41</v>
      </c>
      <c r="B25" s="12"/>
      <c r="C25" s="31">
        <f>(C23-C24)</f>
        <v>29.245000000000001</v>
      </c>
      <c r="D25" s="12" t="s">
        <v>37</v>
      </c>
      <c r="E25" s="12"/>
      <c r="F25" s="12" t="s">
        <v>39</v>
      </c>
      <c r="G25" s="12"/>
      <c r="H25" s="30">
        <v>0</v>
      </c>
      <c r="I25" s="14" t="s">
        <v>40</v>
      </c>
    </row>
    <row r="26" spans="1:11" x14ac:dyDescent="0.25">
      <c r="A26" s="11" t="s">
        <v>41</v>
      </c>
      <c r="B26" s="12"/>
      <c r="C26" s="31">
        <f>C25*H31</f>
        <v>243.58160500000002</v>
      </c>
      <c r="D26" s="12" t="s">
        <v>42</v>
      </c>
      <c r="E26" s="12"/>
      <c r="F26" s="12" t="s">
        <v>43</v>
      </c>
      <c r="G26" s="12"/>
      <c r="H26" s="31">
        <f>H24 - H25</f>
        <v>18.448155</v>
      </c>
      <c r="I26" s="14" t="s">
        <v>40</v>
      </c>
    </row>
    <row r="27" spans="1:11" x14ac:dyDescent="0.25">
      <c r="A27" s="11" t="s">
        <v>44</v>
      </c>
      <c r="B27" s="12"/>
      <c r="C27" s="35">
        <f>C26*1.004</f>
        <v>244.55593142000004</v>
      </c>
      <c r="D27" s="12"/>
      <c r="E27" s="36"/>
      <c r="F27" s="12" t="s">
        <v>45</v>
      </c>
      <c r="G27" s="12"/>
      <c r="H27" s="31">
        <f>H26 * C20</f>
        <v>18.356631198865692</v>
      </c>
      <c r="I27" s="14" t="s">
        <v>40</v>
      </c>
    </row>
    <row r="28" spans="1:11" x14ac:dyDescent="0.25">
      <c r="A28" s="12" t="s">
        <v>46</v>
      </c>
      <c r="C28" s="37">
        <f>C25/30</f>
        <v>0.97483333333333333</v>
      </c>
      <c r="D28" s="12" t="s">
        <v>47</v>
      </c>
      <c r="E28" s="36"/>
      <c r="F28" s="12" t="s">
        <v>48</v>
      </c>
      <c r="G28" s="12"/>
      <c r="H28" s="38">
        <f>H26/30</f>
        <v>0.61493849999999994</v>
      </c>
      <c r="I28" s="14" t="s">
        <v>40</v>
      </c>
    </row>
    <row r="29" spans="1:11" x14ac:dyDescent="0.25">
      <c r="C29" s="39"/>
      <c r="E29" s="36"/>
      <c r="F29" s="12"/>
      <c r="G29" s="12"/>
      <c r="H29" s="13"/>
      <c r="I29" s="14"/>
    </row>
    <row r="30" spans="1:11" x14ac:dyDescent="0.25">
      <c r="A30" s="11" t="s">
        <v>49</v>
      </c>
      <c r="B30" s="12"/>
      <c r="C30" s="13"/>
      <c r="D30" s="12"/>
      <c r="E30" s="36"/>
      <c r="F30" s="12" t="s">
        <v>50</v>
      </c>
      <c r="G30" s="12"/>
      <c r="H30" s="13"/>
      <c r="I30" s="14"/>
    </row>
    <row r="31" spans="1:11" x14ac:dyDescent="0.25">
      <c r="A31" s="11" t="s">
        <v>51</v>
      </c>
      <c r="B31" s="12"/>
      <c r="C31" s="27">
        <v>70.495000000000005</v>
      </c>
      <c r="D31" s="29" t="s">
        <v>28</v>
      </c>
      <c r="E31" s="36"/>
      <c r="F31" s="12" t="s">
        <v>51</v>
      </c>
      <c r="G31" s="12"/>
      <c r="H31" s="40">
        <f>INDEX('[1]Water Density Table'!$A$3:$B$133, MATCH(ROUND((C31),0),'[1]Water Density Table'!$A$3:$A$133,), MATCH("Density",'[1]Water Density Table'!$A$3:$B$3,))</f>
        <v>8.3290000000000006</v>
      </c>
      <c r="I31" s="14" t="s">
        <v>52</v>
      </c>
    </row>
    <row r="32" spans="1:11" x14ac:dyDescent="0.25">
      <c r="A32" s="11" t="s">
        <v>53</v>
      </c>
      <c r="B32" s="12"/>
      <c r="C32" s="41">
        <v>140</v>
      </c>
      <c r="D32" s="29" t="s">
        <v>28</v>
      </c>
      <c r="E32" s="36"/>
      <c r="F32" s="12" t="s">
        <v>53</v>
      </c>
      <c r="G32" s="12"/>
      <c r="H32" s="40">
        <f>INDEX('[1]Water Density Table'!$A$3:$B$133, MATCH(ROUND((C32),0),'[1]Water Density Table'!$A$3:$A$133,), MATCH("Density",'[1]Water Density Table'!$A$3:$B$3,))</f>
        <v>8.2050000000000001</v>
      </c>
      <c r="I32" s="14" t="s">
        <v>52</v>
      </c>
    </row>
    <row r="33" spans="1:9" x14ac:dyDescent="0.25">
      <c r="A33" s="11" t="s">
        <v>54</v>
      </c>
      <c r="B33" s="12"/>
      <c r="C33" s="31">
        <f>C32-C31</f>
        <v>69.504999999999995</v>
      </c>
      <c r="D33" s="29" t="s">
        <v>28</v>
      </c>
      <c r="E33" s="36"/>
      <c r="F33" s="12"/>
      <c r="G33" s="12"/>
      <c r="H33" s="13"/>
      <c r="I33" s="14"/>
    </row>
    <row r="34" spans="1:9" x14ac:dyDescent="0.25">
      <c r="A34" s="11"/>
      <c r="B34" s="12"/>
      <c r="C34" s="13"/>
      <c r="D34" s="12"/>
      <c r="E34" s="36"/>
      <c r="F34" s="36" t="s">
        <v>55</v>
      </c>
      <c r="G34" s="12"/>
      <c r="H34" s="13"/>
      <c r="I34" s="14"/>
    </row>
    <row r="35" spans="1:9" x14ac:dyDescent="0.25">
      <c r="A35" s="11" t="s">
        <v>56</v>
      </c>
      <c r="B35" s="12"/>
      <c r="C35" s="42">
        <f>C27 * C33</f>
        <v>16997.860013347101</v>
      </c>
      <c r="D35" s="12"/>
      <c r="E35" s="36"/>
      <c r="F35" s="36" t="s">
        <v>36</v>
      </c>
      <c r="H35" s="18">
        <v>56</v>
      </c>
      <c r="I35" s="14" t="s">
        <v>57</v>
      </c>
    </row>
    <row r="36" spans="1:9" x14ac:dyDescent="0.25">
      <c r="A36" s="11" t="s">
        <v>58</v>
      </c>
      <c r="B36" s="12"/>
      <c r="C36" s="42">
        <f>(C17 * H27) +3.412*H37</f>
        <v>18854.442506198739</v>
      </c>
      <c r="D36" s="12"/>
      <c r="E36" s="43"/>
      <c r="F36" s="36" t="s">
        <v>39</v>
      </c>
      <c r="G36" s="36"/>
      <c r="H36" s="18">
        <v>0</v>
      </c>
      <c r="I36" s="14" t="s">
        <v>57</v>
      </c>
    </row>
    <row r="37" spans="1:9" x14ac:dyDescent="0.25">
      <c r="A37" s="11" t="s">
        <v>59</v>
      </c>
      <c r="B37" s="12"/>
      <c r="C37" s="44">
        <f>C35 / C36</f>
        <v>0.90153076696692291</v>
      </c>
      <c r="D37" s="12"/>
      <c r="E37" s="45"/>
      <c r="F37" s="36" t="s">
        <v>60</v>
      </c>
      <c r="H37" s="46">
        <f>IF(OR(ISBLANK(H35),(ISBLANK(H36)) ),49,(H35-H36))</f>
        <v>56</v>
      </c>
      <c r="I37" s="14" t="s">
        <v>57</v>
      </c>
    </row>
    <row r="38" spans="1:9" x14ac:dyDescent="0.25">
      <c r="A38" s="11"/>
      <c r="B38" s="12"/>
      <c r="C38" s="12"/>
      <c r="D38" s="12"/>
      <c r="E38" s="12"/>
      <c r="F38" s="36"/>
      <c r="G38" s="36"/>
      <c r="H38" s="36"/>
      <c r="I38" s="14"/>
    </row>
    <row r="39" spans="1:9" x14ac:dyDescent="0.25">
      <c r="A39" s="11" t="s">
        <v>61</v>
      </c>
      <c r="B39" s="47" t="str">
        <f>IF(C37&gt;=80%,"X"," ")</f>
        <v>X</v>
      </c>
      <c r="C39" s="12"/>
      <c r="D39" s="12" t="s">
        <v>62</v>
      </c>
      <c r="E39" s="48" t="str">
        <f>IF(C37&lt;=79.99%,"X"," ")</f>
        <v xml:space="preserve"> </v>
      </c>
      <c r="F39" s="12"/>
      <c r="G39" s="12" t="s">
        <v>63</v>
      </c>
      <c r="H39" s="12"/>
      <c r="I39" s="49" t="s">
        <v>64</v>
      </c>
    </row>
    <row r="40" spans="1:9" x14ac:dyDescent="0.25">
      <c r="A40" s="11"/>
      <c r="B40" s="12"/>
      <c r="C40" s="12"/>
      <c r="D40" s="12"/>
      <c r="E40" s="12"/>
      <c r="F40" s="12"/>
      <c r="G40" s="12"/>
      <c r="H40" s="12"/>
      <c r="I40" s="14"/>
    </row>
    <row r="41" spans="1:9" x14ac:dyDescent="0.25">
      <c r="A41" s="11"/>
      <c r="B41" s="12"/>
      <c r="C41" s="12"/>
      <c r="D41" s="12"/>
      <c r="E41" s="12"/>
      <c r="F41" s="12"/>
      <c r="G41" s="12"/>
      <c r="H41" s="12"/>
      <c r="I41" s="14"/>
    </row>
    <row r="42" spans="1:9" x14ac:dyDescent="0.25">
      <c r="A42" s="11" t="s">
        <v>65</v>
      </c>
      <c r="B42" s="15"/>
      <c r="C42" s="15"/>
      <c r="D42" s="15"/>
      <c r="E42" s="15"/>
      <c r="F42" s="15"/>
      <c r="G42" s="15"/>
      <c r="H42" s="15"/>
      <c r="I42" s="49"/>
    </row>
    <row r="43" spans="1:9" x14ac:dyDescent="0.25">
      <c r="A43" s="11"/>
      <c r="B43" s="50"/>
      <c r="C43" s="15"/>
      <c r="D43" s="15"/>
      <c r="E43" s="15"/>
      <c r="F43" s="15"/>
      <c r="G43" s="15"/>
      <c r="H43" s="15"/>
      <c r="I43" s="49"/>
    </row>
    <row r="44" spans="1:9" x14ac:dyDescent="0.25">
      <c r="A44" s="11"/>
      <c r="B44" s="50"/>
      <c r="C44" s="15"/>
      <c r="D44" s="15"/>
      <c r="E44" s="15"/>
      <c r="F44" s="15"/>
      <c r="G44" s="15"/>
      <c r="H44" s="15"/>
      <c r="I44" s="49"/>
    </row>
    <row r="45" spans="1:9" x14ac:dyDescent="0.25">
      <c r="A45" s="11"/>
      <c r="B45" s="15" t="s">
        <v>66</v>
      </c>
      <c r="C45" s="51"/>
      <c r="D45" s="52"/>
      <c r="E45" s="52"/>
      <c r="F45" s="52"/>
      <c r="G45" s="52"/>
      <c r="H45" s="52"/>
      <c r="I45" s="53"/>
    </row>
    <row r="46" spans="1:9" x14ac:dyDescent="0.25">
      <c r="A46" s="11"/>
      <c r="B46" s="52"/>
      <c r="C46" s="52"/>
      <c r="D46" s="52"/>
      <c r="E46" s="52"/>
      <c r="F46" s="52"/>
      <c r="G46" s="52"/>
      <c r="H46" s="52"/>
      <c r="I46" s="53"/>
    </row>
    <row r="47" spans="1:9" x14ac:dyDescent="0.25">
      <c r="A47" s="11"/>
      <c r="B47" s="12"/>
      <c r="C47" s="12"/>
      <c r="D47" s="12"/>
      <c r="E47" s="12"/>
      <c r="F47" s="12"/>
      <c r="G47" s="12"/>
      <c r="H47" s="12"/>
      <c r="I47" s="14"/>
    </row>
    <row r="48" spans="1:9" x14ac:dyDescent="0.25">
      <c r="A48" s="11" t="s">
        <v>67</v>
      </c>
      <c r="B48" s="54" t="s">
        <v>68</v>
      </c>
      <c r="C48" s="54"/>
      <c r="D48" s="54"/>
      <c r="E48" s="12"/>
      <c r="F48" s="12" t="s">
        <v>69</v>
      </c>
      <c r="G48" s="15" t="s">
        <v>70</v>
      </c>
      <c r="H48" s="15"/>
      <c r="I48" s="55"/>
    </row>
    <row r="49" spans="1:10" ht="15.75" thickBot="1" x14ac:dyDescent="0.3">
      <c r="A49" s="11"/>
      <c r="B49" s="12"/>
      <c r="C49" s="12"/>
      <c r="D49" s="12"/>
      <c r="E49" s="12"/>
      <c r="F49" s="12"/>
      <c r="G49" s="12"/>
      <c r="H49" s="12"/>
      <c r="I49" s="14"/>
    </row>
    <row r="50" spans="1:10" x14ac:dyDescent="0.25">
      <c r="A50" s="56"/>
      <c r="B50" s="57"/>
      <c r="C50" s="57"/>
      <c r="D50" s="57"/>
      <c r="E50" s="57"/>
      <c r="F50" s="57"/>
      <c r="G50" s="57"/>
      <c r="H50" s="57"/>
      <c r="I50" s="58"/>
    </row>
    <row r="51" spans="1:10" ht="15.75" thickBot="1" x14ac:dyDescent="0.3">
      <c r="A51" s="59" t="s">
        <v>71</v>
      </c>
      <c r="B51" s="60"/>
      <c r="C51" s="60"/>
      <c r="D51" s="60"/>
      <c r="E51" s="60"/>
      <c r="F51" s="60"/>
      <c r="G51" s="60"/>
      <c r="H51" s="60"/>
      <c r="I51" s="61"/>
      <c r="J51" s="12"/>
    </row>
    <row r="52" spans="1:10" ht="15.75" thickTop="1" x14ac:dyDescent="0.25">
      <c r="J52" s="12"/>
    </row>
    <row r="53" spans="1:10" x14ac:dyDescent="0.25">
      <c r="J53" s="12"/>
    </row>
    <row r="54" spans="1:10" x14ac:dyDescent="0.25">
      <c r="J54" s="12"/>
    </row>
    <row r="55" spans="1:10" x14ac:dyDescent="0.25">
      <c r="J55" s="1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0DC1E-66C7-4CCD-9509-16520D8B5BC8}">
  <dimension ref="A3:D133"/>
  <sheetViews>
    <sheetView workbookViewId="0">
      <selection activeCell="F27" sqref="F27"/>
    </sheetView>
  </sheetViews>
  <sheetFormatPr defaultRowHeight="15" x14ac:dyDescent="0.25"/>
  <cols>
    <col min="1" max="1" width="11.28515625" bestFit="1" customWidth="1"/>
    <col min="257" max="257" width="11.28515625" bestFit="1" customWidth="1"/>
    <col min="513" max="513" width="11.28515625" bestFit="1" customWidth="1"/>
    <col min="769" max="769" width="11.28515625" bestFit="1" customWidth="1"/>
    <col min="1025" max="1025" width="11.28515625" bestFit="1" customWidth="1"/>
    <col min="1281" max="1281" width="11.28515625" bestFit="1" customWidth="1"/>
    <col min="1537" max="1537" width="11.28515625" bestFit="1" customWidth="1"/>
    <col min="1793" max="1793" width="11.28515625" bestFit="1" customWidth="1"/>
    <col min="2049" max="2049" width="11.28515625" bestFit="1" customWidth="1"/>
    <col min="2305" max="2305" width="11.28515625" bestFit="1" customWidth="1"/>
    <col min="2561" max="2561" width="11.28515625" bestFit="1" customWidth="1"/>
    <col min="2817" max="2817" width="11.28515625" bestFit="1" customWidth="1"/>
    <col min="3073" max="3073" width="11.28515625" bestFit="1" customWidth="1"/>
    <col min="3329" max="3329" width="11.28515625" bestFit="1" customWidth="1"/>
    <col min="3585" max="3585" width="11.28515625" bestFit="1" customWidth="1"/>
    <col min="3841" max="3841" width="11.28515625" bestFit="1" customWidth="1"/>
    <col min="4097" max="4097" width="11.28515625" bestFit="1" customWidth="1"/>
    <col min="4353" max="4353" width="11.28515625" bestFit="1" customWidth="1"/>
    <col min="4609" max="4609" width="11.28515625" bestFit="1" customWidth="1"/>
    <col min="4865" max="4865" width="11.28515625" bestFit="1" customWidth="1"/>
    <col min="5121" max="5121" width="11.28515625" bestFit="1" customWidth="1"/>
    <col min="5377" max="5377" width="11.28515625" bestFit="1" customWidth="1"/>
    <col min="5633" max="5633" width="11.28515625" bestFit="1" customWidth="1"/>
    <col min="5889" max="5889" width="11.28515625" bestFit="1" customWidth="1"/>
    <col min="6145" max="6145" width="11.28515625" bestFit="1" customWidth="1"/>
    <col min="6401" max="6401" width="11.28515625" bestFit="1" customWidth="1"/>
    <col min="6657" max="6657" width="11.28515625" bestFit="1" customWidth="1"/>
    <col min="6913" max="6913" width="11.28515625" bestFit="1" customWidth="1"/>
    <col min="7169" max="7169" width="11.28515625" bestFit="1" customWidth="1"/>
    <col min="7425" max="7425" width="11.28515625" bestFit="1" customWidth="1"/>
    <col min="7681" max="7681" width="11.28515625" bestFit="1" customWidth="1"/>
    <col min="7937" max="7937" width="11.28515625" bestFit="1" customWidth="1"/>
    <col min="8193" max="8193" width="11.28515625" bestFit="1" customWidth="1"/>
    <col min="8449" max="8449" width="11.28515625" bestFit="1" customWidth="1"/>
    <col min="8705" max="8705" width="11.28515625" bestFit="1" customWidth="1"/>
    <col min="8961" max="8961" width="11.28515625" bestFit="1" customWidth="1"/>
    <col min="9217" max="9217" width="11.28515625" bestFit="1" customWidth="1"/>
    <col min="9473" max="9473" width="11.28515625" bestFit="1" customWidth="1"/>
    <col min="9729" max="9729" width="11.28515625" bestFit="1" customWidth="1"/>
    <col min="9985" max="9985" width="11.28515625" bestFit="1" customWidth="1"/>
    <col min="10241" max="10241" width="11.28515625" bestFit="1" customWidth="1"/>
    <col min="10497" max="10497" width="11.28515625" bestFit="1" customWidth="1"/>
    <col min="10753" max="10753" width="11.28515625" bestFit="1" customWidth="1"/>
    <col min="11009" max="11009" width="11.28515625" bestFit="1" customWidth="1"/>
    <col min="11265" max="11265" width="11.28515625" bestFit="1" customWidth="1"/>
    <col min="11521" max="11521" width="11.28515625" bestFit="1" customWidth="1"/>
    <col min="11777" max="11777" width="11.28515625" bestFit="1" customWidth="1"/>
    <col min="12033" max="12033" width="11.28515625" bestFit="1" customWidth="1"/>
    <col min="12289" max="12289" width="11.28515625" bestFit="1" customWidth="1"/>
    <col min="12545" max="12545" width="11.28515625" bestFit="1" customWidth="1"/>
    <col min="12801" max="12801" width="11.28515625" bestFit="1" customWidth="1"/>
    <col min="13057" max="13057" width="11.28515625" bestFit="1" customWidth="1"/>
    <col min="13313" max="13313" width="11.28515625" bestFit="1" customWidth="1"/>
    <col min="13569" max="13569" width="11.28515625" bestFit="1" customWidth="1"/>
    <col min="13825" max="13825" width="11.28515625" bestFit="1" customWidth="1"/>
    <col min="14081" max="14081" width="11.28515625" bestFit="1" customWidth="1"/>
    <col min="14337" max="14337" width="11.28515625" bestFit="1" customWidth="1"/>
    <col min="14593" max="14593" width="11.28515625" bestFit="1" customWidth="1"/>
    <col min="14849" max="14849" width="11.28515625" bestFit="1" customWidth="1"/>
    <col min="15105" max="15105" width="11.28515625" bestFit="1" customWidth="1"/>
    <col min="15361" max="15361" width="11.28515625" bestFit="1" customWidth="1"/>
    <col min="15617" max="15617" width="11.28515625" bestFit="1" customWidth="1"/>
    <col min="15873" max="15873" width="11.28515625" bestFit="1" customWidth="1"/>
    <col min="16129" max="16129" width="11.28515625" bestFit="1" customWidth="1"/>
  </cols>
  <sheetData>
    <row r="3" spans="1:4" x14ac:dyDescent="0.25">
      <c r="A3" t="s">
        <v>72</v>
      </c>
      <c r="B3" t="s">
        <v>73</v>
      </c>
    </row>
    <row r="4" spans="1:4" x14ac:dyDescent="0.25">
      <c r="A4">
        <v>40</v>
      </c>
      <c r="B4">
        <v>8.3450000000000006</v>
      </c>
      <c r="D4" s="62">
        <v>30042</v>
      </c>
    </row>
    <row r="5" spans="1:4" x14ac:dyDescent="0.25">
      <c r="A5">
        <v>41</v>
      </c>
      <c r="B5">
        <v>8.3450000000000006</v>
      </c>
      <c r="D5" t="s">
        <v>74</v>
      </c>
    </row>
    <row r="6" spans="1:4" x14ac:dyDescent="0.25">
      <c r="A6">
        <v>42</v>
      </c>
      <c r="B6">
        <v>8.3450000000000006</v>
      </c>
    </row>
    <row r="7" spans="1:4" x14ac:dyDescent="0.25">
      <c r="A7">
        <v>43</v>
      </c>
      <c r="B7">
        <v>8.3450000000000006</v>
      </c>
    </row>
    <row r="8" spans="1:4" x14ac:dyDescent="0.25">
      <c r="A8">
        <v>44</v>
      </c>
      <c r="B8">
        <v>8.3439999999999994</v>
      </c>
    </row>
    <row r="9" spans="1:4" x14ac:dyDescent="0.25">
      <c r="A9">
        <v>45</v>
      </c>
      <c r="B9">
        <v>8.3439999999999994</v>
      </c>
    </row>
    <row r="10" spans="1:4" x14ac:dyDescent="0.25">
      <c r="A10">
        <v>46</v>
      </c>
      <c r="B10">
        <v>8.3439999999999994</v>
      </c>
    </row>
    <row r="11" spans="1:4" x14ac:dyDescent="0.25">
      <c r="A11">
        <v>47</v>
      </c>
      <c r="B11">
        <v>8.3439999999999994</v>
      </c>
    </row>
    <row r="12" spans="1:4" x14ac:dyDescent="0.25">
      <c r="A12">
        <v>48</v>
      </c>
      <c r="B12">
        <v>8.343</v>
      </c>
    </row>
    <row r="13" spans="1:4" x14ac:dyDescent="0.25">
      <c r="A13">
        <v>49</v>
      </c>
      <c r="B13">
        <v>8.343</v>
      </c>
    </row>
    <row r="14" spans="1:4" x14ac:dyDescent="0.25">
      <c r="A14">
        <v>50</v>
      </c>
      <c r="B14">
        <v>8.343</v>
      </c>
    </row>
    <row r="15" spans="1:4" x14ac:dyDescent="0.25">
      <c r="A15">
        <v>51</v>
      </c>
      <c r="B15">
        <v>8.3420000000000005</v>
      </c>
    </row>
    <row r="16" spans="1:4" x14ac:dyDescent="0.25">
      <c r="A16">
        <v>52</v>
      </c>
      <c r="B16">
        <v>8.3420000000000005</v>
      </c>
    </row>
    <row r="17" spans="1:2" x14ac:dyDescent="0.25">
      <c r="A17">
        <v>53</v>
      </c>
      <c r="B17">
        <v>8.3409999999999993</v>
      </c>
    </row>
    <row r="18" spans="1:2" x14ac:dyDescent="0.25">
      <c r="A18">
        <v>54</v>
      </c>
      <c r="B18">
        <v>8.3409999999999993</v>
      </c>
    </row>
    <row r="19" spans="1:2" x14ac:dyDescent="0.25">
      <c r="A19">
        <v>55</v>
      </c>
      <c r="B19">
        <v>8.34</v>
      </c>
    </row>
    <row r="20" spans="1:2" x14ac:dyDescent="0.25">
      <c r="A20">
        <v>56</v>
      </c>
      <c r="B20">
        <v>8.34</v>
      </c>
    </row>
    <row r="21" spans="1:2" x14ac:dyDescent="0.25">
      <c r="A21">
        <v>57</v>
      </c>
      <c r="B21">
        <v>8.3390000000000004</v>
      </c>
    </row>
    <row r="22" spans="1:2" x14ac:dyDescent="0.25">
      <c r="A22">
        <v>58</v>
      </c>
      <c r="B22">
        <v>8.3379999999999992</v>
      </c>
    </row>
    <row r="23" spans="1:2" x14ac:dyDescent="0.25">
      <c r="A23">
        <v>59</v>
      </c>
      <c r="B23">
        <v>8.3379999999999992</v>
      </c>
    </row>
    <row r="24" spans="1:2" x14ac:dyDescent="0.25">
      <c r="A24">
        <v>60</v>
      </c>
      <c r="B24">
        <v>8.3369999999999997</v>
      </c>
    </row>
    <row r="25" spans="1:2" x14ac:dyDescent="0.25">
      <c r="A25">
        <v>61</v>
      </c>
      <c r="B25">
        <v>8.3360000000000003</v>
      </c>
    </row>
    <row r="26" spans="1:2" x14ac:dyDescent="0.25">
      <c r="A26">
        <v>62</v>
      </c>
      <c r="B26">
        <v>8.3350000000000009</v>
      </c>
    </row>
    <row r="27" spans="1:2" x14ac:dyDescent="0.25">
      <c r="A27">
        <v>63</v>
      </c>
      <c r="B27">
        <v>8.3350000000000009</v>
      </c>
    </row>
    <row r="28" spans="1:2" x14ac:dyDescent="0.25">
      <c r="A28">
        <v>64</v>
      </c>
      <c r="B28">
        <v>8.3339999999999996</v>
      </c>
    </row>
    <row r="29" spans="1:2" x14ac:dyDescent="0.25">
      <c r="A29">
        <v>65</v>
      </c>
      <c r="B29">
        <v>8.3330000000000002</v>
      </c>
    </row>
    <row r="30" spans="1:2" x14ac:dyDescent="0.25">
      <c r="A30">
        <v>66</v>
      </c>
      <c r="B30">
        <v>8.3320000000000007</v>
      </c>
    </row>
    <row r="31" spans="1:2" x14ac:dyDescent="0.25">
      <c r="A31">
        <v>67</v>
      </c>
      <c r="B31">
        <v>8.3309999999999995</v>
      </c>
    </row>
    <row r="32" spans="1:2" x14ac:dyDescent="0.25">
      <c r="A32">
        <v>68</v>
      </c>
      <c r="B32">
        <v>8.33</v>
      </c>
    </row>
    <row r="33" spans="1:2" x14ac:dyDescent="0.25">
      <c r="A33">
        <v>69</v>
      </c>
      <c r="B33">
        <v>8.3290000000000006</v>
      </c>
    </row>
    <row r="34" spans="1:2" x14ac:dyDescent="0.25">
      <c r="A34">
        <v>70</v>
      </c>
      <c r="B34">
        <v>8.3290000000000006</v>
      </c>
    </row>
    <row r="35" spans="1:2" x14ac:dyDescent="0.25">
      <c r="A35">
        <v>71</v>
      </c>
      <c r="B35">
        <v>8.327</v>
      </c>
    </row>
    <row r="36" spans="1:2" x14ac:dyDescent="0.25">
      <c r="A36">
        <v>72</v>
      </c>
      <c r="B36">
        <v>8.3260000000000005</v>
      </c>
    </row>
    <row r="37" spans="1:2" x14ac:dyDescent="0.25">
      <c r="A37">
        <v>73</v>
      </c>
      <c r="B37">
        <v>8.3249999999999993</v>
      </c>
    </row>
    <row r="38" spans="1:2" x14ac:dyDescent="0.25">
      <c r="A38">
        <v>74</v>
      </c>
      <c r="B38">
        <v>8.3239999999999998</v>
      </c>
    </row>
    <row r="39" spans="1:2" x14ac:dyDescent="0.25">
      <c r="A39">
        <v>75</v>
      </c>
      <c r="B39">
        <v>8.3230000000000004</v>
      </c>
    </row>
    <row r="40" spans="1:2" x14ac:dyDescent="0.25">
      <c r="A40">
        <v>76</v>
      </c>
      <c r="B40">
        <v>8.3219999999999992</v>
      </c>
    </row>
    <row r="41" spans="1:2" x14ac:dyDescent="0.25">
      <c r="A41">
        <v>77</v>
      </c>
      <c r="B41">
        <v>8.3209999999999997</v>
      </c>
    </row>
    <row r="42" spans="1:2" x14ac:dyDescent="0.25">
      <c r="A42">
        <v>78</v>
      </c>
      <c r="B42">
        <v>8.3190000000000008</v>
      </c>
    </row>
    <row r="43" spans="1:2" x14ac:dyDescent="0.25">
      <c r="A43">
        <v>79</v>
      </c>
      <c r="B43">
        <v>8.3179999999999996</v>
      </c>
    </row>
    <row r="44" spans="1:2" x14ac:dyDescent="0.25">
      <c r="A44">
        <v>80</v>
      </c>
      <c r="B44">
        <v>8.3170000000000002</v>
      </c>
    </row>
    <row r="45" spans="1:2" x14ac:dyDescent="0.25">
      <c r="A45">
        <v>81</v>
      </c>
      <c r="B45">
        <v>8.3160000000000007</v>
      </c>
    </row>
    <row r="46" spans="1:2" x14ac:dyDescent="0.25">
      <c r="A46">
        <v>82</v>
      </c>
      <c r="B46">
        <v>8.3140000000000001</v>
      </c>
    </row>
    <row r="47" spans="1:2" x14ac:dyDescent="0.25">
      <c r="A47">
        <v>83</v>
      </c>
      <c r="B47">
        <v>8.3130000000000006</v>
      </c>
    </row>
    <row r="48" spans="1:2" x14ac:dyDescent="0.25">
      <c r="A48">
        <v>84</v>
      </c>
      <c r="B48">
        <v>8.3119999999999994</v>
      </c>
    </row>
    <row r="49" spans="1:2" x14ac:dyDescent="0.25">
      <c r="A49">
        <v>85</v>
      </c>
      <c r="B49">
        <v>8.31</v>
      </c>
    </row>
    <row r="50" spans="1:2" x14ac:dyDescent="0.25">
      <c r="A50">
        <v>86</v>
      </c>
      <c r="B50">
        <v>8.3089999999999993</v>
      </c>
    </row>
    <row r="51" spans="1:2" x14ac:dyDescent="0.25">
      <c r="A51">
        <v>87</v>
      </c>
      <c r="B51">
        <v>8.3070000000000004</v>
      </c>
    </row>
    <row r="52" spans="1:2" x14ac:dyDescent="0.25">
      <c r="A52">
        <v>88</v>
      </c>
      <c r="B52">
        <v>8.3059999999999992</v>
      </c>
    </row>
    <row r="53" spans="1:2" x14ac:dyDescent="0.25">
      <c r="A53">
        <v>89</v>
      </c>
      <c r="B53">
        <v>8.3049999999999997</v>
      </c>
    </row>
    <row r="54" spans="1:2" x14ac:dyDescent="0.25">
      <c r="A54">
        <v>90</v>
      </c>
      <c r="B54">
        <v>8.3030000000000008</v>
      </c>
    </row>
    <row r="55" spans="1:2" x14ac:dyDescent="0.25">
      <c r="A55">
        <v>91</v>
      </c>
      <c r="B55">
        <v>8.3019999999999996</v>
      </c>
    </row>
    <row r="56" spans="1:2" x14ac:dyDescent="0.25">
      <c r="A56">
        <v>92</v>
      </c>
      <c r="B56">
        <v>8.3000000000000007</v>
      </c>
    </row>
    <row r="57" spans="1:2" x14ac:dyDescent="0.25">
      <c r="A57">
        <v>93</v>
      </c>
      <c r="B57">
        <v>8.2989999999999995</v>
      </c>
    </row>
    <row r="58" spans="1:2" x14ac:dyDescent="0.25">
      <c r="A58">
        <v>94</v>
      </c>
      <c r="B58">
        <v>8.2970000000000006</v>
      </c>
    </row>
    <row r="59" spans="1:2" x14ac:dyDescent="0.25">
      <c r="A59">
        <v>95</v>
      </c>
      <c r="B59">
        <v>8.2949999999999999</v>
      </c>
    </row>
    <row r="60" spans="1:2" x14ac:dyDescent="0.25">
      <c r="A60">
        <v>96</v>
      </c>
      <c r="B60">
        <v>8.2940000000000005</v>
      </c>
    </row>
    <row r="61" spans="1:2" x14ac:dyDescent="0.25">
      <c r="A61">
        <v>97</v>
      </c>
      <c r="B61">
        <v>8.2919999999999998</v>
      </c>
    </row>
    <row r="62" spans="1:2" x14ac:dyDescent="0.25">
      <c r="A62">
        <v>98</v>
      </c>
      <c r="B62">
        <v>8.2910000000000004</v>
      </c>
    </row>
    <row r="63" spans="1:2" x14ac:dyDescent="0.25">
      <c r="A63">
        <v>99</v>
      </c>
      <c r="B63">
        <v>8.2889999999999997</v>
      </c>
    </row>
    <row r="64" spans="1:2" x14ac:dyDescent="0.25">
      <c r="A64">
        <v>100</v>
      </c>
      <c r="B64">
        <v>8.2870000000000008</v>
      </c>
    </row>
    <row r="65" spans="1:2" x14ac:dyDescent="0.25">
      <c r="A65">
        <v>101</v>
      </c>
      <c r="B65">
        <v>8.2859999999999996</v>
      </c>
    </row>
    <row r="66" spans="1:2" x14ac:dyDescent="0.25">
      <c r="A66">
        <v>102</v>
      </c>
      <c r="B66">
        <v>8.2840000000000007</v>
      </c>
    </row>
    <row r="67" spans="1:2" x14ac:dyDescent="0.25">
      <c r="A67">
        <v>103</v>
      </c>
      <c r="B67">
        <v>8.282</v>
      </c>
    </row>
    <row r="68" spans="1:2" x14ac:dyDescent="0.25">
      <c r="A68">
        <v>104</v>
      </c>
      <c r="B68">
        <v>8.2799999999999994</v>
      </c>
    </row>
    <row r="69" spans="1:2" x14ac:dyDescent="0.25">
      <c r="A69">
        <v>105</v>
      </c>
      <c r="B69">
        <v>8.2780000000000005</v>
      </c>
    </row>
    <row r="70" spans="1:2" x14ac:dyDescent="0.25">
      <c r="A70">
        <v>106</v>
      </c>
      <c r="B70">
        <v>8.2769999999999992</v>
      </c>
    </row>
    <row r="71" spans="1:2" x14ac:dyDescent="0.25">
      <c r="A71">
        <v>107</v>
      </c>
      <c r="B71">
        <v>8.2750000000000004</v>
      </c>
    </row>
    <row r="72" spans="1:2" x14ac:dyDescent="0.25">
      <c r="A72">
        <v>108</v>
      </c>
      <c r="B72">
        <v>8.2729999999999997</v>
      </c>
    </row>
    <row r="73" spans="1:2" x14ac:dyDescent="0.25">
      <c r="A73">
        <v>109</v>
      </c>
      <c r="B73">
        <v>8.2710000000000008</v>
      </c>
    </row>
    <row r="74" spans="1:2" x14ac:dyDescent="0.25">
      <c r="A74">
        <v>110</v>
      </c>
      <c r="B74">
        <v>8.2690000000000001</v>
      </c>
    </row>
    <row r="75" spans="1:2" x14ac:dyDescent="0.25">
      <c r="A75">
        <v>111</v>
      </c>
      <c r="B75">
        <v>8.2680000000000007</v>
      </c>
    </row>
    <row r="76" spans="1:2" x14ac:dyDescent="0.25">
      <c r="A76">
        <v>112</v>
      </c>
      <c r="B76">
        <v>8.266</v>
      </c>
    </row>
    <row r="77" spans="1:2" x14ac:dyDescent="0.25">
      <c r="A77">
        <v>113</v>
      </c>
      <c r="B77">
        <v>8.2639999999999993</v>
      </c>
    </row>
    <row r="78" spans="1:2" x14ac:dyDescent="0.25">
      <c r="A78">
        <v>114</v>
      </c>
      <c r="B78">
        <v>8.2620000000000005</v>
      </c>
    </row>
    <row r="79" spans="1:2" x14ac:dyDescent="0.25">
      <c r="A79">
        <v>115</v>
      </c>
      <c r="B79">
        <v>8.26</v>
      </c>
    </row>
    <row r="80" spans="1:2" x14ac:dyDescent="0.25">
      <c r="A80">
        <v>116</v>
      </c>
      <c r="B80">
        <v>8.2579999999999991</v>
      </c>
    </row>
    <row r="81" spans="1:2" x14ac:dyDescent="0.25">
      <c r="A81">
        <v>117</v>
      </c>
      <c r="B81">
        <v>8.2560000000000002</v>
      </c>
    </row>
    <row r="82" spans="1:2" x14ac:dyDescent="0.25">
      <c r="A82">
        <v>118</v>
      </c>
      <c r="B82">
        <v>8.2539999999999996</v>
      </c>
    </row>
    <row r="83" spans="1:2" x14ac:dyDescent="0.25">
      <c r="A83">
        <v>119</v>
      </c>
      <c r="B83">
        <v>8.2520000000000007</v>
      </c>
    </row>
    <row r="84" spans="1:2" x14ac:dyDescent="0.25">
      <c r="A84">
        <v>120</v>
      </c>
      <c r="B84">
        <v>8.25</v>
      </c>
    </row>
    <row r="85" spans="1:2" x14ac:dyDescent="0.25">
      <c r="A85">
        <v>121</v>
      </c>
      <c r="B85">
        <v>8.2479999999999993</v>
      </c>
    </row>
    <row r="86" spans="1:2" x14ac:dyDescent="0.25">
      <c r="A86">
        <v>122</v>
      </c>
      <c r="B86">
        <v>8.2449999999999992</v>
      </c>
    </row>
    <row r="87" spans="1:2" x14ac:dyDescent="0.25">
      <c r="A87">
        <v>123</v>
      </c>
      <c r="B87">
        <v>8.2430000000000003</v>
      </c>
    </row>
    <row r="88" spans="1:2" x14ac:dyDescent="0.25">
      <c r="A88">
        <v>124</v>
      </c>
      <c r="B88">
        <v>8.2409999999999997</v>
      </c>
    </row>
    <row r="89" spans="1:2" x14ac:dyDescent="0.25">
      <c r="A89">
        <v>125</v>
      </c>
      <c r="B89">
        <v>8.2390000000000008</v>
      </c>
    </row>
    <row r="90" spans="1:2" x14ac:dyDescent="0.25">
      <c r="A90">
        <v>126</v>
      </c>
      <c r="B90">
        <v>8.2370000000000001</v>
      </c>
    </row>
    <row r="91" spans="1:2" x14ac:dyDescent="0.25">
      <c r="A91">
        <v>127</v>
      </c>
      <c r="B91">
        <v>8.2349999999999994</v>
      </c>
    </row>
    <row r="92" spans="1:2" x14ac:dyDescent="0.25">
      <c r="A92">
        <v>128</v>
      </c>
      <c r="B92">
        <v>8.2319999999999993</v>
      </c>
    </row>
    <row r="93" spans="1:2" x14ac:dyDescent="0.25">
      <c r="A93">
        <v>129</v>
      </c>
      <c r="B93">
        <v>8.23</v>
      </c>
    </row>
    <row r="94" spans="1:2" x14ac:dyDescent="0.25">
      <c r="A94">
        <v>130</v>
      </c>
      <c r="B94">
        <v>8.2279999999999998</v>
      </c>
    </row>
    <row r="95" spans="1:2" x14ac:dyDescent="0.25">
      <c r="A95">
        <v>131</v>
      </c>
      <c r="B95">
        <v>8.2260000000000009</v>
      </c>
    </row>
    <row r="96" spans="1:2" x14ac:dyDescent="0.25">
      <c r="A96">
        <v>132</v>
      </c>
      <c r="B96">
        <v>8.2240000000000002</v>
      </c>
    </row>
    <row r="97" spans="1:2" x14ac:dyDescent="0.25">
      <c r="A97">
        <v>133</v>
      </c>
      <c r="B97">
        <v>8.2210000000000001</v>
      </c>
    </row>
    <row r="98" spans="1:2" x14ac:dyDescent="0.25">
      <c r="A98">
        <v>134</v>
      </c>
      <c r="B98">
        <v>8.2189999999999994</v>
      </c>
    </row>
    <row r="99" spans="1:2" x14ac:dyDescent="0.25">
      <c r="A99">
        <v>135</v>
      </c>
      <c r="B99">
        <v>8.2170000000000005</v>
      </c>
    </row>
    <row r="100" spans="1:2" x14ac:dyDescent="0.25">
      <c r="A100">
        <v>136</v>
      </c>
      <c r="B100">
        <v>8.2149999999999999</v>
      </c>
    </row>
    <row r="101" spans="1:2" x14ac:dyDescent="0.25">
      <c r="A101">
        <v>137</v>
      </c>
      <c r="B101">
        <v>8.2119999999999997</v>
      </c>
    </row>
    <row r="102" spans="1:2" x14ac:dyDescent="0.25">
      <c r="A102">
        <v>138</v>
      </c>
      <c r="B102">
        <v>8.2100000000000009</v>
      </c>
    </row>
    <row r="103" spans="1:2" x14ac:dyDescent="0.25">
      <c r="A103">
        <v>139</v>
      </c>
      <c r="B103">
        <v>8.2080000000000002</v>
      </c>
    </row>
    <row r="104" spans="1:2" x14ac:dyDescent="0.25">
      <c r="A104">
        <v>140</v>
      </c>
      <c r="B104">
        <v>8.2050000000000001</v>
      </c>
    </row>
    <row r="105" spans="1:2" x14ac:dyDescent="0.25">
      <c r="A105">
        <v>141</v>
      </c>
      <c r="B105">
        <v>8.2029999999999994</v>
      </c>
    </row>
    <row r="106" spans="1:2" x14ac:dyDescent="0.25">
      <c r="A106">
        <v>142</v>
      </c>
      <c r="B106">
        <v>8.1999999999999993</v>
      </c>
    </row>
    <row r="107" spans="1:2" x14ac:dyDescent="0.25">
      <c r="A107">
        <v>143</v>
      </c>
      <c r="B107">
        <v>8.1980000000000004</v>
      </c>
    </row>
    <row r="108" spans="1:2" x14ac:dyDescent="0.25">
      <c r="A108">
        <v>144</v>
      </c>
      <c r="B108">
        <v>8.1950000000000003</v>
      </c>
    </row>
    <row r="109" spans="1:2" x14ac:dyDescent="0.25">
      <c r="A109">
        <v>145</v>
      </c>
      <c r="B109">
        <v>8.1929999999999996</v>
      </c>
    </row>
    <row r="110" spans="1:2" x14ac:dyDescent="0.25">
      <c r="A110">
        <v>146</v>
      </c>
      <c r="B110">
        <v>8.1910000000000007</v>
      </c>
    </row>
    <row r="111" spans="1:2" x14ac:dyDescent="0.25">
      <c r="A111">
        <v>147</v>
      </c>
      <c r="B111">
        <v>8.1880000000000006</v>
      </c>
    </row>
    <row r="112" spans="1:2" x14ac:dyDescent="0.25">
      <c r="A112">
        <v>148</v>
      </c>
      <c r="B112">
        <v>8.1859999999999999</v>
      </c>
    </row>
    <row r="113" spans="1:2" x14ac:dyDescent="0.25">
      <c r="A113">
        <v>149</v>
      </c>
      <c r="B113">
        <v>8.1829999999999998</v>
      </c>
    </row>
    <row r="114" spans="1:2" x14ac:dyDescent="0.25">
      <c r="A114">
        <v>150</v>
      </c>
      <c r="B114">
        <v>8.1809999999999992</v>
      </c>
    </row>
    <row r="115" spans="1:2" x14ac:dyDescent="0.25">
      <c r="A115">
        <v>151</v>
      </c>
      <c r="B115">
        <v>8.1780000000000008</v>
      </c>
    </row>
    <row r="116" spans="1:2" x14ac:dyDescent="0.25">
      <c r="A116">
        <v>152</v>
      </c>
      <c r="B116">
        <v>8.1760000000000002</v>
      </c>
    </row>
    <row r="117" spans="1:2" x14ac:dyDescent="0.25">
      <c r="A117">
        <v>153</v>
      </c>
      <c r="B117">
        <v>8.173</v>
      </c>
    </row>
    <row r="118" spans="1:2" x14ac:dyDescent="0.25">
      <c r="A118">
        <v>154</v>
      </c>
      <c r="B118">
        <v>8.17</v>
      </c>
    </row>
    <row r="119" spans="1:2" x14ac:dyDescent="0.25">
      <c r="A119">
        <v>155</v>
      </c>
      <c r="B119">
        <v>8.1679999999999993</v>
      </c>
    </row>
    <row r="120" spans="1:2" x14ac:dyDescent="0.25">
      <c r="A120">
        <v>156</v>
      </c>
      <c r="B120">
        <v>8.1649999999999991</v>
      </c>
    </row>
    <row r="121" spans="1:2" x14ac:dyDescent="0.25">
      <c r="A121">
        <v>157</v>
      </c>
      <c r="B121">
        <v>8.1620000000000008</v>
      </c>
    </row>
    <row r="122" spans="1:2" x14ac:dyDescent="0.25">
      <c r="A122">
        <v>158</v>
      </c>
      <c r="B122">
        <v>8.16</v>
      </c>
    </row>
    <row r="123" spans="1:2" x14ac:dyDescent="0.25">
      <c r="A123">
        <v>159</v>
      </c>
      <c r="B123">
        <v>8.157</v>
      </c>
    </row>
    <row r="124" spans="1:2" x14ac:dyDescent="0.25">
      <c r="A124">
        <v>160</v>
      </c>
      <c r="B124">
        <v>8.1549999999999994</v>
      </c>
    </row>
    <row r="125" spans="1:2" x14ac:dyDescent="0.25">
      <c r="A125">
        <v>161</v>
      </c>
      <c r="B125">
        <v>8.1519999999999992</v>
      </c>
    </row>
    <row r="126" spans="1:2" x14ac:dyDescent="0.25">
      <c r="A126">
        <v>162</v>
      </c>
      <c r="B126">
        <v>8.1489999999999991</v>
      </c>
    </row>
    <row r="127" spans="1:2" x14ac:dyDescent="0.25">
      <c r="A127">
        <v>163</v>
      </c>
      <c r="B127">
        <v>8.1460000000000008</v>
      </c>
    </row>
    <row r="128" spans="1:2" x14ac:dyDescent="0.25">
      <c r="A128">
        <v>164</v>
      </c>
      <c r="B128">
        <v>8.1440000000000001</v>
      </c>
    </row>
    <row r="129" spans="1:2" x14ac:dyDescent="0.25">
      <c r="A129">
        <v>165</v>
      </c>
      <c r="B129">
        <v>8.141</v>
      </c>
    </row>
    <row r="130" spans="1:2" x14ac:dyDescent="0.25">
      <c r="A130">
        <v>166</v>
      </c>
      <c r="B130">
        <v>8.1379999999999999</v>
      </c>
    </row>
    <row r="131" spans="1:2" x14ac:dyDescent="0.25">
      <c r="A131">
        <v>167</v>
      </c>
      <c r="B131">
        <v>8.1349999999999998</v>
      </c>
    </row>
    <row r="132" spans="1:2" x14ac:dyDescent="0.25">
      <c r="A132">
        <v>168</v>
      </c>
      <c r="B132">
        <v>8.1329999999999991</v>
      </c>
    </row>
    <row r="133" spans="1:2" x14ac:dyDescent="0.25">
      <c r="A133">
        <v>169</v>
      </c>
      <c r="B133">
        <v>8.1300000000000008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7B3A-E4C6-457A-8C1B-E63D70880250}">
  <dimension ref="B3:J18"/>
  <sheetViews>
    <sheetView workbookViewId="0">
      <selection activeCell="M9" sqref="M9"/>
    </sheetView>
  </sheetViews>
  <sheetFormatPr defaultRowHeight="15" x14ac:dyDescent="0.25"/>
  <cols>
    <col min="2" max="2" width="23.28515625" bestFit="1" customWidth="1"/>
    <col min="3" max="3" width="10.140625" bestFit="1" customWidth="1"/>
    <col min="4" max="4" width="12" bestFit="1" customWidth="1"/>
    <col min="7" max="7" width="24.5703125" bestFit="1" customWidth="1"/>
    <col min="8" max="8" width="10.140625" bestFit="1" customWidth="1"/>
    <col min="9" max="9" width="11.7109375" bestFit="1" customWidth="1"/>
  </cols>
  <sheetData>
    <row r="3" spans="2:10" ht="15.75" x14ac:dyDescent="0.25">
      <c r="B3" s="70" t="s">
        <v>75</v>
      </c>
      <c r="C3" s="64"/>
      <c r="D3" s="64"/>
      <c r="G3" s="83" t="s">
        <v>94</v>
      </c>
      <c r="H3" s="88"/>
      <c r="I3" s="88"/>
      <c r="J3" s="88"/>
    </row>
    <row r="4" spans="2:10" ht="15.75" x14ac:dyDescent="0.25">
      <c r="B4" s="71" t="s">
        <v>76</v>
      </c>
      <c r="C4" s="67"/>
      <c r="D4" s="67"/>
      <c r="G4" s="84" t="s">
        <v>76</v>
      </c>
      <c r="H4" s="80"/>
      <c r="I4" s="80"/>
      <c r="J4" s="88"/>
    </row>
    <row r="5" spans="2:10" ht="15.75" x14ac:dyDescent="0.25">
      <c r="B5" s="65" t="s">
        <v>77</v>
      </c>
      <c r="C5" s="66">
        <v>70</v>
      </c>
      <c r="D5" s="67" t="s">
        <v>78</v>
      </c>
      <c r="G5" s="78" t="s">
        <v>77</v>
      </c>
      <c r="H5" s="79">
        <v>70</v>
      </c>
      <c r="I5" s="80" t="s">
        <v>78</v>
      </c>
      <c r="J5" s="88"/>
    </row>
    <row r="6" spans="2:10" ht="15.75" x14ac:dyDescent="0.25">
      <c r="B6" s="65" t="s">
        <v>79</v>
      </c>
      <c r="C6" s="66">
        <v>140</v>
      </c>
      <c r="D6" s="67" t="s">
        <v>78</v>
      </c>
      <c r="G6" s="78" t="s">
        <v>79</v>
      </c>
      <c r="H6" s="79">
        <v>160</v>
      </c>
      <c r="I6" s="80" t="s">
        <v>78</v>
      </c>
      <c r="J6" s="88"/>
    </row>
    <row r="7" spans="2:10" ht="15.75" x14ac:dyDescent="0.25">
      <c r="B7" s="67" t="s">
        <v>80</v>
      </c>
      <c r="C7" s="66">
        <v>40</v>
      </c>
      <c r="D7" s="67" t="s">
        <v>81</v>
      </c>
      <c r="G7" s="78" t="s">
        <v>95</v>
      </c>
      <c r="H7" s="89">
        <v>40000</v>
      </c>
      <c r="I7" s="80" t="s">
        <v>20</v>
      </c>
      <c r="J7" s="88"/>
    </row>
    <row r="8" spans="2:10" ht="15.75" x14ac:dyDescent="0.25">
      <c r="B8" s="67" t="s">
        <v>82</v>
      </c>
      <c r="C8" s="77">
        <v>40000</v>
      </c>
      <c r="D8" s="67" t="s">
        <v>20</v>
      </c>
      <c r="G8" s="81" t="s">
        <v>83</v>
      </c>
      <c r="H8" s="85"/>
      <c r="I8" s="80"/>
      <c r="J8" s="88"/>
    </row>
    <row r="9" spans="2:10" ht="15.75" x14ac:dyDescent="0.25">
      <c r="B9" s="68" t="s">
        <v>83</v>
      </c>
      <c r="C9" s="72"/>
      <c r="D9" s="67"/>
      <c r="G9" s="80" t="s">
        <v>96</v>
      </c>
      <c r="H9" s="86">
        <f>H6-H5</f>
        <v>90</v>
      </c>
      <c r="I9" s="80" t="s">
        <v>78</v>
      </c>
      <c r="J9" s="88"/>
    </row>
    <row r="10" spans="2:10" ht="15.75" x14ac:dyDescent="0.25">
      <c r="B10" s="67" t="s">
        <v>84</v>
      </c>
      <c r="C10" s="90">
        <v>1.004</v>
      </c>
      <c r="D10" s="67" t="s">
        <v>85</v>
      </c>
      <c r="G10" s="80" t="s">
        <v>97</v>
      </c>
      <c r="H10" s="87">
        <v>0.78</v>
      </c>
      <c r="I10" s="80" t="s">
        <v>16</v>
      </c>
      <c r="J10" s="88"/>
    </row>
    <row r="11" spans="2:10" ht="15.75" x14ac:dyDescent="0.25">
      <c r="B11" s="67" t="s">
        <v>86</v>
      </c>
      <c r="C11" s="69">
        <v>8.25</v>
      </c>
      <c r="D11" s="67" t="s">
        <v>87</v>
      </c>
      <c r="G11" s="80" t="s">
        <v>73</v>
      </c>
      <c r="H11" s="87">
        <v>8.25</v>
      </c>
      <c r="I11" s="80" t="s">
        <v>87</v>
      </c>
      <c r="J11" s="88"/>
    </row>
    <row r="12" spans="2:10" ht="15.75" x14ac:dyDescent="0.25">
      <c r="B12" s="67" t="s">
        <v>88</v>
      </c>
      <c r="C12" s="69">
        <v>0.78</v>
      </c>
      <c r="D12" s="67" t="s">
        <v>16</v>
      </c>
      <c r="G12" s="80" t="s">
        <v>84</v>
      </c>
      <c r="H12" s="63">
        <v>1.004</v>
      </c>
      <c r="I12" s="80" t="s">
        <v>85</v>
      </c>
      <c r="J12" s="88"/>
    </row>
    <row r="13" spans="2:10" ht="15.75" x14ac:dyDescent="0.25">
      <c r="B13" s="73" t="s">
        <v>89</v>
      </c>
      <c r="C13" s="74"/>
      <c r="D13" s="67"/>
      <c r="G13" s="81" t="s">
        <v>98</v>
      </c>
      <c r="H13" s="87"/>
      <c r="I13" s="80"/>
      <c r="J13" s="88"/>
    </row>
    <row r="14" spans="2:10" ht="15.75" x14ac:dyDescent="0.25">
      <c r="B14" s="67" t="s">
        <v>90</v>
      </c>
      <c r="C14" s="69">
        <f>C6-C5</f>
        <v>70</v>
      </c>
      <c r="D14" s="67" t="s">
        <v>78</v>
      </c>
      <c r="G14" s="80" t="s">
        <v>99</v>
      </c>
      <c r="H14" s="87">
        <f>+(H7*H10)/(H9*H11*60)</f>
        <v>0.70033670033670037</v>
      </c>
      <c r="I14" s="80" t="s">
        <v>100</v>
      </c>
      <c r="J14" s="88"/>
    </row>
    <row r="15" spans="2:10" ht="15.75" x14ac:dyDescent="0.25">
      <c r="B15" s="67" t="s">
        <v>91</v>
      </c>
      <c r="C15" s="75">
        <f>+(((C7*C10*C11*C14)/(C12))*60)/(C8)</f>
        <v>44.600769230769224</v>
      </c>
      <c r="D15" s="67" t="s">
        <v>92</v>
      </c>
      <c r="G15" s="88"/>
      <c r="H15" s="88"/>
      <c r="I15" s="88"/>
      <c r="J15" s="88"/>
    </row>
    <row r="16" spans="2:10" ht="15.75" x14ac:dyDescent="0.25">
      <c r="G16" s="88"/>
      <c r="H16" s="88"/>
      <c r="I16" s="88"/>
      <c r="J16" s="88"/>
    </row>
    <row r="17" spans="2:10" ht="15.75" x14ac:dyDescent="0.25">
      <c r="G17" s="82" t="s">
        <v>93</v>
      </c>
      <c r="H17" s="88"/>
      <c r="I17" s="88"/>
      <c r="J17" s="88"/>
    </row>
    <row r="18" spans="2:10" ht="15.75" x14ac:dyDescent="0.25">
      <c r="B18" s="76" t="s">
        <v>93</v>
      </c>
      <c r="G18" s="88"/>
      <c r="H18" s="88"/>
      <c r="I18" s="88"/>
      <c r="J18" s="8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B58772B79DE4C985C357326A8E04C" ma:contentTypeVersion="13" ma:contentTypeDescription="Create a new document." ma:contentTypeScope="" ma:versionID="b95832d0e5aa2f4d26e80d6bd6335503">
  <xsd:schema xmlns:xsd="http://www.w3.org/2001/XMLSchema" xmlns:xs="http://www.w3.org/2001/XMLSchema" xmlns:p="http://schemas.microsoft.com/office/2006/metadata/properties" xmlns:ns3="7a052111-8b76-426e-81a4-3f0a57a1f126" xmlns:ns4="3b3299d0-da12-46e9-a6e0-acaade4faa67" targetNamespace="http://schemas.microsoft.com/office/2006/metadata/properties" ma:root="true" ma:fieldsID="8948ee82a27e270ac1c9ba02cd31a5a1" ns3:_="" ns4:_="">
    <xsd:import namespace="7a052111-8b76-426e-81a4-3f0a57a1f126"/>
    <xsd:import namespace="3b3299d0-da12-46e9-a6e0-acaade4faa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052111-8b76-426e-81a4-3f0a57a1f1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299d0-da12-46e9-a6e0-acaade4faa6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354CD1-34CA-4CC9-B786-84D6ACBDCB94}">
  <ds:schemaRefs>
    <ds:schemaRef ds:uri="http://schemas.microsoft.com/office/2006/documentManagement/types"/>
    <ds:schemaRef ds:uri="7a052111-8b76-426e-81a4-3f0a57a1f126"/>
    <ds:schemaRef ds:uri="http://purl.org/dc/dcmitype/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3b3299d0-da12-46e9-a6e0-acaade4faa6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308244D-EA28-4B12-BEC9-52B1ED5E28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6747DB-CF23-4994-A2CE-4C18074B9B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052111-8b76-426e-81a4-3f0a57a1f126"/>
    <ds:schemaRef ds:uri="3b3299d0-da12-46e9-a6e0-acaade4faa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method</vt:lpstr>
      <vt:lpstr>thermal calculation sheet</vt:lpstr>
      <vt:lpstr>water density</vt:lpstr>
      <vt:lpstr>heat up time and flow rate 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Thenappan, Subbu (GE Appliances, Haier)</dc:creator>
  <cp:lastModifiedBy>Thenappan, Subbu (GE Appliances, Haier)</cp:lastModifiedBy>
  <cp:lastPrinted>2019-12-02T22:13:18Z</cp:lastPrinted>
  <dcterms:created xsi:type="dcterms:W3CDTF">2019-12-02T21:19:21Z</dcterms:created>
  <dcterms:modified xsi:type="dcterms:W3CDTF">2019-12-13T18:38:49Z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0x0101006D6B58772B79DE4C985C357326A8E04C</vt:lpwstr>
  </property>
</Properties>
</file>