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chnologyLab\NI-2010\Drivers\Ritter Gas Meter\Documentation\"/>
    </mc:Choice>
  </mc:AlternateContent>
  <xr:revisionPtr revIDLastSave="0" documentId="8_{200737EA-10EE-4A2E-B60D-2A4A91F4F896}" xr6:coauthVersionLast="47" xr6:coauthVersionMax="47" xr10:uidLastSave="{00000000-0000-0000-0000-000000000000}"/>
  <bookViews>
    <workbookView xWindow="28680" yWindow="-105" windowWidth="29040" windowHeight="15840" xr2:uid="{B22DE24B-C14C-42D6-AAC5-440B3511B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4" i="1" l="1"/>
  <c r="R24" i="1"/>
  <c r="N25" i="1"/>
  <c r="N24" i="1"/>
  <c r="N23" i="1"/>
  <c r="N19" i="1"/>
  <c r="M19" i="1"/>
  <c r="N16" i="1"/>
  <c r="M16" i="1"/>
  <c r="P13" i="1"/>
  <c r="N13" i="1"/>
  <c r="O13" i="1"/>
  <c r="M13" i="1"/>
  <c r="J14" i="1"/>
  <c r="D25" i="1"/>
  <c r="D29" i="1"/>
  <c r="D28" i="1"/>
  <c r="D27" i="1"/>
  <c r="D26" i="1"/>
  <c r="D20" i="1"/>
  <c r="D21" i="1"/>
  <c r="D22" i="1"/>
  <c r="D23" i="1"/>
  <c r="D19" i="1"/>
  <c r="J10" i="1"/>
  <c r="J11" i="1"/>
  <c r="J12" i="1"/>
  <c r="J13" i="1"/>
  <c r="J3" i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<sst xmlns="http://schemas.openxmlformats.org/spreadsheetml/2006/main" count="76" uniqueCount="37">
  <si>
    <t>Description</t>
  </si>
  <si>
    <t>Nominal</t>
  </si>
  <si>
    <t>Tol -</t>
  </si>
  <si>
    <t>Tol +</t>
  </si>
  <si>
    <t>As Found</t>
  </si>
  <si>
    <t>As Left</t>
  </si>
  <si>
    <t>Units</t>
  </si>
  <si>
    <t>Verdict</t>
  </si>
  <si>
    <t>Comment</t>
  </si>
  <si>
    <t>Flow Rate</t>
  </si>
  <si>
    <t>L/h</t>
  </si>
  <si>
    <t>P</t>
  </si>
  <si>
    <t>Totalized flow for 15 mins</t>
  </si>
  <si>
    <t>L</t>
  </si>
  <si>
    <t>Totalized flow for 100 mins at 1100 L/h</t>
  </si>
  <si>
    <t>Lower limit Verification rate</t>
  </si>
  <si>
    <t>Totalized flow</t>
  </si>
  <si>
    <t>Upper Limit Verification rate</t>
  </si>
  <si>
    <t>HPLI = -0.1</t>
  </si>
  <si>
    <t>HPLI = -0.4</t>
  </si>
  <si>
    <t>HPLI = +0.3</t>
  </si>
  <si>
    <t xml:space="preserve">% Difference </t>
  </si>
  <si>
    <t>Measurment Error</t>
  </si>
  <si>
    <t>As Found Rate</t>
  </si>
  <si>
    <t>Totalized Flow</t>
  </si>
  <si>
    <t>Graduation Number</t>
  </si>
  <si>
    <t>Increment</t>
  </si>
  <si>
    <t>Total Span Rate</t>
  </si>
  <si>
    <t>Total Span Total</t>
  </si>
  <si>
    <t>Error Per Division</t>
  </si>
  <si>
    <t>Flow Rate Avg (Error)-CBRE</t>
  </si>
  <si>
    <t>Total Avg (Error)-CBRE</t>
  </si>
  <si>
    <t>Flow Rate Avg (Error)-Ritter</t>
  </si>
  <si>
    <t>Total Avg (Error)-Ritter</t>
  </si>
  <si>
    <t>HPLI</t>
  </si>
  <si>
    <t>% Error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</si>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</sst>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Sheet1!$N$22</c:f>
              <c:strCache>
                <c:ptCount val="1"/>
                <c:pt idx="0">
                  <c:v>%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432852143482062E-2"/>
                  <c:y val="-0.47679935841353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Sheet1!$M$23:$M$25</c:f>
              <c:numCache>
                <c:formatCode>General</c:formatCode>
                <c:ptCount val="3"/>
                <c:pt idx="0">
                  <c:v>0.3</c:v>
                </c:pt>
                <c:pt idx="1">
                  <c:v>-0.1</c:v>
                </c:pt>
                <c:pt idx="2">
                  <c:v>-0.4</c:v>
                </c:pt>
              </c:numCache>
            </c:numRef>
          </c:xVal>
          <c:yVal>
            <c:numRef>
              <c:f>Sheet1!$N$23:$N$25</c:f>
              <c:numCache>
                <c:formatCode>General</c:formatCode>
                <c:ptCount val="3"/>
                <c:pt idx="0">
                  <c:v>-0.87241683462121467</c:v>
                </c:pt>
                <c:pt idx="1">
                  <c:v>-0.21283947458309674</c:v>
                </c:pt>
                <c:pt idx="2">
                  <c:v>0.80506023677792138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1-43ED-846D-80239B619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14543"/>
        <c:axId val="2032614063"/>
      </c:scatterChart>
      <c:valAx>
        <c:axId val="203261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14063"/>
        <c:crosses val="autoZero"/>
        <c:crossBetween val="midCat"/>
      </c:valAx>
      <c:valAx>
        <c:axId val="20326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1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Sheet1!$U$22</c:f>
              <c:strCache>
                <c:ptCount val="1"/>
                <c:pt idx="0">
                  <c:v>%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655074365704286E-2"/>
                  <c:y val="-0.47236111111111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Sheet1!$T$23:$T$24</c:f>
              <c:numCache>
                <c:formatCode>General</c:formatCode>
                <c:ptCount val="2"/>
                <c:pt idx="0">
                  <c:v>0.3</c:v>
                </c:pt>
                <c:pt idx="1">
                  <c:v>-0.4</c:v>
                </c:pt>
              </c:numCache>
            </c:numRef>
          </c:xVal>
          <c:yVal>
            <c:numRef>
              <c:f>Sheet1!$U$23:$U$24</c:f>
              <c:numCache>
                <c:formatCode>General</c:formatCode>
                <c:ptCount val="2"/>
                <c:pt idx="0">
                  <c:v>-0.87241683462121467</c:v>
                </c:pt>
                <c:pt idx="1">
                  <c:v>0.80506023677792138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5A-4DA1-B0EC-F9CA0FF57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14543"/>
        <c:axId val="2032614063"/>
      </c:scatterChart>
      <c:valAx>
        <c:axId val="203261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14063"/>
        <c:crosses val="autoZero"/>
        <c:crossBetween val="midCat"/>
      </c:valAx>
      <c:valAx>
        <c:axId val="20326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1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25</xdr:row>
      <xdr:rowOff>119062</xdr:rowOff>
    </xdr:from>
    <xdr:to>
      <xdr:col>15</xdr:col>
      <xdr:colOff>476250</xdr:colOff>
      <xdr:row>40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BCA25-5A7D-18E4-95AE-FBBFBA33F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390525</xdr:colOff>
      <xdr:row>28</xdr:row>
      <xdr:rowOff>57150</xdr:rowOff>
    </xdr:from>
    <xdr:to>
      <xdr:col>26</xdr:col>
      <xdr:colOff>85725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34566-7CD7-4BA2-86C9-36CE4139F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0766-AC95-4E2E-9701-5E0576554A55}">
  <dimension ref="A1:X29"/>
  <sheetViews>
    <sheetView tabSelected="1" workbookViewId="0">
      <selection activeCell="G20" sqref="G20"/>
    </sheetView>
  </sheetViews>
  <sheetFormatPr defaultRowHeight="15" x14ac:dyDescent="0.25"/>
  <cols>
    <col min="1" max="1" width="37.85546875" customWidth="1"/>
    <col min="2" max="3" width="16.85546875" bestFit="1" customWidth="1"/>
    <col min="4" max="5" width="18.28515625" bestFit="1" customWidth="1"/>
    <col min="6" max="6" width="7.5703125" bestFit="1" customWidth="1"/>
    <col min="7" max="7" width="5.7109375" bestFit="1" customWidth="1"/>
    <col min="8" max="8" width="7.42578125" bestFit="1" customWidth="1"/>
    <col min="9" max="9" width="10" customWidth="1"/>
    <col min="10" max="10" width="14" customWidth="1"/>
    <col min="13" max="13" width="24.5703125" bestFit="1" customWidth="1"/>
    <col min="14" max="14" width="20.42578125" bestFit="1" customWidth="1"/>
    <col min="15" max="15" width="15.28515625" bestFit="1" customWidth="1"/>
    <col min="16" max="16" width="16.28515625" bestFit="1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21</v>
      </c>
      <c r="K1" s="5"/>
      <c r="L1" s="5"/>
      <c r="M1" s="8" t="s">
        <v>26</v>
      </c>
      <c r="N1" s="9" t="s">
        <v>25</v>
      </c>
      <c r="O1" s="5"/>
    </row>
    <row r="2" spans="1:16" x14ac:dyDescent="0.25">
      <c r="A2" s="1" t="s">
        <v>9</v>
      </c>
      <c r="B2" s="1">
        <v>14.63</v>
      </c>
      <c r="C2" s="1">
        <v>14.48</v>
      </c>
      <c r="D2" s="1">
        <v>14.78</v>
      </c>
      <c r="E2" s="1">
        <v>14.72</v>
      </c>
      <c r="F2" s="1">
        <v>14.72</v>
      </c>
      <c r="G2" s="1" t="s">
        <v>10</v>
      </c>
      <c r="H2" s="1" t="s">
        <v>11</v>
      </c>
      <c r="I2" s="1" t="s">
        <v>18</v>
      </c>
      <c r="J2">
        <f>((B2/F2)-1)*100</f>
        <v>-0.61141304347825942</v>
      </c>
      <c r="M2" s="7">
        <v>1</v>
      </c>
      <c r="N2" s="7">
        <v>-0.4</v>
      </c>
    </row>
    <row r="3" spans="1:16" x14ac:dyDescent="0.25">
      <c r="A3" s="1"/>
      <c r="B3" s="3">
        <v>478.5</v>
      </c>
      <c r="C3" s="3">
        <v>473.72</v>
      </c>
      <c r="D3" s="3">
        <v>483.29</v>
      </c>
      <c r="E3" s="3">
        <v>479.75</v>
      </c>
      <c r="F3" s="3">
        <v>479.75</v>
      </c>
      <c r="G3" s="3" t="s">
        <v>10</v>
      </c>
      <c r="H3" s="3" t="s">
        <v>11</v>
      </c>
      <c r="I3" s="3" t="s">
        <v>18</v>
      </c>
      <c r="J3" s="4">
        <f t="shared" ref="J3:J14" si="0">((B3/F3)-1)*100</f>
        <v>-0.26055237102657891</v>
      </c>
      <c r="M3" s="7">
        <v>2</v>
      </c>
      <c r="N3" s="7">
        <v>-0.3</v>
      </c>
    </row>
    <row r="4" spans="1:16" x14ac:dyDescent="0.25">
      <c r="A4" s="1"/>
      <c r="B4" s="3">
        <v>1117.08</v>
      </c>
      <c r="C4" s="3">
        <v>1105.9000000000001</v>
      </c>
      <c r="D4" s="3">
        <v>1128.25</v>
      </c>
      <c r="E4" s="3">
        <v>1118.6600000000001</v>
      </c>
      <c r="F4" s="3">
        <v>1118.6600000000001</v>
      </c>
      <c r="G4" s="3" t="s">
        <v>10</v>
      </c>
      <c r="H4" s="3" t="s">
        <v>11</v>
      </c>
      <c r="I4" s="3" t="s">
        <v>18</v>
      </c>
      <c r="J4" s="4">
        <f t="shared" si="0"/>
        <v>-0.14124041263655629</v>
      </c>
      <c r="M4" s="7">
        <v>3</v>
      </c>
      <c r="N4" s="7">
        <v>-0.2</v>
      </c>
    </row>
    <row r="5" spans="1:16" x14ac:dyDescent="0.25">
      <c r="A5" s="1"/>
      <c r="B5" s="3">
        <v>1303.98</v>
      </c>
      <c r="C5" s="3">
        <v>1290.94</v>
      </c>
      <c r="D5" s="3">
        <v>1317.02</v>
      </c>
      <c r="E5" s="3">
        <v>1311.12</v>
      </c>
      <c r="F5" s="3">
        <v>1311.12</v>
      </c>
      <c r="G5" s="3" t="s">
        <v>10</v>
      </c>
      <c r="H5" s="3" t="s">
        <v>11</v>
      </c>
      <c r="I5" s="3" t="s">
        <v>18</v>
      </c>
      <c r="J5" s="4">
        <f t="shared" si="0"/>
        <v>-0.54457257916894486</v>
      </c>
      <c r="M5" s="7">
        <v>4</v>
      </c>
      <c r="N5" s="7">
        <v>-0.1</v>
      </c>
    </row>
    <row r="6" spans="1:16" x14ac:dyDescent="0.25">
      <c r="A6" s="1" t="s">
        <v>12</v>
      </c>
      <c r="B6" s="1">
        <v>3.7</v>
      </c>
      <c r="C6" s="1">
        <v>3.66</v>
      </c>
      <c r="D6" s="1">
        <v>3.74</v>
      </c>
      <c r="E6" s="1">
        <v>3.68</v>
      </c>
      <c r="F6" s="1">
        <v>3.68</v>
      </c>
      <c r="G6" s="1" t="s">
        <v>13</v>
      </c>
      <c r="H6" s="1" t="s">
        <v>11</v>
      </c>
      <c r="I6" s="1" t="s">
        <v>18</v>
      </c>
      <c r="J6">
        <f t="shared" si="0"/>
        <v>0.54347826086955653</v>
      </c>
      <c r="M6" s="7">
        <v>5</v>
      </c>
      <c r="N6" s="7">
        <v>0</v>
      </c>
    </row>
    <row r="7" spans="1:16" x14ac:dyDescent="0.25">
      <c r="A7" s="1"/>
      <c r="B7" s="3">
        <v>120</v>
      </c>
      <c r="C7" s="3">
        <v>118.8</v>
      </c>
      <c r="D7" s="3">
        <v>121.2</v>
      </c>
      <c r="E7" s="3">
        <v>119.9</v>
      </c>
      <c r="F7" s="3">
        <v>119.9</v>
      </c>
      <c r="G7" s="3" t="s">
        <v>13</v>
      </c>
      <c r="H7" s="3" t="s">
        <v>11</v>
      </c>
      <c r="I7" s="3" t="s">
        <v>18</v>
      </c>
      <c r="J7" s="4">
        <f t="shared" si="0"/>
        <v>8.3402835696411159E-2</v>
      </c>
      <c r="M7" s="7">
        <v>6</v>
      </c>
      <c r="N7" s="7">
        <v>0.1</v>
      </c>
    </row>
    <row r="8" spans="1:16" x14ac:dyDescent="0.25">
      <c r="A8" s="1"/>
      <c r="B8" s="3">
        <v>280</v>
      </c>
      <c r="C8" s="3">
        <v>277.2</v>
      </c>
      <c r="D8" s="3">
        <v>282.8</v>
      </c>
      <c r="E8" s="3">
        <v>279.58</v>
      </c>
      <c r="F8" s="3">
        <v>279.58</v>
      </c>
      <c r="G8" s="3" t="s">
        <v>13</v>
      </c>
      <c r="H8" s="3" t="s">
        <v>11</v>
      </c>
      <c r="I8" s="3" t="s">
        <v>18</v>
      </c>
      <c r="J8" s="4">
        <f t="shared" si="0"/>
        <v>0.1502253380070151</v>
      </c>
      <c r="M8" s="7">
        <v>7</v>
      </c>
      <c r="N8" s="7">
        <v>0.2</v>
      </c>
    </row>
    <row r="9" spans="1:16" x14ac:dyDescent="0.25">
      <c r="A9" s="1"/>
      <c r="B9" s="3">
        <v>325.99</v>
      </c>
      <c r="C9" s="3">
        <v>322.73</v>
      </c>
      <c r="D9" s="3">
        <v>329.25</v>
      </c>
      <c r="E9" s="3">
        <v>327.84</v>
      </c>
      <c r="F9" s="3">
        <v>327.84</v>
      </c>
      <c r="G9" s="3" t="s">
        <v>13</v>
      </c>
      <c r="H9" s="3" t="s">
        <v>11</v>
      </c>
      <c r="I9" s="3" t="s">
        <v>18</v>
      </c>
      <c r="J9" s="4">
        <f t="shared" si="0"/>
        <v>-0.56429965836992668</v>
      </c>
      <c r="M9" s="7">
        <v>8</v>
      </c>
      <c r="N9" s="7">
        <v>0.3</v>
      </c>
    </row>
    <row r="10" spans="1:16" x14ac:dyDescent="0.25">
      <c r="A10" s="1" t="s">
        <v>14</v>
      </c>
      <c r="B10" s="1">
        <v>1916.99</v>
      </c>
      <c r="C10" s="1">
        <v>1897.82</v>
      </c>
      <c r="D10" s="1">
        <v>1936.16</v>
      </c>
      <c r="E10" s="1">
        <v>1908.49</v>
      </c>
      <c r="F10" s="1">
        <v>1908.49</v>
      </c>
      <c r="G10" s="1" t="s">
        <v>10</v>
      </c>
      <c r="H10" s="1" t="s">
        <v>11</v>
      </c>
      <c r="I10" s="1" t="s">
        <v>18</v>
      </c>
      <c r="J10">
        <f t="shared" si="0"/>
        <v>0.44537828335491358</v>
      </c>
    </row>
    <row r="11" spans="1:16" x14ac:dyDescent="0.25">
      <c r="A11" s="1" t="s">
        <v>15</v>
      </c>
      <c r="B11" s="1">
        <v>1296.5999999999999</v>
      </c>
      <c r="C11" s="1">
        <v>1283.6300000000001</v>
      </c>
      <c r="D11" s="1">
        <v>1309.56</v>
      </c>
      <c r="E11" s="1">
        <v>1286.49</v>
      </c>
      <c r="F11" s="1">
        <v>1286.49</v>
      </c>
      <c r="G11" s="1" t="s">
        <v>10</v>
      </c>
      <c r="H11" s="1"/>
      <c r="I11" s="1" t="s">
        <v>19</v>
      </c>
      <c r="J11">
        <f t="shared" si="0"/>
        <v>0.78585919828368933</v>
      </c>
    </row>
    <row r="12" spans="1:16" x14ac:dyDescent="0.25">
      <c r="A12" s="1" t="s">
        <v>16</v>
      </c>
      <c r="B12" s="1">
        <v>324.14999999999998</v>
      </c>
      <c r="C12" s="1">
        <v>320.91000000000003</v>
      </c>
      <c r="D12" s="1">
        <v>327.39</v>
      </c>
      <c r="E12" s="1">
        <v>321.5</v>
      </c>
      <c r="F12" s="1">
        <v>321.5</v>
      </c>
      <c r="G12" s="1" t="s">
        <v>13</v>
      </c>
      <c r="H12" s="1" t="s">
        <v>13</v>
      </c>
      <c r="I12" s="1" t="s">
        <v>19</v>
      </c>
      <c r="J12">
        <f t="shared" si="0"/>
        <v>0.82426127527215343</v>
      </c>
      <c r="M12" s="10" t="s">
        <v>27</v>
      </c>
      <c r="N12" s="10" t="s">
        <v>29</v>
      </c>
      <c r="O12" s="10" t="s">
        <v>28</v>
      </c>
      <c r="P12" s="10" t="s">
        <v>29</v>
      </c>
    </row>
    <row r="13" spans="1:16" ht="18.75" customHeight="1" x14ac:dyDescent="0.25">
      <c r="A13" s="1" t="s">
        <v>17</v>
      </c>
      <c r="B13" s="1">
        <v>1311.78</v>
      </c>
      <c r="C13" s="1">
        <v>1298.6600000000001</v>
      </c>
      <c r="D13" s="1">
        <v>1324.9</v>
      </c>
      <c r="E13" s="1">
        <v>1323.39</v>
      </c>
      <c r="F13" s="1">
        <v>1323.39</v>
      </c>
      <c r="G13" s="1" t="s">
        <v>10</v>
      </c>
      <c r="H13" s="1"/>
      <c r="I13" s="1" t="s">
        <v>20</v>
      </c>
      <c r="J13">
        <f t="shared" si="0"/>
        <v>-0.87729240813366749</v>
      </c>
      <c r="M13" s="10">
        <f>ABS(J11)+ABS(J13)</f>
        <v>1.6631516064173568</v>
      </c>
      <c r="N13" s="10">
        <f>M13/8</f>
        <v>0.2078939508021696</v>
      </c>
      <c r="O13" s="10">
        <f>ABS(J12)+ABS(J14)</f>
        <v>1.6918025363809153</v>
      </c>
      <c r="P13" s="10">
        <f>O13/8</f>
        <v>0.21147531704761441</v>
      </c>
    </row>
    <row r="14" spans="1:16" ht="18" customHeight="1" x14ac:dyDescent="0.25">
      <c r="A14" s="1" t="s">
        <v>16</v>
      </c>
      <c r="B14" s="1">
        <v>327.95</v>
      </c>
      <c r="C14" s="1">
        <v>324.67</v>
      </c>
      <c r="D14" s="1">
        <v>331.22</v>
      </c>
      <c r="E14" s="1">
        <v>330.82</v>
      </c>
      <c r="F14" s="1">
        <v>330.82</v>
      </c>
      <c r="G14" s="1" t="s">
        <v>13</v>
      </c>
      <c r="H14" s="1" t="s">
        <v>13</v>
      </c>
      <c r="I14" s="1" t="s">
        <v>20</v>
      </c>
      <c r="J14">
        <f>((B14/F14)-1)*100</f>
        <v>-0.86754126110876184</v>
      </c>
      <c r="M14" s="10"/>
      <c r="N14" s="10"/>
      <c r="O14" s="10"/>
      <c r="P14" s="10"/>
    </row>
    <row r="15" spans="1:16" x14ac:dyDescent="0.25">
      <c r="M15" s="10" t="s">
        <v>30</v>
      </c>
      <c r="N15" s="10" t="s">
        <v>31</v>
      </c>
      <c r="O15" s="10"/>
      <c r="P15" s="10"/>
    </row>
    <row r="16" spans="1:16" x14ac:dyDescent="0.25">
      <c r="M16" s="10">
        <f>AVERAGE(J3:J5)</f>
        <v>-0.31545512094402667</v>
      </c>
      <c r="N16" s="10">
        <f>AVERAGE(J7:J9)</f>
        <v>-0.11022382822216681</v>
      </c>
      <c r="O16" s="10"/>
      <c r="P16" s="10"/>
    </row>
    <row r="18" spans="1:24" x14ac:dyDescent="0.25">
      <c r="A18" t="s">
        <v>9</v>
      </c>
      <c r="C18" t="s">
        <v>22</v>
      </c>
      <c r="D18" t="s">
        <v>23</v>
      </c>
      <c r="M18" s="10" t="s">
        <v>32</v>
      </c>
      <c r="N18" s="10" t="s">
        <v>33</v>
      </c>
    </row>
    <row r="19" spans="1:24" x14ac:dyDescent="0.25">
      <c r="B19">
        <v>4</v>
      </c>
      <c r="C19" s="2">
        <v>-3.3999999999999998E-3</v>
      </c>
      <c r="D19">
        <f>B19*(1+C19)</f>
        <v>3.9864000000000002</v>
      </c>
      <c r="M19" s="11">
        <f>AVERAGE(C21:C23)</f>
        <v>-2.3333333333333331E-3</v>
      </c>
      <c r="N19" s="11">
        <f>AVERAGE(C27:C29)</f>
        <v>-2.3333333333333331E-3</v>
      </c>
    </row>
    <row r="20" spans="1:24" x14ac:dyDescent="0.25">
      <c r="B20">
        <v>250</v>
      </c>
      <c r="C20" s="2">
        <v>-2.0999999999999999E-3</v>
      </c>
      <c r="D20">
        <f>B20*(1+C20)</f>
        <v>249.47499999999999</v>
      </c>
    </row>
    <row r="21" spans="1:24" x14ac:dyDescent="0.25">
      <c r="B21">
        <v>460</v>
      </c>
      <c r="C21" s="2">
        <v>-1.2999999999999999E-3</v>
      </c>
      <c r="D21">
        <f>B21*(1+C21)</f>
        <v>459.40199999999999</v>
      </c>
    </row>
    <row r="22" spans="1:24" x14ac:dyDescent="0.25">
      <c r="B22">
        <v>1100</v>
      </c>
      <c r="C22" s="2">
        <v>-8.0000000000000004E-4</v>
      </c>
      <c r="D22">
        <f>B22*(1+C22)</f>
        <v>1099.1199999999999</v>
      </c>
      <c r="M22" t="s">
        <v>34</v>
      </c>
      <c r="N22" t="s">
        <v>35</v>
      </c>
      <c r="T22" t="s">
        <v>34</v>
      </c>
      <c r="U22" t="s">
        <v>35</v>
      </c>
    </row>
    <row r="23" spans="1:24" x14ac:dyDescent="0.25">
      <c r="B23">
        <v>1300</v>
      </c>
      <c r="C23" s="2">
        <v>-4.8999999999999998E-3</v>
      </c>
      <c r="D23">
        <f>B23*(1+C23)</f>
        <v>1293.6299999999999</v>
      </c>
      <c r="M23">
        <v>0.3</v>
      </c>
      <c r="N23">
        <f>AVERAGE(J13:J14)</f>
        <v>-0.87241683462121467</v>
      </c>
      <c r="Q23" t="s">
        <v>34</v>
      </c>
      <c r="R23">
        <v>-0.1</v>
      </c>
      <c r="T23">
        <v>0.3</v>
      </c>
      <c r="U23">
        <v>-0.87241683462121467</v>
      </c>
      <c r="W23" t="s">
        <v>34</v>
      </c>
      <c r="X23">
        <v>-0.1</v>
      </c>
    </row>
    <row r="24" spans="1:24" x14ac:dyDescent="0.25">
      <c r="A24" t="s">
        <v>24</v>
      </c>
      <c r="M24">
        <v>-0.1</v>
      </c>
      <c r="N24">
        <f>AVERAGE(J3:J5,J7:J9)</f>
        <v>-0.21283947458309674</v>
      </c>
      <c r="Q24" t="s">
        <v>36</v>
      </c>
      <c r="R24">
        <f>-2.356*R23-0.2505</f>
        <v>-1.4899999999999997E-2</v>
      </c>
      <c r="T24">
        <v>-0.4</v>
      </c>
      <c r="U24">
        <v>0.80506023677792138</v>
      </c>
      <c r="W24" t="s">
        <v>36</v>
      </c>
      <c r="X24">
        <f>-2.3964*X23-0.1535</f>
        <v>8.6139999999999994E-2</v>
      </c>
    </row>
    <row r="25" spans="1:24" x14ac:dyDescent="0.25">
      <c r="B25">
        <v>10</v>
      </c>
      <c r="C25" s="2">
        <v>-3.3999999999999998E-3</v>
      </c>
      <c r="D25">
        <f>B25*(1+C25)</f>
        <v>9.9660000000000011</v>
      </c>
      <c r="M25">
        <v>-0.4</v>
      </c>
      <c r="N25">
        <f>AVERAGE(J11:J12)</f>
        <v>0.80506023677792138</v>
      </c>
    </row>
    <row r="26" spans="1:24" x14ac:dyDescent="0.25">
      <c r="B26">
        <v>30</v>
      </c>
      <c r="C26" s="2">
        <v>-2.0999999999999999E-3</v>
      </c>
      <c r="D26">
        <f>B26*(1+C26)</f>
        <v>29.937000000000001</v>
      </c>
    </row>
    <row r="27" spans="1:24" x14ac:dyDescent="0.25">
      <c r="B27">
        <v>850</v>
      </c>
      <c r="C27" s="2">
        <v>-1.2999999999999999E-3</v>
      </c>
      <c r="D27">
        <f>B27*(1+C27)</f>
        <v>848.89499999999998</v>
      </c>
    </row>
    <row r="28" spans="1:24" x14ac:dyDescent="0.25">
      <c r="B28">
        <v>1840</v>
      </c>
      <c r="C28" s="2">
        <v>-8.0000000000000004E-4</v>
      </c>
      <c r="D28">
        <f>B28*(1+C28)</f>
        <v>1838.528</v>
      </c>
    </row>
    <row r="29" spans="1:24" x14ac:dyDescent="0.25">
      <c r="B29">
        <v>110</v>
      </c>
      <c r="C29" s="2">
        <v>-4.8999999999999998E-3</v>
      </c>
      <c r="D29">
        <f>B29*(1+C29)</f>
        <v>109.461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 Appliances Haier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2024-06-26T13:43:54Z</dcterms:created>
  <dcterms:modified xsi:type="dcterms:W3CDTF">2024-06-26T15:04:34Z</dcterms:modified>
</cp:coreProperties>
</file>