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A5EE" lockStructure="1"/>
  <bookViews>
    <workbookView windowWidth="22188" windowHeight="10764"/>
  </bookViews>
  <sheets>
    <sheet name="圣堂模拟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<sst xmlns="http://schemas.openxmlformats.org/spreadsheetml/2006/main" count="436" uniqueCount="72">
  <si>
    <t>实际祭祀命石（手填）</t>
  </si>
  <si>
    <t>模拟所需祭祀命石总数</t>
  </si>
  <si>
    <t>当前剩余祭祀命石</t>
  </si>
  <si>
    <t>实际信徒命石（手填）</t>
  </si>
  <si>
    <t>模拟所需信徒命石总数</t>
  </si>
  <si>
    <t>当前剩余信徒命石</t>
  </si>
  <si>
    <t>山林圣堂</t>
  </si>
  <si>
    <r>
      <rPr>
        <sz val="11"/>
        <color theme="1"/>
        <rFont val="宋体"/>
        <charset val="134"/>
        <scheme val="minor"/>
      </rPr>
      <t>源兽圣堂</t>
    </r>
    <r>
      <rPr>
        <b/>
        <sz val="11"/>
        <color theme="1"/>
        <rFont val="宋体"/>
        <charset val="134"/>
        <scheme val="minor"/>
      </rPr>
      <t xml:space="preserve">模拟器Ver.1.5 </t>
    </r>
    <r>
      <rPr>
        <sz val="11"/>
        <color rgb="FFFF0000"/>
        <rFont val="宋体"/>
        <charset val="134"/>
        <scheme val="minor"/>
      </rPr>
      <t>使用说明</t>
    </r>
  </si>
  <si>
    <t>星级</t>
  </si>
  <si>
    <t>祭祀基础崇拜度</t>
  </si>
  <si>
    <t>信徒基础崇拜度</t>
  </si>
  <si>
    <t>祭祀品级</t>
  </si>
  <si>
    <t>祭祀环境加成</t>
  </si>
  <si>
    <t>祭祀基础值加成</t>
  </si>
  <si>
    <t>祭祀基础额外加成(≥6★)</t>
  </si>
  <si>
    <t>祭祀每级提升</t>
  </si>
  <si>
    <t>祭祀每级额外加成(≥6★)</t>
  </si>
  <si>
    <t>信徒品级</t>
  </si>
  <si>
    <t>环境加成</t>
  </si>
  <si>
    <t>信徒基础值加成</t>
  </si>
  <si>
    <t>信徒基础额外加成(≥6★)</t>
  </si>
  <si>
    <t>信徒每级提升</t>
  </si>
  <si>
    <t>信徒每级额外加成(≥6★)</t>
  </si>
  <si>
    <t>是否有环境加成</t>
  </si>
  <si>
    <t>特性等级</t>
  </si>
  <si>
    <t>祭司位</t>
  </si>
  <si>
    <t>信徒位1</t>
  </si>
  <si>
    <t>信徒位2</t>
  </si>
  <si>
    <t>信徒位3</t>
  </si>
  <si>
    <t>信徒位4</t>
  </si>
  <si>
    <t>信徒位5</t>
  </si>
  <si>
    <t>信徒位6</t>
  </si>
  <si>
    <t>信徒位7</t>
  </si>
  <si>
    <t>信徒位8</t>
  </si>
  <si>
    <t>信徒位9</t>
  </si>
  <si>
    <t>信徒位10</t>
  </si>
  <si>
    <t xml:space="preserve">① 在品级栏选择对应加成源兽
② 在星级栏选择对应源兽星级 
注：提前用粉尘强化但没本体升级的，例如3星之后第一轮强化到最后一步，则选3.4，默认都强化到最后一步
③ 调整对应的特性等级(信徒与祭祀分别不同)
④ 设置放置该位置的源兽是否有环境加成
PS:如果该圣堂没有开启对应信徒位则删除对应位置数据
崇拜度几个关键点：
① 3万分开启镶嵌第二格
② 3.8万分增加神性结晶产量
③ 6万分开启镶嵌第三格
④ 6.2万分增加神性结晶产量
⑤ 9万分增加神性结晶产量
⑥ 10万分开启镶嵌第四格
注：可以集中所有资源凑3W/6W/10W分开一个圣堂之后重置再去开别的圣堂镶嵌格
PS: 10W分必须要有6星崩坏体以上祭祀，否则相当困难
</t>
  </si>
  <si>
    <t>★★★</t>
  </si>
  <si>
    <t>稀有(22%)</t>
  </si>
  <si>
    <t>是</t>
  </si>
  <si>
    <t>品级</t>
  </si>
  <si>
    <t>崩坏(40%)</t>
  </si>
  <si>
    <t>究极(40%)</t>
  </si>
  <si>
    <t>崩坏(34%)</t>
  </si>
  <si>
    <t>史诗(34%)</t>
  </si>
  <si>
    <t>史诗(28%)</t>
  </si>
  <si>
    <t>★★★☆(3.4)</t>
  </si>
  <si>
    <t>否</t>
  </si>
  <si>
    <t>★★★★☆(4.9)</t>
  </si>
  <si>
    <t>★★★☆(3.9)</t>
  </si>
  <si>
    <t>★★★★</t>
  </si>
  <si>
    <t>★★★★☆(4.3)</t>
  </si>
  <si>
    <t>所需对应命石</t>
  </si>
  <si>
    <t>★★★★☆(4.6)</t>
  </si>
  <si>
    <t>崇拜度</t>
  </si>
  <si>
    <t>总崇拜度</t>
  </si>
  <si>
    <t>★★★★★</t>
  </si>
  <si>
    <t>所需祭祀命石</t>
  </si>
  <si>
    <t>所需信徒命石</t>
  </si>
  <si>
    <t>★★★★★☆(5.3)</t>
  </si>
  <si>
    <t>★★★★★☆(5.6)</t>
  </si>
  <si>
    <t>★★★★★☆(5.9)</t>
  </si>
  <si>
    <t>★★★★★★</t>
  </si>
  <si>
    <t>★★★★★★☆(6.3)</t>
  </si>
  <si>
    <t>★★★★★★☆(6.6)</t>
  </si>
  <si>
    <t>★★★★★★☆(6.9)</t>
  </si>
  <si>
    <t>★★★★★★★</t>
  </si>
  <si>
    <t>冻土圣堂</t>
  </si>
  <si>
    <r>
      <rPr>
        <sz val="10"/>
        <color theme="1"/>
        <rFont val="宋体"/>
        <charset val="134"/>
        <scheme val="minor"/>
      </rPr>
      <t>该模拟器由</t>
    </r>
    <r>
      <rPr>
        <b/>
        <sz val="10"/>
        <color theme="1"/>
        <rFont val="宋体"/>
        <charset val="134"/>
        <scheme val="minor"/>
      </rPr>
      <t>渠道服</t>
    </r>
    <r>
      <rPr>
        <sz val="10"/>
        <color theme="1"/>
        <rFont val="宋体"/>
        <charset val="134"/>
        <scheme val="minor"/>
      </rPr>
      <t xml:space="preserve"> 第5次元</t>
    </r>
    <r>
      <rPr>
        <sz val="10"/>
        <color rgb="FF00B050"/>
        <rFont val="宋体"/>
        <charset val="134"/>
        <scheme val="minor"/>
      </rPr>
      <t>【野生动物园】</t>
    </r>
    <r>
      <rPr>
        <sz val="10"/>
        <color theme="1"/>
        <rFont val="宋体"/>
        <charset val="134"/>
        <scheme val="minor"/>
      </rPr>
      <t>的</t>
    </r>
    <r>
      <rPr>
        <sz val="10"/>
        <color rgb="FF00B0F0"/>
        <rFont val="宋体"/>
        <charset val="134"/>
        <scheme val="minor"/>
      </rPr>
      <t>摸鱼の北极熊</t>
    </r>
    <r>
      <rPr>
        <sz val="10"/>
        <color theme="1"/>
        <rFont val="宋体"/>
        <charset val="134"/>
        <scheme val="minor"/>
      </rPr>
      <t>开发，有问题可以联系Q: 4758199</t>
    </r>
  </si>
  <si>
    <t>荒漠圣堂</t>
  </si>
  <si>
    <t>沼泽圣堂</t>
  </si>
  <si>
    <t>草原圣堂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</si>
</sst>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color rgb="FF00B0F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Protection="1">
      <alignment vertical="center"/>
    </xf>
    <xf numFmtId="0" fontId="1" fillId="2" borderId="1" xfId="0" applyFont="1" applyFill="1" applyBorder="1" applyProtection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4" xfId="0" applyFont="1" applyFill="1" applyBorder="1" applyProtection="1">
      <alignment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0" xfId="0" applyFont="1" applyFill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0" fillId="4" borderId="0" xfId="0" applyFont="1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4" fillId="5" borderId="0" xfId="0" applyFont="1" applyFill="1" applyAlignment="1" applyProtection="1">
      <alignment horizontal="left" vertical="center" wrapText="1"/>
    </xf>
    <xf numFmtId="0" fontId="4" fillId="4" borderId="0" xfId="0" applyFont="1" applyFill="1" applyAlignment="1" applyProtection="1">
      <alignment horizontal="left" vertical="center" wrapText="1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ont>
        <color rgb="FFE40D08"/>
      </font>
    </dxf>
    <dxf>
      <font>
        <color rgb="FFF85208"/>
      </font>
    </dxf>
    <dxf>
      <font>
        <color rgb="FFFFC000"/>
      </font>
    </dxf>
    <dxf>
      <font>
        <color rgb="FF7030A0"/>
      </font>
    </dxf>
    <dxf>
      <font>
        <b val="1"/>
        <i val="0"/>
        <color rgb="FFFFC000"/>
      </font>
    </dxf>
    <dxf>
      <font>
        <b val="1"/>
        <i val="0"/>
        <color rgb="FF7030A0"/>
      </font>
    </dxf>
    <dxf>
      <font>
        <b val="1"/>
        <i val="0"/>
        <color rgb="FF0070C0"/>
      </font>
    </dxf>
    <dxf>
      <font>
        <b val="1"/>
        <i val="0"/>
        <color rgb="FF92D050"/>
      </font>
    </dxf>
    <dxf>
      <font>
        <color rgb="FF9C0006"/>
      </font>
    </dxf>
  </dxfs>
  <tableStyles count="0" defaultTableStyle="TableStyleMedium2" defaultPivotStyle="PivotStyleLight16"/>
  <colors>
    <mruColors>
      <color rgb="00E40D08"/>
      <color rgb="00E4EA3E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61595</xdr:colOff>
      <xdr:row>41</xdr:row>
      <xdr:rowOff>159385</xdr:rowOff>
    </xdr:from>
    <xdr:to>
      <xdr:col>14</xdr:col>
      <xdr:colOff>575945</xdr:colOff>
      <xdr:row>58</xdr:row>
      <xdr:rowOff>450850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11610" y="7338695"/>
          <a:ext cx="1748790" cy="2272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635635</xdr:colOff>
      <xdr:row>23</xdr:row>
      <xdr:rowOff>1270</xdr:rowOff>
    </xdr:from>
    <xdr:to>
      <xdr:col>17</xdr:col>
      <xdr:colOff>109855</xdr:colOff>
      <xdr:row>40</xdr:row>
      <xdr:rowOff>269240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401675" y="4627880"/>
          <a:ext cx="1902460" cy="224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60325</xdr:colOff>
      <xdr:row>58</xdr:row>
      <xdr:rowOff>428625</xdr:rowOff>
    </xdr:from>
    <xdr:to>
      <xdr:col>17</xdr:col>
      <xdr:colOff>4445</xdr:colOff>
      <xdr:row>76</xdr:row>
      <xdr:rowOff>363220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10340" y="9589135"/>
          <a:ext cx="3588385" cy="2552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609600</xdr:colOff>
      <xdr:row>40</xdr:row>
      <xdr:rowOff>323850</xdr:rowOff>
    </xdr:from>
    <xdr:to>
      <xdr:col>17</xdr:col>
      <xdr:colOff>151130</xdr:colOff>
      <xdr:row>58</xdr:row>
      <xdr:rowOff>428625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394055" y="6931660"/>
          <a:ext cx="1951355" cy="2657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47625</xdr:colOff>
      <xdr:row>22</xdr:row>
      <xdr:rowOff>695325</xdr:rowOff>
    </xdr:from>
    <xdr:to>
      <xdr:col>15</xdr:col>
      <xdr:colOff>0</xdr:colOff>
      <xdr:row>41</xdr:row>
      <xdr:rowOff>166370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597640" y="4521835"/>
          <a:ext cx="1804035" cy="2823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409575</xdr:colOff>
      <xdr:row>5</xdr:row>
      <xdr:rowOff>447675</xdr:rowOff>
    </xdr:from>
    <xdr:to>
      <xdr:col>17</xdr:col>
      <xdr:colOff>0</xdr:colOff>
      <xdr:row>9</xdr:row>
      <xdr:rowOff>57785</xdr:rowOff>
    </xdr:to>
    <xdr:pic>
      <xdr:nvPicPr>
        <xdr:cNvPr id="2" name="图片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428470" y="1438275"/>
          <a:ext cx="765810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38100</xdr:colOff>
      <xdr:row>1</xdr:row>
      <xdr:rowOff>27940</xdr:rowOff>
    </xdr:from>
    <xdr:to>
      <xdr:col>16</xdr:col>
      <xdr:colOff>818515</xdr:colOff>
      <xdr:row>5</xdr:row>
      <xdr:rowOff>399415</xdr:rowOff>
    </xdr:to>
    <xdr:cxnSp>
      <xdr:nvCxnSpPr>
        <xdr:cNvPr id="3" name="肘形连接符 2"/>
        <xdr:cNvCxnSpPr/>
      </xdr:nvCxnSpPr>
      <xdr:spPr>
        <a:xfrm rot="10800000">
          <a:off x="7924165" y="226060"/>
          <a:ext cx="6913245" cy="1163955"/>
        </a:xfrm>
        <a:prstGeom prst="bentConnector3">
          <a:avLst>
            <a:gd name="adj1" fmla="val 50"/>
          </a:avLst>
        </a:prstGeom>
        <a:ln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43"/>
  <sheetViews>
    <sheetView tabSelected="1" workbookViewId="0">
      <pane ySplit="2" topLeftCell="A3" activePane="bottomLeft" state="frozen"/>
      <selection/>
      <selection pane="bottomLeft" activeCell="B24" sqref="B24"/>
    </sheetView>
  </sheetViews>
  <sheetFormatPr defaultColWidth="9" defaultRowHeight="14.4"/>
  <cols>
    <col min="1" max="1" width="20" style="1" customWidth="1"/>
    <col min="2" max="2" width="13.4259259259259" style="1" customWidth="1"/>
    <col min="3" max="3" width="15.4259259259259" style="1" customWidth="1"/>
    <col min="4" max="4" width="14" style="1" customWidth="1"/>
    <col min="5" max="5" width="12.4259259259259" style="1" customWidth="1"/>
    <col min="6" max="6" width="13" style="1" customWidth="1"/>
    <col min="7" max="7" width="13.4259259259259" style="1" customWidth="1"/>
    <col min="8" max="8" width="13.287037037037" style="1" customWidth="1"/>
    <col min="9" max="10" width="14" style="1" customWidth="1"/>
    <col min="11" max="11" width="13.287037037037" style="1" customWidth="1"/>
    <col min="12" max="12" width="12.1388888888889" style="1" customWidth="1"/>
    <col min="13" max="16" width="9" style="1"/>
    <col min="17" max="18" width="17.1388888888889" style="1" customWidth="1"/>
    <col min="19" max="19" width="17.1388888888889" style="1" hidden="1" customWidth="1"/>
    <col min="20" max="20" width="22.4259259259259" style="1" hidden="1" customWidth="1"/>
    <col min="21" max="21" width="15" style="1" hidden="1" customWidth="1"/>
    <col min="22" max="22" width="14.8611111111111" style="1" hidden="1" customWidth="1"/>
    <col min="23" max="23" width="6.42592592592593" style="1" hidden="1" customWidth="1"/>
    <col min="24" max="24" width="12.4259259259259" style="1" hidden="1" customWidth="1"/>
    <col min="25" max="25" width="12.8611111111111" style="1" hidden="1" customWidth="1"/>
    <col min="26" max="26" width="15" style="1" hidden="1" customWidth="1"/>
    <col min="27" max="27" width="22.5648148148148" style="1" hidden="1" customWidth="1"/>
    <col min="28" max="28" width="12.8611111111111" style="1" hidden="1" customWidth="1"/>
    <col min="29" max="29" width="23.1388888888889" style="1" hidden="1" customWidth="1"/>
    <col min="30" max="30" width="7.13888888888889" style="1" hidden="1" customWidth="1"/>
    <col min="31" max="31" width="16.287037037037" style="1" hidden="1" customWidth="1"/>
    <col min="32" max="32" width="6" style="1" hidden="1" customWidth="1"/>
    <col min="33" max="33" width="15" style="1" hidden="1" customWidth="1"/>
    <col min="34" max="34" width="22.5648148148148" style="1" hidden="1" customWidth="1"/>
    <col min="35" max="35" width="12.8611111111111" style="1" hidden="1" customWidth="1"/>
    <col min="36" max="36" width="22.4259259259259" style="1" hidden="1" customWidth="1"/>
    <col min="37" max="37" width="14.5648148148148" style="1" hidden="1" customWidth="1"/>
    <col min="38" max="41" width="9" style="1" hidden="1" customWidth="1"/>
    <col min="42" max="42" width="9" style="1" customWidth="1"/>
    <col min="43" max="16384" width="9" style="1"/>
  </cols>
  <sheetData>
    <row r="1" ht="15.6" spans="1:10">
      <c r="A1" s="2" t="s">
        <v>0</v>
      </c>
      <c r="B1" s="3">
        <v>1521458</v>
      </c>
      <c r="C1" s="4" t="s">
        <v>1</v>
      </c>
      <c r="D1" s="5"/>
      <c r="E1" s="4">
        <f ca="1">SUM(B12,B29,B47,B65,B83)</f>
        <v>1477420</v>
      </c>
      <c r="F1" s="6" t="s">
        <v>2</v>
      </c>
      <c r="G1" s="6"/>
      <c r="H1" s="3">
        <v>44038</v>
      </c>
      <c r="J1" s="3">
        <f ca="1">E1+H1</f>
        <v>1521458</v>
      </c>
    </row>
    <row r="2" ht="15.6" spans="1:10">
      <c r="A2" s="2" t="s">
        <v>3</v>
      </c>
      <c r="B2" s="3">
        <v>1518778</v>
      </c>
      <c r="C2" s="4" t="s">
        <v>4</v>
      </c>
      <c r="D2" s="5"/>
      <c r="E2" s="4">
        <f ca="1">SUM(I12,I29,I47,I65,I83)</f>
        <v>1477860</v>
      </c>
      <c r="F2" s="6" t="s">
        <v>5</v>
      </c>
      <c r="G2" s="6"/>
      <c r="H2" s="3">
        <v>40918</v>
      </c>
      <c r="J2" s="3">
        <f ca="1">H2+E2</f>
        <v>1518778</v>
      </c>
    </row>
    <row r="3" ht="15.6" spans="1:41">
      <c r="A3" s="6" t="s">
        <v>6</v>
      </c>
      <c r="B3" s="6"/>
      <c r="C3" s="7"/>
      <c r="D3" s="7"/>
      <c r="E3" s="6"/>
      <c r="F3" s="7"/>
      <c r="G3" s="7"/>
      <c r="H3" s="6"/>
      <c r="I3" s="6"/>
      <c r="J3" s="6"/>
      <c r="K3" s="6"/>
      <c r="L3" s="6"/>
      <c r="M3" s="17" t="s">
        <v>7</v>
      </c>
      <c r="N3" s="18"/>
      <c r="O3" s="18"/>
      <c r="P3" s="18"/>
      <c r="Q3" s="18"/>
      <c r="T3" s="1" t="s">
        <v>8</v>
      </c>
      <c r="U3" s="1" t="s">
        <v>9</v>
      </c>
      <c r="V3" s="1" t="s">
        <v>10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15</v>
      </c>
      <c r="AC3" s="1" t="s">
        <v>16</v>
      </c>
      <c r="AE3" s="1" t="s">
        <v>17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23</v>
      </c>
      <c r="AN3" s="1" t="s">
        <v>24</v>
      </c>
      <c r="AO3" s="1">
        <v>0</v>
      </c>
    </row>
    <row r="4" ht="15.6" spans="1:41">
      <c r="A4" s="8"/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33</v>
      </c>
      <c r="K4" s="7" t="s">
        <v>34</v>
      </c>
      <c r="L4" s="7" t="s">
        <v>35</v>
      </c>
      <c r="M4" s="19" t="s">
        <v>36</v>
      </c>
      <c r="N4" s="19"/>
      <c r="O4" s="19"/>
      <c r="P4" s="19"/>
      <c r="Q4" s="19"/>
      <c r="S4" s="1">
        <v>1</v>
      </c>
      <c r="T4" s="1" t="s">
        <v>37</v>
      </c>
      <c r="U4" s="1">
        <v>300</v>
      </c>
      <c r="V4" s="1">
        <v>60</v>
      </c>
      <c r="W4" s="1">
        <v>1</v>
      </c>
      <c r="X4" s="1" t="s">
        <v>38</v>
      </c>
      <c r="Y4" s="1">
        <v>1.22</v>
      </c>
      <c r="Z4" s="1">
        <v>0</v>
      </c>
      <c r="AA4" s="1">
        <v>0</v>
      </c>
      <c r="AB4" s="1">
        <v>175</v>
      </c>
      <c r="AC4" s="1">
        <v>0</v>
      </c>
      <c r="AD4" s="1">
        <v>1</v>
      </c>
      <c r="AE4" s="1" t="s">
        <v>38</v>
      </c>
      <c r="AF4" s="1">
        <v>1.22</v>
      </c>
      <c r="AG4" s="1">
        <v>0</v>
      </c>
      <c r="AH4" s="1">
        <v>0</v>
      </c>
      <c r="AI4" s="1">
        <v>35</v>
      </c>
      <c r="AJ4" s="1">
        <v>0</v>
      </c>
      <c r="AK4" s="1" t="s">
        <v>39</v>
      </c>
      <c r="AL4" s="1">
        <v>1</v>
      </c>
      <c r="AN4" s="1">
        <v>1</v>
      </c>
      <c r="AO4" s="1">
        <v>0</v>
      </c>
    </row>
    <row r="5" ht="15.6" spans="1:41">
      <c r="A5" s="2" t="s">
        <v>40</v>
      </c>
      <c r="B5" s="9" t="s">
        <v>41</v>
      </c>
      <c r="C5" s="9" t="s">
        <v>42</v>
      </c>
      <c r="D5" s="9" t="s">
        <v>41</v>
      </c>
      <c r="E5" s="9" t="s">
        <v>41</v>
      </c>
      <c r="F5" s="9" t="s">
        <v>43</v>
      </c>
      <c r="G5" s="9" t="s">
        <v>44</v>
      </c>
      <c r="H5" s="9" t="s">
        <v>44</v>
      </c>
      <c r="I5" s="9" t="s">
        <v>44</v>
      </c>
      <c r="J5" s="9" t="s">
        <v>45</v>
      </c>
      <c r="K5" s="9" t="s">
        <v>45</v>
      </c>
      <c r="L5" s="9" t="s">
        <v>45</v>
      </c>
      <c r="M5" s="19"/>
      <c r="N5" s="19"/>
      <c r="O5" s="19"/>
      <c r="P5" s="19"/>
      <c r="Q5" s="19"/>
      <c r="S5" s="1">
        <v>2</v>
      </c>
      <c r="T5" s="1" t="s">
        <v>46</v>
      </c>
      <c r="U5" s="1">
        <v>450</v>
      </c>
      <c r="V5" s="1">
        <v>102</v>
      </c>
      <c r="W5" s="1">
        <v>2</v>
      </c>
      <c r="X5" s="1" t="s">
        <v>44</v>
      </c>
      <c r="Y5" s="1">
        <v>1.34</v>
      </c>
      <c r="Z5" s="1">
        <v>25</v>
      </c>
      <c r="AA5" s="1">
        <v>0</v>
      </c>
      <c r="AB5" s="1">
        <v>200</v>
      </c>
      <c r="AC5" s="1">
        <v>0</v>
      </c>
      <c r="AD5" s="1">
        <v>2</v>
      </c>
      <c r="AE5" s="1" t="s">
        <v>45</v>
      </c>
      <c r="AF5" s="1">
        <v>1.28</v>
      </c>
      <c r="AG5" s="1">
        <v>5</v>
      </c>
      <c r="AH5" s="1">
        <v>0</v>
      </c>
      <c r="AI5" s="1">
        <v>40</v>
      </c>
      <c r="AJ5" s="1">
        <v>0</v>
      </c>
      <c r="AK5" s="1" t="s">
        <v>47</v>
      </c>
      <c r="AL5" s="1">
        <v>0</v>
      </c>
      <c r="AN5" s="1">
        <v>2</v>
      </c>
      <c r="AO5" s="1">
        <v>120</v>
      </c>
    </row>
    <row r="6" ht="69.95" customHeight="1" spans="1:41">
      <c r="A6" s="2" t="s">
        <v>8</v>
      </c>
      <c r="B6" s="3" t="s">
        <v>48</v>
      </c>
      <c r="C6" s="3" t="s">
        <v>46</v>
      </c>
      <c r="D6" s="3" t="s">
        <v>49</v>
      </c>
      <c r="E6" s="3" t="s">
        <v>46</v>
      </c>
      <c r="F6" s="3" t="s">
        <v>48</v>
      </c>
      <c r="G6" s="3" t="s">
        <v>50</v>
      </c>
      <c r="H6" s="3" t="s">
        <v>50</v>
      </c>
      <c r="I6" s="3" t="s">
        <v>46</v>
      </c>
      <c r="J6" s="3" t="s">
        <v>50</v>
      </c>
      <c r="K6" s="3" t="s">
        <v>50</v>
      </c>
      <c r="L6" s="3" t="s">
        <v>50</v>
      </c>
      <c r="M6" s="19"/>
      <c r="N6" s="19"/>
      <c r="O6" s="19"/>
      <c r="P6" s="19"/>
      <c r="Q6" s="19"/>
      <c r="S6" s="1">
        <v>3</v>
      </c>
      <c r="T6" s="1" t="s">
        <v>49</v>
      </c>
      <c r="U6" s="1">
        <v>600</v>
      </c>
      <c r="V6" s="1">
        <v>150</v>
      </c>
      <c r="W6" s="1">
        <v>3</v>
      </c>
      <c r="X6" s="1" t="s">
        <v>41</v>
      </c>
      <c r="Y6" s="1">
        <v>1.4</v>
      </c>
      <c r="Z6" s="1">
        <v>50</v>
      </c>
      <c r="AA6" s="1">
        <v>50</v>
      </c>
      <c r="AB6" s="1">
        <v>225</v>
      </c>
      <c r="AC6" s="1">
        <v>50</v>
      </c>
      <c r="AD6" s="1">
        <v>3</v>
      </c>
      <c r="AE6" s="1" t="s">
        <v>44</v>
      </c>
      <c r="AF6" s="1">
        <v>1.34</v>
      </c>
      <c r="AG6" s="1">
        <v>5</v>
      </c>
      <c r="AH6" s="1">
        <v>0</v>
      </c>
      <c r="AI6" s="1">
        <v>40</v>
      </c>
      <c r="AJ6" s="1">
        <v>0</v>
      </c>
      <c r="AN6" s="1">
        <v>3</v>
      </c>
      <c r="AO6" s="1">
        <v>180</v>
      </c>
    </row>
    <row r="7" ht="15.6" spans="1:41">
      <c r="A7" s="2" t="s">
        <v>24</v>
      </c>
      <c r="B7" s="10">
        <v>113</v>
      </c>
      <c r="C7" s="10">
        <v>37</v>
      </c>
      <c r="D7" s="10">
        <v>37</v>
      </c>
      <c r="E7" s="10">
        <v>37</v>
      </c>
      <c r="F7" s="10">
        <v>36</v>
      </c>
      <c r="G7" s="10">
        <v>36</v>
      </c>
      <c r="H7" s="10">
        <v>36</v>
      </c>
      <c r="I7" s="10">
        <v>36</v>
      </c>
      <c r="J7" s="10">
        <v>36</v>
      </c>
      <c r="K7" s="10">
        <v>36</v>
      </c>
      <c r="L7" s="10">
        <v>36</v>
      </c>
      <c r="M7" s="19"/>
      <c r="N7" s="19"/>
      <c r="O7" s="19"/>
      <c r="P7" s="19"/>
      <c r="Q7" s="19"/>
      <c r="S7" s="1">
        <v>4</v>
      </c>
      <c r="T7" s="1" t="s">
        <v>50</v>
      </c>
      <c r="U7" s="1">
        <v>900</v>
      </c>
      <c r="V7" s="1">
        <v>162</v>
      </c>
      <c r="W7" s="1">
        <v>4</v>
      </c>
      <c r="X7" s="1" t="s">
        <v>42</v>
      </c>
      <c r="Y7" s="1">
        <v>1.4</v>
      </c>
      <c r="Z7" s="1">
        <v>75</v>
      </c>
      <c r="AA7" s="1">
        <v>50</v>
      </c>
      <c r="AB7" s="1">
        <v>250</v>
      </c>
      <c r="AC7" s="1">
        <v>50</v>
      </c>
      <c r="AD7" s="1">
        <v>4</v>
      </c>
      <c r="AE7" s="1" t="s">
        <v>43</v>
      </c>
      <c r="AF7" s="1">
        <v>1.34</v>
      </c>
      <c r="AG7" s="1">
        <v>10</v>
      </c>
      <c r="AH7" s="1">
        <v>10</v>
      </c>
      <c r="AI7" s="1">
        <v>45</v>
      </c>
      <c r="AJ7" s="1">
        <v>10</v>
      </c>
      <c r="AN7" s="1">
        <v>4</v>
      </c>
      <c r="AO7" s="1">
        <v>240</v>
      </c>
    </row>
    <row r="8" ht="15.6" spans="1:41">
      <c r="A8" s="2" t="s">
        <v>23</v>
      </c>
      <c r="B8" s="10" t="s">
        <v>39</v>
      </c>
      <c r="C8" s="10" t="s">
        <v>39</v>
      </c>
      <c r="D8" s="10" t="s">
        <v>39</v>
      </c>
      <c r="E8" s="10" t="s">
        <v>39</v>
      </c>
      <c r="F8" s="10" t="s">
        <v>39</v>
      </c>
      <c r="G8" s="10" t="s">
        <v>39</v>
      </c>
      <c r="H8" s="10" t="s">
        <v>39</v>
      </c>
      <c r="I8" s="10" t="s">
        <v>39</v>
      </c>
      <c r="J8" s="10" t="s">
        <v>39</v>
      </c>
      <c r="K8" s="10" t="s">
        <v>39</v>
      </c>
      <c r="L8" s="10" t="s">
        <v>39</v>
      </c>
      <c r="M8" s="19"/>
      <c r="N8" s="19"/>
      <c r="O8" s="19"/>
      <c r="P8" s="19"/>
      <c r="Q8" s="19"/>
      <c r="S8" s="1">
        <v>5</v>
      </c>
      <c r="T8" s="1" t="s">
        <v>51</v>
      </c>
      <c r="U8" s="1">
        <v>1500</v>
      </c>
      <c r="V8" s="1">
        <v>324</v>
      </c>
      <c r="AD8" s="1">
        <v>5</v>
      </c>
      <c r="AE8" s="1" t="s">
        <v>41</v>
      </c>
      <c r="AF8" s="1">
        <v>1.4</v>
      </c>
      <c r="AG8" s="1">
        <v>10</v>
      </c>
      <c r="AH8" s="1">
        <v>10</v>
      </c>
      <c r="AI8" s="1">
        <v>45</v>
      </c>
      <c r="AJ8" s="1">
        <v>10</v>
      </c>
      <c r="AN8" s="1">
        <v>5</v>
      </c>
      <c r="AO8" s="1">
        <v>300</v>
      </c>
    </row>
    <row r="9" ht="15.6" spans="1:41">
      <c r="A9" s="2" t="s">
        <v>52</v>
      </c>
      <c r="B9" s="6">
        <f ca="1">IF(B7&lt;1,0,SUM(AO4:INDEX(AO4:AO243,MATCH(B7,AN4:AN243,0))))</f>
        <v>415020</v>
      </c>
      <c r="C9" s="6">
        <f ca="1">IF(C7&lt;1,0,SUM(AO4:INDEX(AO4:AO243,MATCH(C7,AN4:AN243,0))))</f>
        <v>42120</v>
      </c>
      <c r="D9" s="6">
        <f ca="1">IF(D7&lt;1,0,SUM(AO4:INDEX(AO4:AO243,MATCH(D7,AN4:AN243,0))))</f>
        <v>42120</v>
      </c>
      <c r="E9" s="6">
        <f ca="1">IF(E7&lt;1,0,SUM(AO4:INDEX(AO4:AO243,MATCH(E7,AN4:AN243,0))))</f>
        <v>42120</v>
      </c>
      <c r="F9" s="6">
        <f ca="1">IF(F7&lt;1,0,SUM(AO4:INDEX(AO4:AO243,MATCH(F7,AN4:AN243,0))))</f>
        <v>39900</v>
      </c>
      <c r="G9" s="6">
        <f ca="1">IF(G7&lt;1,0,SUM(AO4:INDEX(AO4:AO243,MATCH(G7,AN4:AN243,0))))</f>
        <v>39900</v>
      </c>
      <c r="H9" s="6">
        <f ca="1">IF(H7&lt;1,0,SUM(AO4:INDEX(AO4:AO243,MATCH(H7,AN4:AN243,0))))</f>
        <v>39900</v>
      </c>
      <c r="I9" s="6">
        <f ca="1">IF(I7&lt;1,0,SUM(AO4:INDEX(AO4:AO243,MATCH(I7,AN4:AN243,0))))</f>
        <v>39900</v>
      </c>
      <c r="J9" s="6">
        <f ca="1">IF(J7&lt;1,0,SUM(AO4:INDEX(AO4:AO243,MATCH(J7,AN4:AN243,0))))</f>
        <v>39900</v>
      </c>
      <c r="K9" s="6">
        <f ca="1">IF(K7&lt;1,0,SUM(AO4:INDEX(AO4:AO243,MATCH(K7,AN4:AN243,0))))</f>
        <v>39900</v>
      </c>
      <c r="L9" s="6">
        <f ca="1">IF(L7&lt;1,0,SUM(AO4:INDEX(AO4:AO243,MATCH(L7,AN4:AN243,0))))</f>
        <v>39900</v>
      </c>
      <c r="M9" s="19"/>
      <c r="N9" s="19"/>
      <c r="O9" s="19"/>
      <c r="P9" s="19"/>
      <c r="Q9" s="19"/>
      <c r="S9" s="1">
        <v>6</v>
      </c>
      <c r="T9" s="1" t="s">
        <v>53</v>
      </c>
      <c r="U9" s="1">
        <v>2100</v>
      </c>
      <c r="V9" s="1">
        <v>498</v>
      </c>
      <c r="AD9" s="1">
        <v>6</v>
      </c>
      <c r="AE9" s="1" t="s">
        <v>42</v>
      </c>
      <c r="AF9" s="1">
        <v>1.4</v>
      </c>
      <c r="AG9" s="1">
        <v>15</v>
      </c>
      <c r="AH9" s="1">
        <v>10</v>
      </c>
      <c r="AI9" s="1">
        <v>50</v>
      </c>
      <c r="AJ9" s="1">
        <v>10</v>
      </c>
      <c r="AN9" s="1">
        <v>6</v>
      </c>
      <c r="AO9" s="1">
        <v>360</v>
      </c>
    </row>
    <row r="10" ht="15.6" spans="1:41">
      <c r="A10" s="2" t="s">
        <v>54</v>
      </c>
      <c r="B10" s="11">
        <f>IF(B7&lt;1,0,IF(INDEX(AL4:AL5,MATCH(B8,AK4:AK5,0))=1,(INDEX(U4:U19,MATCH(B6,T4:T19,0))+INDEX(Z4:Z7,MATCH(B5,X4:X7,0))+IF(AND(INDEX(W4:W7,MATCH(B5,X4:X7,0))&gt;=3,INDEX(S4:S19,MATCH(B6,T4:T19,0))&gt;=12),INDEX(AA4:AA7,MATCH(B5,X4:X7,0)),0)+(B7-1)*(INDEX(AB4:AB7,MATCH(B5,X4:X7,0))+IF(AND(INDEX(W4:W7,MATCH(B5,X4:X7,0))&gt;=3,INDEX(S4:S19,MATCH(B6,T4:T19,0))&gt;=12),INDEX(AC4:AC7,MATCH(B5,X4:X7,0)),0)))*INDEX(Y4:Y7,MATCH(B5,X4:X7,0)),(INDEX(U4:U19,MATCH(B6,T4:T19,0))+INDEX(Z4:Z7,MATCH(B5,X4:X7,0))+IF(AND(INDEX(W4:W7,MATCH(B5,X4:X7,0))&gt;=3,INDEX(S4:S19,MATCH(B6,T4:T19,0))&gt;=12),INDEX(AA4:AA7,MATCH(B5,X4:X7,0)),0)+(B7-1)*(INDEX(AB4:AB7,MATCH(B5,X4:X7,0))+IF(AND(INDEX(W4:W7,MATCH(B5,X4:X7,0))&gt;=3,INDEX(S4:S19,MATCH(B6,T4:T19,0))&gt;=12),INDEX(AC4:AC7,MATCH(B5,X4:X7,0)),0)))))</f>
        <v>39130</v>
      </c>
      <c r="C10" s="11">
        <f>IF(C7&lt;1,0,_xlfn.SWITCH(INDEX(AL4:AL5,MATCH(C8,AK4:AK5,0)),1,(INDEX(V4:V19,MATCH(C6,T4:T19,0))+INDEX(AG4:AG9,MATCH(C5,AE4:AE9,0))+IF(AND(INDEX(AD4:AD9,MATCH(C5,AE4:AE9,0))&gt;=4,INDEX(S4:S19,MATCH(C6,T4:T19,0))&gt;=12),INDEX(AH4:AH9,MATCH(C5,AE4:AE9,0)),0)+(C7-1)*(INDEX(AI4:AI9,MATCH(C5,AE4:AE9,0))+IF(AND(INDEX(AD4:AD9,MATCH(C5,AE4:AE9,0))&gt;=4,INDEX(S4:S19,MATCH(C6,T4:T19,0))&gt;=12),INDEX(AJ4:AJ9,MATCH(C5,AE4:AE9,0)),0)))*INDEX(AF4:AF9,MATCH(C5,AE4:AE9,0)),0,(INDEX(V4:V19,MATCH(C6,T4:T19,0))+INDEX(AG4:AG9,MATCH(C5,AE4:AE9,0))+IF(AND(INDEX(AD4:AD9,MATCH(C5,AE4:AE9,0))&gt;=4,INDEX(S4:S19,MATCH(C6,T4:T19,0))&gt;=12),INDEX(AH4:AH9,MATCH(C5,AE4:AE9,0)),0)+(C7-1)*(INDEX(AI4:AI9,MATCH(C5,AE4:AE9,0))+IF(AND(INDEX(AD4:AD9,MATCH(C5,AE4:AE9,0))&gt;=4,INDEX(S4:S19,MATCH(C6,T4:T19,0))&gt;=12),INDEX(AJ4:AJ9,MATCH(C5,AE4:AE9,0)),0)))))</f>
        <v>2683.8</v>
      </c>
      <c r="D10" s="11">
        <f>IF(D7&lt;1,0,_xlfn.SWITCH(INDEX(AL4:AL5,MATCH(D8,AK4:AK5,0)),1,(INDEX(V4:V19,MATCH(D6,T4:T19,0))+INDEX(AG4:AG9,MATCH(D5,AE4:AE9,0))+IF(AND(INDEX(AD4:AD9,MATCH(D5,AE4:AE9,0))&gt;=4,INDEX(S4:S19,MATCH(D6,T4:T19,0))&gt;=12),INDEX(AH4:AH9,MATCH(D5,AE4:AE9,0)),0)+(D7-1)*(INDEX(AI4:AI9,MATCH(D5,AE4:AE9,0))+IF(AND(INDEX(AD4:AD9,MATCH(D5,AE4:AE9,0))&gt;=4,INDEX(S4:S19,MATCH(D6,T4:T19,0))&gt;=12),INDEX(AJ4:AJ9,MATCH(D5,AE4:AE9,0)),0)))*INDEX(AF4:AF9,MATCH(D5,AE4:AE9,0)),0,(INDEX(V4:V19,MATCH(D6,T4:T19,0))+INDEX(AG4:AG9,MATCH(D5,AE4:AE9,0))+IF(AND(INDEX(AD4:AD9,MATCH(D5,AE4:AE9,0))&gt;=4,INDEX(S4:S19,MATCH(D6,T4:T19,0))&gt;=12),INDEX(AH4:AH9,MATCH(D5,AE4:AE9,0)),0)+(D7-1)*(INDEX(AI4:AI9,MATCH(D5,AE4:AE9,0))+IF(AND(INDEX(AD4:AD9,MATCH(D5,AE4:AE9,0))&gt;=4,INDEX(S4:S19,MATCH(D6,T4:T19,0))&gt;=12),INDEX(AJ4:AJ9,MATCH(D5,AE4:AE9,0)),0)))))</f>
        <v>2492</v>
      </c>
      <c r="E10" s="11">
        <f>IF(E7&lt;1,0,_xlfn.SWITCH(INDEX(AL4:AL5,MATCH(E8,AK4:AK5,0)),1,(INDEX(V4:V19,MATCH(E6,T4:T19,0))+INDEX(AG4:AG9,MATCH(E5,AE4:AE9,0))+IF(AND(INDEX(AD4:AD9,MATCH(E5,AE4:AE9,0))&gt;=4,INDEX(S4:S19,MATCH(E6,T4:T19,0))&gt;=12),INDEX(AH4:AH9,MATCH(E5,AE4:AE9,0)),0)+(E7-1)*(INDEX(AI4:AI9,MATCH(E5,AE4:AE9,0))+IF(AND(INDEX(AD4:AD9,MATCH(E5,AE4:AE9,0))&gt;=4,INDEX(S4:S19,MATCH(E6,T4:T19,0))&gt;=12),INDEX(AJ4:AJ9,MATCH(E5,AE4:AE9,0)),0)))*INDEX(AF4:AF9,MATCH(E5,AE4:AE9,0)),0,(INDEX(V4:V19,MATCH(E6,T4:T19,0))+INDEX(AG4:AG9,MATCH(E5,AE4:AE9,0))+IF(AND(INDEX(AD4:AD9,MATCH(E5,AE4:AE9,0))&gt;=4,INDEX(S4:S19,MATCH(E6,T4:T19,0))&gt;=7),INDEX(AH4:AH9,MATCH(E5,AE4:AE9,0)),0)+(E7-1)*(INDEX(AI4:AI9,MATCH(E5,AE4:AE9,0))+IF(AND(INDEX(AD4:AD9,MATCH(E5,AE4:AE9,0))&gt;=4,INDEX(S4:S19,MATCH(E6,T4:T19,0))&gt;=12),INDEX(AJ4:AJ9,MATCH(E5,AE4:AE9,0)),0)))))</f>
        <v>2424.8</v>
      </c>
      <c r="F10" s="11">
        <f>IF(F7&lt;1,0,_xlfn.SWITCH(INDEX(AL4:AL5,MATCH(F8,AK4:AK5,0)),1,(INDEX(V4:V19,MATCH(F6,T4:T19,0))+INDEX(AG4:AG9,MATCH(F5,AE4:AE9,0))+IF(AND(INDEX(AD4:AD9,MATCH(F5,AE4:AE9,0))&gt;=4,INDEX(S4:S19,MATCH(F6,T4:T19,0))&gt;=12),INDEX(AH4:AH9,MATCH(F5,AE4:AE9,0)),0)+(F7-1)*(INDEX(AI4:AI9,MATCH(F5,AE4:AE9,0))+IF(AND(INDEX(AD4:AD9,MATCH(F5,AE4:AE9,0))&gt;=4,INDEX(S4:S19,MATCH(F6,T4:T19,0))&gt;=12),INDEX(AJ4:AJ9,MATCH(F5,AE4:AE9,0)),0)))*INDEX(AF4:AF9,MATCH(F5,AE4:AE9,0)),0,(INDEX(V4:V19,MATCH(F6,T4:T19,0))+INDEX(AG4:AG9,MATCH(F5,AE4:AE9,0))+IF(AND(INDEX(AD4:AD9,MATCH(F5,AE4:AE9,0))&gt;=4,INDEX(S4:S19,MATCH(F6,T4:T19,0))&gt;=12),INDEX(AH4:AH9,MATCH(F5,AE4:AE9,0)),0)+(F7-1)*(INDEX(AI4:AI9,MATCH(F5,AE4:AE9,0))+IF(AND(INDEX(AD4:AD9,MATCH(F5,AE4:AE9,0))&gt;=4,INDEX(S4:S19,MATCH(F6,T4:T19,0))&gt;=12),INDEX(AJ4:AJ9,MATCH(F5,AE4:AE9,0)),0)))))</f>
        <v>3040.46</v>
      </c>
      <c r="G10" s="11">
        <f>IF(G7&lt;1,0,_xlfn.SWITCH(INDEX(AL4:AL5,MATCH(G8,AK4:AK5,0)),1,(INDEX(V4:V19,MATCH(G6,T4:T19,0))+INDEX(AG4:AG9,MATCH(G5,AE4:AE9,0))+IF(AND(INDEX(AD4:AD9,MATCH(G5,AE4:AE9,0))&gt;=4,INDEX(S4:S19,MATCH(G6,T4:T19,0))&gt;=12),INDEX(AH4:AH9,MATCH(G5,AE4:AE9,0)),0)+(G7-1)*(INDEX(AI4:AI9,MATCH(G5,AE4:AE9,0))+IF(AND(INDEX(AD4:AD9,MATCH(G5,AE4:AE9,0))&gt;=4,INDEX(S4:S19,MATCH(G6,T4:T19,0))&gt;=12),INDEX(AJ4:AJ9,MATCH(G5,AE4:AE9,0)),0)))*INDEX(AF4:AF9,MATCH(G5,AE4:AE9,0)),0,(INDEX(V4:V19,MATCH(G6,T4:T19,0))+INDEX(AG4:AG9,MATCH(G5,AE4:AE9,0))+IF(AND(INDEX(AD4:AD9,MATCH(G5,AE4:AE9,0))&gt;=4,INDEX(S4:S19,MATCH(G6,T4:T19,0))&gt;=12),INDEX(AH4:AH9,MATCH(G5,AE4:AE9,0)),0)+(G7-1)*(INDEX(AI4:AI9,MATCH(G5,AE4:AE9,0))+IF(AND(INDEX(AD4:AD9,MATCH(G5,AE4:AE9,0))&gt;=4,INDEX(S4:S19,MATCH(G6,T4:T19,0))&gt;=12),INDEX(AJ4:AJ9,MATCH(G5,AE4:AE9,0)),0)))))</f>
        <v>2099.78</v>
      </c>
      <c r="H10" s="11">
        <f>IF(H7&lt;1,0,_xlfn.SWITCH(INDEX(AL4:AL5,MATCH(H8,AK4:AK5,0)),1,(INDEX(V4:V19,MATCH(H6,T4:T19,0))+INDEX(AG4:AG9,MATCH(H5,AE4:AE9,0))+IF(AND(INDEX(AD4:AD9,MATCH(H5,AE4:AE9,0))&gt;=4,INDEX(S4:S19,MATCH(H6,T4:T19,0))&gt;=12),INDEX(AH4:AH9,MATCH(H5,AE4:AE9,0)),0)+(H7-1)*(INDEX(AI4:AI9,MATCH(H5,AE4:AE9,0))+IF(AND(INDEX(AD4:AD9,MATCH(H5,AE4:AE9,0))&gt;=4,INDEX(S4:S19,MATCH(H6,T4:T19,0))&gt;=12),INDEX(AJ4:AJ9,MATCH(H5,AE4:AE9,0)),0)))*INDEX(AF4:AF9,MATCH(H5,AE4:AE9,0)),0,(INDEX(V4:V19,MATCH(H6,T4:T19,0))+INDEX(AG4:AG9,MATCH(H5,AE4:AE9,0))+IF(AND(INDEX(AD4:AD9,MATCH(H5,AE4:AE9,0))&gt;=4,INDEX(S4:S19,MATCH(H6,T4:T19,0))&gt;=12),INDEX(AH4:AH9,MATCH(H5,AE4:AE9,0)),0)+(H7-1)*(INDEX(AI4:AI9,MATCH(H5,AE4:AE9,0))+IF(AND(INDEX(AD4:AD9,MATCH(H5,AE4:AE9,0))&gt;=4,INDEX(S4:S19,MATCH(H6,T4:T19,0))&gt;=12),INDEX(AJ4:AJ9,MATCH(H5,AE4:AE9,0)),0)))))</f>
        <v>2099.78</v>
      </c>
      <c r="I10" s="11">
        <f>IF(I7&lt;1,0,_xlfn.SWITCH(INDEX(AL4:AL5,MATCH(I8,AK4:AK5,0)),1,(INDEX(V4:V19,MATCH(I6,T4:T19,0))+INDEX(AG4:AG9,MATCH(I5,AE4:AE9,0))+IF(AND(INDEX(AD4:AD9,MATCH(I5,AE4:AE9,0))&gt;=4,INDEX(S4:S19,MATCH(I6,T4:T19,0))&gt;=12),INDEX(AH4:AH9,MATCH(I5,AE4:AE9,0)),0)+(I7-1)*(INDEX(AI4:AI9,MATCH(I5,AE4:AE9,0))+IF(AND(INDEX(AD4:AD9,MATCH(I5,AE4:AE9,0))&gt;=4,INDEX(S4:S19,MATCH(I6,T4:T19,0))&gt;=12),INDEX(AJ4:AJ9,MATCH(I5,AE4:AE9,0)),0)))*INDEX(AF4:AF9,MATCH(I5,AE4:AE9,0)),0,(INDEX(V4:V19,MATCH(I6,T4:T19,0))+INDEX(AG4:AG9,MATCH(I5,AE4:AE9,0))+IF(AND(INDEX(AD4:AD9,MATCH(I5,AE4:AE9,0))&gt;=4,INDEX(S4:S19,MATCH(I6,T4:T19,0))&gt;=12),INDEX(AH4:AH9,MATCH(I5,AE4:AE9,0)),0)+(I7-1)*(INDEX(AI4:AI9,MATCH(I5,AE4:AE9,0))+IF(AND(INDEX(AD4:AD9,MATCH(I5,AE4:AE9,0))&gt;=4,INDEX(S4:S19,MATCH(I6,T4:T19,0))&gt;=12),INDEX(AJ4:AJ9,MATCH(I5,AE4:AE9,0)),0)))))</f>
        <v>2019.38</v>
      </c>
      <c r="J10" s="11">
        <f>IF(J7&lt;1,0,_xlfn.SWITCH(INDEX(AL4:AL5,MATCH(J8,AK4:AK5,0)),1,(INDEX(V4:V19,MATCH(J6,T4:T19,0))+INDEX(AG4:AG9,MATCH(J5,AE4:AE9,0))+IF(AND(INDEX(AD4:AD9,MATCH(J5,AE4:AE9,0))&gt;=4,INDEX(S4:S19,MATCH(J6,T4:T19,0))&gt;=12),INDEX(AH4:AH9,MATCH(J5,AE4:AE9,0)),0)+(J7-1)*(INDEX(AI4:AI9,MATCH(J5,AE4:AE9,0))+IF(AND(INDEX(AD4:AD9,MATCH(J5,AE4:AE9,0))&gt;=4,INDEX(S4:S19,MATCH(J6,T4:T19,0))&gt;=12),INDEX(AJ4:AJ9,MATCH(J5,AE4:AE9,0)),0)))*INDEX(AF4:AF9,MATCH(J5,AE4:AE9,0)),0,(INDEX(V4:V19,MATCH(J6,T4:T19,0))+INDEX(AG4:AG9,MATCH(J5,AE4:AE9,0))+IF(AND(INDEX(AD4:AD9,MATCH(J5,AE4:AE9,0))&gt;=4,INDEX(S4:S19,MATCH(J6,T4:T19,0))&gt;=12),INDEX(AH4:AH9,MATCH(J5,AE4:AE9,0)),0)+(J7-1)*(INDEX(AI4:AI9,MATCH(J5,AE4:AE9,0))+IF(AND(INDEX(AD4:AD9,MATCH(J5,AE4:AE9,0))&gt;=4,INDEX(S4:S19,MATCH(J6,T4:T19,0))&gt;=12),INDEX(AJ4:AJ9,MATCH(J5,AE4:AE9,0)),0)))))</f>
        <v>2005.76</v>
      </c>
      <c r="K10" s="11">
        <f>IF(K7&lt;1,0,_xlfn.SWITCH(INDEX(AL4:AL5,MATCH(K8,AK4:AK5,0)),1,(INDEX(V4:V19,MATCH(K6,T4:T19,0))+INDEX(AG4:AG9,MATCH(K5,AE4:AE9,0))+IF(AND(INDEX(AD4:AD9,MATCH(K5,AE4:AE9,0))&gt;=4,INDEX(S4:S19,MATCH(K6,T4:T19,0))&gt;=12),INDEX(AH4:AH9,MATCH(K5,AE4:AE9,0)),0)+(K7-1)*(INDEX(AI4:AI9,MATCH(K5,AE4:AE9,0))+IF(AND(INDEX(AD4:AD9,MATCH(K5,AE4:AE9,0))&gt;=4,INDEX(S4:S19,MATCH(K6,T4:T19,0))&gt;=12),INDEX(AJ4:AJ9,MATCH(K5,AE4:AE9,0)),0)))*INDEX(AF4:AF9,MATCH(K5,AE4:AE9,0)),0,(INDEX(V4:V19,MATCH(K6,T4:T19,0))+INDEX(AG4:AG9,MATCH(K5,AE4:AE9,0))+IF(AND(INDEX(AD4:AD9,MATCH(K5,AE4:AE9,0))&gt;=4,INDEX(S4:S19,MATCH(K6,T4:T19,0))&gt;=12),INDEX(AH4:AH9,MATCH(K5,AE4:AE9,0)),0)+(K7-1)*(INDEX(AI4:AI9,MATCH(K5,AE4:AE9,0))+IF(AND(INDEX(AD4:AD9,MATCH(K5,AE4:AE9,0))&gt;=4,INDEX(S4:S19,MATCH(K6,T4:T19,0))&gt;=12),INDEX(AJ4:AJ9,MATCH(K5,AE4:AE9,0)),0)))))</f>
        <v>2005.76</v>
      </c>
      <c r="L10" s="11">
        <f>IF(L7&lt;1,0,_xlfn.SWITCH(INDEX(AL4:AL5,MATCH(L8,AK4:AK5,0)),1,(INDEX(V4:V19,MATCH(L6,T4:T19,0))+INDEX(AG4:AG9,MATCH(L5,AE4:AE9,0))+IF(AND(INDEX(AD4:AD9,MATCH(L5,AE4:AE9,0))&gt;=4,INDEX(S4:S19,MATCH(L6,T4:T19,0))&gt;=12),INDEX(AH4:AH9,MATCH(L5,AE4:AE9,0)),0)+(L7-1)*(INDEX(AI4:AI9,MATCH(L5,AE4:AE9,0))+IF(AND(INDEX(AD4:AD9,MATCH(L5,AE4:AE9,0))&gt;=4,INDEX(S4:S19,MATCH(L6,T4:T19,0))&gt;=12),INDEX(AJ4:AJ9,MATCH(L5,AE4:AE9,0)),0)))*INDEX(AF4:AF9,MATCH(L5,AE4:AE9,0)),0,(INDEX(V4:V19,MATCH(L6,T4:T19,0))+INDEX(AG4:AG9,MATCH(L5,AE4:AE9,0))+IF(AND(INDEX(AD4:AD9,MATCH(L5,AE4:AE9,0))&gt;=4,INDEX(S4:S19,MATCH(L6,T4:T19,0))&gt;=12),INDEX(AH4:AH9,MATCH(L5,AE4:AE9,0)),0)+(L7-1)*(INDEX(AI4:AI9,MATCH(L5,AE4:AE9,0))+IF(AND(INDEX(AD4:AD9,MATCH(L5,AE4:AE9,0))&gt;=4,INDEX(S4:S19,MATCH(L6,T4:T19,0))&gt;=12),INDEX(AJ4:AJ9,MATCH(L5,AE4:AE9,0)),0)))))</f>
        <v>2005.76</v>
      </c>
      <c r="M10" s="19"/>
      <c r="N10" s="19"/>
      <c r="O10" s="19"/>
      <c r="P10" s="19"/>
      <c r="Q10" s="19"/>
      <c r="S10" s="22">
        <v>7</v>
      </c>
      <c r="T10" s="1" t="s">
        <v>48</v>
      </c>
      <c r="U10" s="1">
        <v>2700</v>
      </c>
      <c r="V10" s="1">
        <v>684</v>
      </c>
      <c r="AN10" s="1">
        <v>7</v>
      </c>
      <c r="AO10" s="1">
        <v>420</v>
      </c>
    </row>
    <row r="11" ht="12.95" customHeight="1" spans="1:41">
      <c r="A11" s="2" t="s">
        <v>55</v>
      </c>
      <c r="B11" s="4">
        <f>SUM(B10:L10)</f>
        <v>62007.28</v>
      </c>
      <c r="C11" s="12"/>
      <c r="D11" s="12"/>
      <c r="E11" s="12"/>
      <c r="F11" s="12"/>
      <c r="G11" s="12"/>
      <c r="H11" s="12"/>
      <c r="I11" s="12"/>
      <c r="J11" s="12"/>
      <c r="K11" s="12"/>
      <c r="L11" s="5"/>
      <c r="M11" s="19"/>
      <c r="N11" s="19"/>
      <c r="O11" s="19"/>
      <c r="P11" s="19"/>
      <c r="Q11" s="19"/>
      <c r="S11" s="22">
        <v>8</v>
      </c>
      <c r="T11" s="1" t="s">
        <v>56</v>
      </c>
      <c r="U11" s="1">
        <v>3000</v>
      </c>
      <c r="V11" s="1">
        <v>696</v>
      </c>
      <c r="AN11" s="1">
        <v>8</v>
      </c>
      <c r="AO11" s="1">
        <v>480</v>
      </c>
    </row>
    <row r="12" ht="15.6" spans="1:41">
      <c r="A12" s="2" t="s">
        <v>57</v>
      </c>
      <c r="B12" s="6">
        <f ca="1">B9</f>
        <v>415020</v>
      </c>
      <c r="C12" s="6"/>
      <c r="D12" s="6"/>
      <c r="E12" s="6"/>
      <c r="F12" s="6" t="s">
        <v>58</v>
      </c>
      <c r="G12" s="6"/>
      <c r="H12" s="13"/>
      <c r="I12" s="6">
        <f ca="1">SUM(C9:L9)</f>
        <v>405660</v>
      </c>
      <c r="J12" s="6"/>
      <c r="K12" s="6"/>
      <c r="L12" s="6"/>
      <c r="M12" s="19"/>
      <c r="N12" s="19"/>
      <c r="O12" s="19"/>
      <c r="P12" s="19"/>
      <c r="Q12" s="19"/>
      <c r="S12" s="22">
        <v>9</v>
      </c>
      <c r="T12" s="1" t="s">
        <v>59</v>
      </c>
      <c r="U12" s="1">
        <v>4000</v>
      </c>
      <c r="V12" s="1">
        <v>974</v>
      </c>
      <c r="AN12" s="1">
        <v>9</v>
      </c>
      <c r="AO12" s="1">
        <v>540</v>
      </c>
    </row>
    <row r="13" ht="15.6" hidden="1" spans="1:41">
      <c r="A13" s="14"/>
      <c r="B13" s="14"/>
      <c r="C13" s="14"/>
      <c r="D13" s="14"/>
      <c r="E13" s="14"/>
      <c r="F13" s="14"/>
      <c r="G13" s="14"/>
      <c r="H13" s="14"/>
      <c r="I13" s="19"/>
      <c r="J13" s="19"/>
      <c r="K13" s="19"/>
      <c r="L13" s="19"/>
      <c r="M13" s="19"/>
      <c r="N13" s="19"/>
      <c r="O13" s="19"/>
      <c r="P13" s="19"/>
      <c r="Q13" s="19"/>
      <c r="S13" s="1">
        <v>10</v>
      </c>
      <c r="T13" s="1" t="s">
        <v>60</v>
      </c>
      <c r="U13" s="1">
        <v>5000</v>
      </c>
      <c r="V13" s="1">
        <v>1264</v>
      </c>
      <c r="AL13" s="1">
        <f ca="1">SUM(AO4:INDEX(AO4:AO243,MATCH(B7,AN4:AN243,0)))</f>
        <v>415020</v>
      </c>
      <c r="AN13" s="1">
        <v>10</v>
      </c>
      <c r="AO13" s="1">
        <v>600</v>
      </c>
    </row>
    <row r="14" ht="15.6" hidden="1" spans="1:41">
      <c r="A14" s="15"/>
      <c r="B14" s="15"/>
      <c r="C14" s="15"/>
      <c r="D14" s="15"/>
      <c r="E14" s="15"/>
      <c r="F14" s="15"/>
      <c r="G14" s="15"/>
      <c r="H14" s="15"/>
      <c r="I14" s="19"/>
      <c r="J14" s="19"/>
      <c r="K14" s="19"/>
      <c r="L14" s="19"/>
      <c r="M14" s="19"/>
      <c r="N14" s="19"/>
      <c r="O14" s="19"/>
      <c r="P14" s="19"/>
      <c r="Q14" s="19"/>
      <c r="S14" s="1">
        <v>11</v>
      </c>
      <c r="T14" s="1" t="s">
        <v>61</v>
      </c>
      <c r="U14" s="1">
        <v>6000</v>
      </c>
      <c r="V14" s="1">
        <v>1566</v>
      </c>
      <c r="AK14" s="1" t="e">
        <f>INDEX(AO4:AO40,MATCH(B7,AN4:AN40,0))</f>
        <v>#N/A</v>
      </c>
      <c r="AN14" s="1">
        <v>11</v>
      </c>
      <c r="AO14" s="1">
        <v>660</v>
      </c>
    </row>
    <row r="15" ht="15.6" hidden="1" spans="1:41">
      <c r="A15" s="15"/>
      <c r="B15" s="15"/>
      <c r="C15" s="15"/>
      <c r="D15" s="15"/>
      <c r="E15" s="15"/>
      <c r="F15" s="15"/>
      <c r="G15" s="15"/>
      <c r="H15" s="15"/>
      <c r="I15" s="19"/>
      <c r="J15" s="19"/>
      <c r="K15" s="19"/>
      <c r="L15" s="19"/>
      <c r="M15" s="19"/>
      <c r="N15" s="19"/>
      <c r="O15" s="19"/>
      <c r="P15" s="19"/>
      <c r="Q15" s="19"/>
      <c r="S15" s="1">
        <v>12</v>
      </c>
      <c r="T15" s="1" t="s">
        <v>62</v>
      </c>
      <c r="U15" s="1">
        <v>6300</v>
      </c>
      <c r="V15" s="1">
        <v>1578</v>
      </c>
      <c r="AK15" s="1" t="e">
        <f>INDEX(AN4:AN32,MATCH(B7,AO4:AO32,0))</f>
        <v>#N/A</v>
      </c>
      <c r="AN15" s="1">
        <v>12</v>
      </c>
      <c r="AO15" s="1">
        <v>720</v>
      </c>
    </row>
    <row r="16" ht="15.6" hidden="1" spans="1:41">
      <c r="A16" s="15"/>
      <c r="B16" s="15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19"/>
      <c r="N16" s="19"/>
      <c r="O16" s="19"/>
      <c r="P16" s="19"/>
      <c r="Q16" s="19"/>
      <c r="S16" s="1">
        <v>13</v>
      </c>
      <c r="T16" s="1" t="s">
        <v>63</v>
      </c>
      <c r="U16" s="1">
        <v>7800</v>
      </c>
      <c r="V16" s="1">
        <v>2106</v>
      </c>
      <c r="AN16" s="1">
        <v>13</v>
      </c>
      <c r="AO16" s="1">
        <v>780</v>
      </c>
    </row>
    <row r="17" ht="15.6" hidden="1" spans="1:41">
      <c r="A17" s="15"/>
      <c r="B17" s="15"/>
      <c r="C17" s="15"/>
      <c r="D17" s="15"/>
      <c r="E17" s="15"/>
      <c r="F17" s="15"/>
      <c r="G17" s="15"/>
      <c r="H17" s="15"/>
      <c r="I17" s="19"/>
      <c r="J17" s="19"/>
      <c r="K17" s="19"/>
      <c r="L17" s="19"/>
      <c r="M17" s="19"/>
      <c r="N17" s="19"/>
      <c r="O17" s="19"/>
      <c r="P17" s="19"/>
      <c r="Q17" s="19"/>
      <c r="S17" s="1">
        <v>14</v>
      </c>
      <c r="T17" s="1" t="s">
        <v>64</v>
      </c>
      <c r="U17" s="1">
        <v>9300</v>
      </c>
      <c r="V17" s="1">
        <v>2658</v>
      </c>
      <c r="AN17" s="1">
        <v>14</v>
      </c>
      <c r="AO17" s="1">
        <v>840</v>
      </c>
    </row>
    <row r="18" ht="15.6" hidden="1" spans="1:41">
      <c r="A18" s="15"/>
      <c r="B18" s="15"/>
      <c r="C18" s="15"/>
      <c r="D18" s="15"/>
      <c r="E18" s="15"/>
      <c r="F18" s="15"/>
      <c r="G18" s="15"/>
      <c r="H18" s="15"/>
      <c r="I18" s="19"/>
      <c r="J18" s="19"/>
      <c r="K18" s="19"/>
      <c r="L18" s="19"/>
      <c r="M18" s="19"/>
      <c r="N18" s="19"/>
      <c r="O18" s="19"/>
      <c r="P18" s="19"/>
      <c r="Q18" s="19"/>
      <c r="S18" s="1">
        <v>15</v>
      </c>
      <c r="T18" s="1" t="s">
        <v>65</v>
      </c>
      <c r="U18" s="1">
        <v>10800</v>
      </c>
      <c r="V18" s="1">
        <v>3234</v>
      </c>
      <c r="AC18" s="1">
        <f>IF(AND(INDEX(AD4:AD9,MATCH(C5,AE4:AE9,0))&gt;=4,INDEX(S4:S19,MATCH(C6,T4:T19,0))&gt;=7),INDEX(AH4:AH9,MATCH(C5,AE4:AE9,0)),0)</f>
        <v>0</v>
      </c>
      <c r="AE18" s="1">
        <f>IF(AND(INDEX(AD4:AD9,MATCH(C5,AE4:AE9,0))&gt;=4,INDEX(S4:S19,MATCH(C6,T4:T19,0))&gt;=7),INDEX(AJ4:AJ9,MATCH(C5,AE4:AE9,0)),0)</f>
        <v>0</v>
      </c>
      <c r="AG18" s="1">
        <f>IF(C7&lt;1,0,_xlfn.SWITCH(INDEX(AL4:AL5,MATCH(C8,AK4:AK5,0)),1,(INDEX(V4:V19,MATCH(C6,T4:T19,0))+INDEX(AG4:AG9,MATCH(C5,AE4:AE9,0))+IF(AND(INDEX(AD4:AD9,MATCH(C5,AE4:AE9,0))&gt;=4,INDEX(S4:S19,MATCH(C6,T4:T19,0))&gt;=7),INDEX(AH4:AH9,MATCH(C5,AE4:AE9,0)),0)+(C7-1)*(INDEX(AI4:AI9,MATCH(C5,AE4:AE9,0))+IF(AND(INDEX(AD4:AD9,MATCH(C5,AE4:AE9,0))&gt;=4,INDEX(S4:S19,MATCH(C6,T4:T19,0))&gt;=7),INDEX(AJ4:AJ9,MATCH(C5,AE4:AE9,0)),0)))*INDEX(AF4:AF9,MATCH(C5,AE4:AE9,0)),0,(INDEX(V4:V19,MATCH(C6,T4:T19,0))+INDEX(AG4:AG9,MATCH(C5,AE4:AE9,0))+IF(AND(INDEX(AD4:AD9,MATCH(C5,AE4:AE9,0))&gt;=4,INDEX(S4:S19,MATCH(C6,T4:T19,0))&gt;=7),INDEX(AH4:AH9,MATCH(C5,AE4:AE9,0)),0)+(C7-1)*(INDEX(AI4:AI9,MATCH(C5,AE4:AE9,0))+IF(AND(INDEX(AD4:AD9,MATCH(C5,AE4:AE9,0))&gt;=4,INDEX(S4:S19,MATCH(C6,T4:T19,0))&gt;=7),INDEX(AJ4:AJ9,MATCH(C5,AE4:AE9,0)),0)))))</f>
        <v>2683.8</v>
      </c>
      <c r="AN18" s="1">
        <v>15</v>
      </c>
      <c r="AO18" s="1">
        <v>900</v>
      </c>
    </row>
    <row r="19" ht="15.6" spans="1:4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9"/>
      <c r="N19" s="19"/>
      <c r="O19" s="19"/>
      <c r="P19" s="19"/>
      <c r="Q19" s="19"/>
      <c r="S19" s="1">
        <v>16</v>
      </c>
      <c r="T19" s="1" t="s">
        <v>66</v>
      </c>
      <c r="U19" s="1">
        <v>11100</v>
      </c>
      <c r="V19" s="1">
        <v>3246</v>
      </c>
      <c r="AN19" s="1">
        <v>16</v>
      </c>
      <c r="AO19" s="1">
        <v>960</v>
      </c>
    </row>
    <row r="20" ht="15.6" spans="1:41">
      <c r="A20" s="6" t="s">
        <v>67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19"/>
      <c r="N20" s="19"/>
      <c r="O20" s="19"/>
      <c r="P20" s="19"/>
      <c r="Q20" s="19"/>
      <c r="AN20" s="1">
        <v>17</v>
      </c>
      <c r="AO20" s="1">
        <v>1020</v>
      </c>
    </row>
    <row r="21" ht="15.6" spans="1:41">
      <c r="A21" s="8"/>
      <c r="B21" s="7" t="s">
        <v>25</v>
      </c>
      <c r="C21" s="7" t="s">
        <v>26</v>
      </c>
      <c r="D21" s="7" t="s">
        <v>27</v>
      </c>
      <c r="E21" s="7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7" t="s">
        <v>33</v>
      </c>
      <c r="K21" s="7" t="s">
        <v>34</v>
      </c>
      <c r="L21" s="7" t="s">
        <v>35</v>
      </c>
      <c r="M21" s="19"/>
      <c r="N21" s="19"/>
      <c r="O21" s="19"/>
      <c r="P21" s="19"/>
      <c r="Q21" s="19"/>
      <c r="S21" s="1">
        <v>1</v>
      </c>
      <c r="T21" s="1" t="s">
        <v>37</v>
      </c>
      <c r="U21" s="1">
        <v>300</v>
      </c>
      <c r="V21" s="1">
        <v>60</v>
      </c>
      <c r="W21" s="1">
        <v>1</v>
      </c>
      <c r="X21" s="1" t="s">
        <v>38</v>
      </c>
      <c r="Y21" s="1">
        <v>1.22</v>
      </c>
      <c r="Z21" s="1">
        <v>0</v>
      </c>
      <c r="AA21" s="1">
        <v>0</v>
      </c>
      <c r="AB21" s="1">
        <v>175</v>
      </c>
      <c r="AC21" s="1">
        <v>0</v>
      </c>
      <c r="AD21" s="1">
        <v>1</v>
      </c>
      <c r="AE21" s="1" t="s">
        <v>38</v>
      </c>
      <c r="AF21" s="1">
        <v>1.22</v>
      </c>
      <c r="AG21" s="1">
        <v>0</v>
      </c>
      <c r="AH21" s="1">
        <v>0</v>
      </c>
      <c r="AI21" s="1">
        <v>35</v>
      </c>
      <c r="AJ21" s="1">
        <v>0</v>
      </c>
      <c r="AK21" s="1" t="s">
        <v>39</v>
      </c>
      <c r="AL21" s="1">
        <v>1</v>
      </c>
      <c r="AN21" s="1">
        <v>18</v>
      </c>
      <c r="AO21" s="1">
        <v>1080</v>
      </c>
    </row>
    <row r="22" ht="15.6" spans="1:41">
      <c r="A22" s="2" t="s">
        <v>40</v>
      </c>
      <c r="B22" s="9" t="s">
        <v>41</v>
      </c>
      <c r="C22" s="9" t="s">
        <v>42</v>
      </c>
      <c r="D22" s="9" t="s">
        <v>41</v>
      </c>
      <c r="E22" s="9" t="s">
        <v>41</v>
      </c>
      <c r="F22" s="9" t="s">
        <v>43</v>
      </c>
      <c r="G22" s="9" t="s">
        <v>44</v>
      </c>
      <c r="H22" s="9" t="s">
        <v>44</v>
      </c>
      <c r="I22" s="9" t="s">
        <v>44</v>
      </c>
      <c r="J22" s="9" t="s">
        <v>45</v>
      </c>
      <c r="K22" s="9" t="s">
        <v>45</v>
      </c>
      <c r="L22" s="9" t="s">
        <v>45</v>
      </c>
      <c r="M22" s="19"/>
      <c r="N22" s="19"/>
      <c r="O22" s="19"/>
      <c r="P22" s="19"/>
      <c r="Q22" s="19"/>
      <c r="S22" s="1">
        <v>2</v>
      </c>
      <c r="T22" s="1" t="s">
        <v>46</v>
      </c>
      <c r="U22" s="1">
        <v>450</v>
      </c>
      <c r="V22" s="1">
        <v>102</v>
      </c>
      <c r="W22" s="1">
        <v>2</v>
      </c>
      <c r="X22" s="1" t="s">
        <v>44</v>
      </c>
      <c r="Y22" s="1">
        <v>1.34</v>
      </c>
      <c r="Z22" s="1">
        <v>25</v>
      </c>
      <c r="AA22" s="1">
        <v>0</v>
      </c>
      <c r="AB22" s="1">
        <v>200</v>
      </c>
      <c r="AC22" s="1">
        <v>0</v>
      </c>
      <c r="AD22" s="1">
        <v>2</v>
      </c>
      <c r="AE22" s="1" t="s">
        <v>45</v>
      </c>
      <c r="AF22" s="1">
        <v>1.28</v>
      </c>
      <c r="AG22" s="1">
        <v>5</v>
      </c>
      <c r="AH22" s="1">
        <v>0</v>
      </c>
      <c r="AI22" s="1">
        <v>40</v>
      </c>
      <c r="AJ22" s="1">
        <v>0</v>
      </c>
      <c r="AK22" s="1" t="s">
        <v>47</v>
      </c>
      <c r="AL22" s="1">
        <v>0</v>
      </c>
      <c r="AN22" s="1">
        <v>19</v>
      </c>
      <c r="AO22" s="1">
        <v>1140</v>
      </c>
    </row>
    <row r="23" ht="63" customHeight="1" spans="1:41">
      <c r="A23" s="2" t="s">
        <v>8</v>
      </c>
      <c r="B23" s="3" t="s">
        <v>62</v>
      </c>
      <c r="C23" s="3" t="s">
        <v>46</v>
      </c>
      <c r="D23" s="3" t="s">
        <v>46</v>
      </c>
      <c r="E23" s="3" t="s">
        <v>49</v>
      </c>
      <c r="F23" s="3" t="s">
        <v>56</v>
      </c>
      <c r="G23" s="3" t="s">
        <v>50</v>
      </c>
      <c r="H23" s="3" t="s">
        <v>50</v>
      </c>
      <c r="I23" s="3" t="s">
        <v>50</v>
      </c>
      <c r="J23" s="3" t="s">
        <v>56</v>
      </c>
      <c r="K23" s="3" t="s">
        <v>50</v>
      </c>
      <c r="L23" s="3" t="s">
        <v>50</v>
      </c>
      <c r="M23" s="20" t="s">
        <v>68</v>
      </c>
      <c r="N23" s="20"/>
      <c r="O23" s="20"/>
      <c r="P23" s="20"/>
      <c r="Q23" s="20"/>
      <c r="S23" s="1">
        <v>3</v>
      </c>
      <c r="T23" s="1" t="s">
        <v>49</v>
      </c>
      <c r="U23" s="1">
        <v>600</v>
      </c>
      <c r="V23" s="1">
        <v>150</v>
      </c>
      <c r="W23" s="1">
        <v>3</v>
      </c>
      <c r="X23" s="1" t="s">
        <v>41</v>
      </c>
      <c r="Y23" s="1">
        <v>1.4</v>
      </c>
      <c r="Z23" s="1">
        <v>50</v>
      </c>
      <c r="AA23" s="1">
        <v>50</v>
      </c>
      <c r="AB23" s="1">
        <v>225</v>
      </c>
      <c r="AC23" s="1">
        <v>50</v>
      </c>
      <c r="AD23" s="1">
        <v>3</v>
      </c>
      <c r="AE23" s="1" t="s">
        <v>44</v>
      </c>
      <c r="AF23" s="1">
        <v>1.34</v>
      </c>
      <c r="AG23" s="1">
        <v>5</v>
      </c>
      <c r="AH23" s="1">
        <v>0</v>
      </c>
      <c r="AI23" s="1">
        <v>40</v>
      </c>
      <c r="AJ23" s="1">
        <v>0</v>
      </c>
      <c r="AN23" s="1">
        <v>20</v>
      </c>
      <c r="AO23" s="1">
        <v>1200</v>
      </c>
    </row>
    <row r="24" ht="15.6" spans="1:41">
      <c r="A24" s="2" t="s">
        <v>24</v>
      </c>
      <c r="B24" s="10">
        <v>89</v>
      </c>
      <c r="C24" s="10">
        <v>29</v>
      </c>
      <c r="D24" s="10">
        <v>29</v>
      </c>
      <c r="E24" s="10">
        <v>29</v>
      </c>
      <c r="F24" s="10">
        <v>29</v>
      </c>
      <c r="G24" s="10">
        <v>29</v>
      </c>
      <c r="H24" s="10">
        <v>28</v>
      </c>
      <c r="I24" s="10">
        <v>28</v>
      </c>
      <c r="J24" s="10">
        <v>28</v>
      </c>
      <c r="K24" s="10">
        <v>28</v>
      </c>
      <c r="L24" s="10">
        <v>28</v>
      </c>
      <c r="S24" s="1">
        <v>4</v>
      </c>
      <c r="T24" s="1" t="s">
        <v>50</v>
      </c>
      <c r="U24" s="1">
        <v>900</v>
      </c>
      <c r="V24" s="1">
        <v>162</v>
      </c>
      <c r="W24" s="1">
        <v>4</v>
      </c>
      <c r="X24" s="1" t="s">
        <v>42</v>
      </c>
      <c r="Y24" s="1">
        <v>1.4</v>
      </c>
      <c r="Z24" s="1">
        <v>75</v>
      </c>
      <c r="AA24" s="1">
        <v>50</v>
      </c>
      <c r="AB24" s="1">
        <v>250</v>
      </c>
      <c r="AC24" s="1">
        <v>50</v>
      </c>
      <c r="AD24" s="1">
        <v>4</v>
      </c>
      <c r="AE24" s="1" t="s">
        <v>43</v>
      </c>
      <c r="AF24" s="1">
        <v>1.34</v>
      </c>
      <c r="AG24" s="1">
        <v>10</v>
      </c>
      <c r="AH24" s="1">
        <v>10</v>
      </c>
      <c r="AI24" s="1">
        <v>45</v>
      </c>
      <c r="AJ24" s="1">
        <v>10</v>
      </c>
      <c r="AN24" s="1">
        <v>21</v>
      </c>
      <c r="AO24" s="1">
        <v>1260</v>
      </c>
    </row>
    <row r="25" ht="15.6" spans="1:41">
      <c r="A25" s="2" t="s">
        <v>23</v>
      </c>
      <c r="B25" s="10" t="s">
        <v>39</v>
      </c>
      <c r="C25" s="10" t="s">
        <v>39</v>
      </c>
      <c r="D25" s="10" t="s">
        <v>39</v>
      </c>
      <c r="E25" s="10" t="s">
        <v>39</v>
      </c>
      <c r="F25" s="10" t="s">
        <v>39</v>
      </c>
      <c r="G25" s="10" t="s">
        <v>39</v>
      </c>
      <c r="H25" s="10" t="s">
        <v>39</v>
      </c>
      <c r="I25" s="10" t="s">
        <v>39</v>
      </c>
      <c r="J25" s="10" t="s">
        <v>39</v>
      </c>
      <c r="K25" s="10" t="s">
        <v>39</v>
      </c>
      <c r="L25" s="10" t="s">
        <v>39</v>
      </c>
      <c r="S25" s="1">
        <v>5</v>
      </c>
      <c r="T25" s="1" t="s">
        <v>51</v>
      </c>
      <c r="U25" s="1">
        <v>1500</v>
      </c>
      <c r="V25" s="1">
        <v>324</v>
      </c>
      <c r="AD25" s="1">
        <v>5</v>
      </c>
      <c r="AE25" s="1" t="s">
        <v>41</v>
      </c>
      <c r="AF25" s="1">
        <v>1.4</v>
      </c>
      <c r="AG25" s="1">
        <v>10</v>
      </c>
      <c r="AH25" s="1">
        <v>10</v>
      </c>
      <c r="AI25" s="1">
        <v>45</v>
      </c>
      <c r="AJ25" s="1">
        <v>10</v>
      </c>
      <c r="AN25" s="1">
        <v>22</v>
      </c>
      <c r="AO25" s="1">
        <v>1320</v>
      </c>
    </row>
    <row r="26" ht="15.6" spans="1:41">
      <c r="A26" s="2" t="s">
        <v>52</v>
      </c>
      <c r="B26" s="6">
        <f ca="1">IF(B24&lt;1,0,SUM(AO4:INDEX(AO4:AO243,MATCH(B24,AN4:AN243,0))))</f>
        <v>248940</v>
      </c>
      <c r="C26" s="6">
        <f ca="1">IF(C24&lt;1,0,SUM(AO4:INDEX(AO4:AO243,MATCH(C24,AN4:AN243,0))))</f>
        <v>26040</v>
      </c>
      <c r="D26" s="6">
        <f ca="1">IF(D24&lt;1,0,SUM(AO4:INDEX(AO4:AO243,MATCH(D24,AN4:AN243,0))))</f>
        <v>26040</v>
      </c>
      <c r="E26" s="6">
        <f ca="1">IF(E24&lt;1,0,SUM(AO4:INDEX(AO4:AO243,MATCH(E24,AN4:AN243,0))))</f>
        <v>26040</v>
      </c>
      <c r="F26" s="6">
        <f ca="1">IF(F24&lt;1,0,SUM(AO4:INDEX(AO4:AO243,MATCH(F24,AN4:AN243,0))))</f>
        <v>26040</v>
      </c>
      <c r="G26" s="6">
        <f ca="1">IF(G24&lt;1,0,SUM(AO4:INDEX(AO4:AO243,MATCH(G24,AN4:AN243,0))))</f>
        <v>26040</v>
      </c>
      <c r="H26" s="6">
        <f ca="1">IF(H24&lt;1,0,SUM(AO4:INDEX(AO4:AO243,MATCH(H24,AN4:AN243,0))))</f>
        <v>24300</v>
      </c>
      <c r="I26" s="6">
        <f ca="1">IF(I24&lt;1,0,SUM(AO4:INDEX(AO4:AO243,MATCH(I24,AN4:AN243,0))))</f>
        <v>24300</v>
      </c>
      <c r="J26" s="6">
        <f ca="1">IF(J24&lt;1,0,SUM(AO4:INDEX(AO4:AO243,MATCH(J24,AN4:AN243,0))))</f>
        <v>24300</v>
      </c>
      <c r="K26" s="6">
        <f ca="1">IF(K24&lt;1,0,SUM(AO4:INDEX(AO4:AO243,MATCH(K24,AN4:AN243,0))))</f>
        <v>24300</v>
      </c>
      <c r="L26" s="6">
        <f ca="1">IF(L24&lt;1,0,SUM(AO4:INDEX(AO4:AO243,MATCH(L24,AN4:AN243,0))))</f>
        <v>24300</v>
      </c>
      <c r="S26" s="1">
        <v>6</v>
      </c>
      <c r="T26" s="1" t="s">
        <v>53</v>
      </c>
      <c r="U26" s="1">
        <v>2100</v>
      </c>
      <c r="V26" s="1">
        <v>498</v>
      </c>
      <c r="AD26" s="1">
        <v>6</v>
      </c>
      <c r="AE26" s="1" t="s">
        <v>42</v>
      </c>
      <c r="AF26" s="1">
        <v>1.4</v>
      </c>
      <c r="AG26" s="1">
        <v>15</v>
      </c>
      <c r="AH26" s="1">
        <v>10</v>
      </c>
      <c r="AI26" s="1">
        <v>50</v>
      </c>
      <c r="AJ26" s="1">
        <v>10</v>
      </c>
      <c r="AN26" s="1">
        <v>23</v>
      </c>
      <c r="AO26" s="1">
        <v>1380</v>
      </c>
    </row>
    <row r="27" ht="15.6" spans="1:41">
      <c r="A27" s="2" t="s">
        <v>54</v>
      </c>
      <c r="B27" s="11">
        <f>IF(B24&lt;1,0,IF(INDEX(AL21:AL22,MATCH(B25,AK21:AK22,0))=1,(INDEX(U21:U36,MATCH(B23,T21:T36,0))+INDEX(Z21:Z24,MATCH(B22,X21:X24,0))+IF(AND(INDEX(W21:W24,MATCH(B22,X21:X24,0))&gt;=3,INDEX(S21:S36,MATCH(B23,T21:T36,0))&gt;=12),INDEX(AA21:AA24,MATCH(B22,X21:X24,0)),0)+(B24-1)*(INDEX(AB21:AB24,MATCH(B22,X21:X24,0))+IF(AND(INDEX(W21:W24,MATCH(B22,X21:X24,0))&gt;=3,INDEX(S21:S36,MATCH(B23,T21:T36,0))&gt;=12),INDEX(AC21:AC24,MATCH(B22,X21:X24,0)),0)))*INDEX(Y21:Y24,MATCH(B22,X21:X24,0)),(INDEX(U21:U36,MATCH(B23,T21:T36,0))+INDEX(Z21:Z24,MATCH(B22,X21:X24,0))+IF(AND(INDEX(W21:W24,MATCH(B22,X21:X24,0))&gt;=3,INDEX(S21:S36,MATCH(B23,T21:T36,0))&gt;=12),INDEX(AA21:AA24,MATCH(B22,X21:X24,0)),0)+(B24-1)*(INDEX(AB21:AB24,MATCH(B22,X21:X24,0))+IF(AND(INDEX(W21:W24,MATCH(B22,X21:X24,0))&gt;=3,INDEX(S21:S36,MATCH(B23,T21:T36,0))&gt;=12),INDEX(AC21:AC24,MATCH(B22,X21:X24,0)),0)))))</f>
        <v>42840</v>
      </c>
      <c r="C27" s="11">
        <f>IF(C24&lt;1,0,_xlfn.SWITCH(INDEX(AL21:AL22,MATCH(C25,AK21:AK22,0)),1,(INDEX(V21:V36,MATCH(C23,T21:T36,0))+INDEX(AG21:AG26,MATCH(C22,AE21:AE26,0))+IF(AND(INDEX(AD21:AD26,MATCH(C22,AE21:AE26,0))&gt;=4,INDEX(S21:S36,MATCH(C23,T21:T36,0))&gt;=12),INDEX(AH21:AH26,MATCH(C22,AE21:AE26,0)),0)+(C24-1)*(INDEX(AI21:AI26,MATCH(C22,AE21:AE26,0))+IF(AND(INDEX(AD21:AD26,MATCH(C22,AE21:AE26,0))&gt;=4,INDEX(S21:S36,MATCH(C23,T21:T36,0))&gt;=12),INDEX(AJ21:AJ26,MATCH(C22,AE21:AE26,0)),0)))*INDEX(AF21:AF26,MATCH(C22,AE21:AE26,0)),0,(INDEX(V21:V36,MATCH(C23,T21:T36,0))+INDEX(AG21:AG26,MATCH(C22,AE21:AE26,0))+IF(AND(INDEX(AD21:AD26,MATCH(C22,AE21:AE26,0))&gt;=4,INDEX(S21:S36,MATCH(C23,T21:T36,0))&gt;=12),INDEX(AH21:AH26,MATCH(C22,AE21:AE26,0)),0)+(C24-1)*(INDEX(AI21:AI26,MATCH(C22,AE21:AE26,0))+IF(AND(INDEX(AD21:AD26,MATCH(C22,AE21:AE26,0))&gt;=4,INDEX(S21:S36,MATCH(C23,T21:T36,0))&gt;=12),INDEX(AJ21:AJ26,MATCH(C22,AE21:AE26,0)),0)))))</f>
        <v>2123.8</v>
      </c>
      <c r="D27" s="11">
        <f>IF(D24&lt;1,0,_xlfn.SWITCH(INDEX(AL21:AL22,MATCH(D25,AK21:AK22,0)),1,(INDEX(V21:V36,MATCH(D23,T21:T36,0))+INDEX(AG21:AG26,MATCH(D22,AE21:AE26,0))+IF(AND(INDEX(AD21:AD26,MATCH(D22,AE21:AE26,0))&gt;=4,INDEX(S21:S36,MATCH(D23,T21:T36,0))&gt;=12),INDEX(AH21:AH26,MATCH(D22,AE21:AE26,0)),0)+(D24-1)*(INDEX(AI21:AI26,MATCH(D22,AE21:AE26,0))+IF(AND(INDEX(AD21:AD26,MATCH(D22,AE21:AE26,0))&gt;=4,INDEX(S21:S36,MATCH(D23,T21:T36,0))&gt;=12),INDEX(AJ21:AJ26,MATCH(D22,AE21:AE26,0)),0)))*INDEX(AF21:AF26,MATCH(D22,AE21:AE26,0)),0,(INDEX(V21:V36,MATCH(D23,T21:T36,0))+INDEX(AG21:AG26,MATCH(D22,AE21:AE26,0))+IF(AND(INDEX(AD21:AD26,MATCH(D22,AE21:AE26,0))&gt;=4,INDEX(S21:S36,MATCH(D23,T21:T36,0))&gt;=12),INDEX(AH21:AH26,MATCH(D22,AE21:AE26,0)),0)+(D24-1)*(INDEX(AI21:AI26,MATCH(D22,AE21:AE26,0))+IF(AND(INDEX(AD21:AD26,MATCH(D22,AE21:AE26,0))&gt;=4,INDEX(S21:S36,MATCH(D23,T21:T36,0))&gt;=12),INDEX(AJ21:AJ26,MATCH(D22,AE21:AE26,0)),0)))))</f>
        <v>1920.8</v>
      </c>
      <c r="E27" s="11">
        <f>IF(E24&lt;1,0,_xlfn.SWITCH(INDEX(AL21:AL22,MATCH(E25,AK21:AK22,0)),1,(INDEX(V21:V36,MATCH(E23,T21:T36,0))+INDEX(AG21:AG26,MATCH(E22,AE21:AE26,0))+IF(AND(INDEX(AD21:AD26,MATCH(E22,AE21:AE26,0))&gt;=4,INDEX(S21:S36,MATCH(E23,T21:T36,0))&gt;=12),INDEX(AH21:AH26,MATCH(E22,AE21:AE26,0)),0)+(E24-1)*(INDEX(AI21:AI26,MATCH(E22,AE21:AE26,0))+IF(AND(INDEX(AD21:AD26,MATCH(E22,AE21:AE26,0))&gt;=4,INDEX(S21:S36,MATCH(E23,T21:T36,0))&gt;=12),INDEX(AJ21:AJ26,MATCH(E22,AE21:AE26,0)),0)))*INDEX(AF21:AF26,MATCH(E22,AE21:AE26,0)),0,(INDEX(V21:V36,MATCH(E23,T21:T36,0))+INDEX(AG21:AG26,MATCH(E22,AE21:AE26,0))+IF(AND(INDEX(AD21:AD26,MATCH(E22,AE21:AE26,0))&gt;=4,INDEX(S21:S36,MATCH(E23,T21:T36,0))&gt;=7),INDEX(AH21:AH26,MATCH(E22,AE21:AE26,0)),0)+(E24-1)*(INDEX(AI21:AI26,MATCH(E22,AE21:AE26,0))+IF(AND(INDEX(AD21:AD26,MATCH(E22,AE21:AE26,0))&gt;=4,INDEX(S21:S36,MATCH(E23,T21:T36,0))&gt;=12),INDEX(AJ21:AJ26,MATCH(E22,AE21:AE26,0)),0)))))</f>
        <v>1988</v>
      </c>
      <c r="F27" s="11">
        <f>IF(F24&lt;1,0,_xlfn.SWITCH(INDEX(AL21:AL22,MATCH(F25,AK21:AK22,0)),1,(INDEX(V21:V36,MATCH(F23,T21:T36,0))+INDEX(AG21:AG26,MATCH(F22,AE21:AE26,0))+IF(AND(INDEX(AD21:AD26,MATCH(F22,AE21:AE26,0))&gt;=4,INDEX(S21:S36,MATCH(F23,T21:T36,0))&gt;=12),INDEX(AH21:AH26,MATCH(F22,AE21:AE26,0)),0)+(F24-1)*(INDEX(AI21:AI26,MATCH(F22,AE21:AE26,0))+IF(AND(INDEX(AD21:AD26,MATCH(F22,AE21:AE26,0))&gt;=4,INDEX(S21:S36,MATCH(F23,T21:T36,0))&gt;=12),INDEX(AJ21:AJ26,MATCH(F22,AE21:AE26,0)),0)))*INDEX(AF21:AF26,MATCH(F22,AE21:AE26,0)),0,(INDEX(V21:V36,MATCH(F23,T21:T36,0))+INDEX(AG21:AG26,MATCH(F22,AE21:AE26,0))+IF(AND(INDEX(AD21:AD26,MATCH(F22,AE21:AE26,0))&gt;=4,INDEX(S21:S36,MATCH(F23,T21:T36,0))&gt;=12),INDEX(AH21:AH26,MATCH(F22,AE21:AE26,0)),0)+(F24-1)*(INDEX(AI21:AI26,MATCH(F22,AE21:AE26,0))+IF(AND(INDEX(AD21:AD26,MATCH(F22,AE21:AE26,0))&gt;=4,INDEX(S21:S36,MATCH(F23,T21:T36,0))&gt;=12),INDEX(AJ21:AJ26,MATCH(F22,AE21:AE26,0)),0)))))</f>
        <v>2634.44</v>
      </c>
      <c r="G27" s="11">
        <f>IF(G24&lt;1,0,_xlfn.SWITCH(INDEX(AL21:AL22,MATCH(G25,AK21:AK22,0)),1,(INDEX(V21:V36,MATCH(G23,T21:T36,0))+INDEX(AG21:AG26,MATCH(G22,AE21:AE26,0))+IF(AND(INDEX(AD21:AD26,MATCH(G22,AE21:AE26,0))&gt;=4,INDEX(S21:S36,MATCH(G23,T21:T36,0))&gt;=12),INDEX(AH21:AH26,MATCH(G22,AE21:AE26,0)),0)+(G24-1)*(INDEX(AI21:AI26,MATCH(G22,AE21:AE26,0))+IF(AND(INDEX(AD21:AD26,MATCH(G22,AE21:AE26,0))&gt;=4,INDEX(S21:S36,MATCH(G23,T21:T36,0))&gt;=12),INDEX(AJ21:AJ26,MATCH(G22,AE21:AE26,0)),0)))*INDEX(AF21:AF26,MATCH(G22,AE21:AE26,0)),0,(INDEX(V21:V36,MATCH(G23,T21:T36,0))+INDEX(AG21:AG26,MATCH(G22,AE21:AE26,0))+IF(AND(INDEX(AD21:AD26,MATCH(G22,AE21:AE26,0))&gt;=4,INDEX(S21:S36,MATCH(G23,T21:T36,0))&gt;=12),INDEX(AH21:AH26,MATCH(G22,AE21:AE26,0)),0)+(G24-1)*(INDEX(AI21:AI26,MATCH(G22,AE21:AE26,0))+IF(AND(INDEX(AD21:AD26,MATCH(G22,AE21:AE26,0))&gt;=4,INDEX(S21:S36,MATCH(G23,T21:T36,0))&gt;=12),INDEX(AJ21:AJ26,MATCH(G22,AE21:AE26,0)),0)))))</f>
        <v>1724.58</v>
      </c>
      <c r="H27" s="11">
        <f>IF(H24&lt;1,0,_xlfn.SWITCH(INDEX(AL21:AL22,MATCH(H25,AK21:AK22,0)),1,(INDEX(V21:V36,MATCH(H23,T21:T36,0))+INDEX(AG21:AG26,MATCH(H22,AE21:AE26,0))+IF(AND(INDEX(AD21:AD26,MATCH(H22,AE21:AE26,0))&gt;=4,INDEX(S21:S36,MATCH(H23,T21:T36,0))&gt;=12),INDEX(AH21:AH26,MATCH(H22,AE21:AE26,0)),0)+(H24-1)*(INDEX(AI21:AI26,MATCH(H22,AE21:AE26,0))+IF(AND(INDEX(AD21:AD26,MATCH(H22,AE21:AE26,0))&gt;=4,INDEX(S21:S36,MATCH(H23,T21:T36,0))&gt;=12),INDEX(AJ21:AJ26,MATCH(H22,AE21:AE26,0)),0)))*INDEX(AF21:AF26,MATCH(H22,AE21:AE26,0)),0,(INDEX(V21:V36,MATCH(H23,T21:T36,0))+INDEX(AG21:AG26,MATCH(H22,AE21:AE26,0))+IF(AND(INDEX(AD21:AD26,MATCH(H22,AE21:AE26,0))&gt;=4,INDEX(S21:S36,MATCH(H23,T21:T36,0))&gt;=12),INDEX(AH21:AH26,MATCH(H22,AE21:AE26,0)),0)+(H24-1)*(INDEX(AI21:AI26,MATCH(H22,AE21:AE26,0))+IF(AND(INDEX(AD21:AD26,MATCH(H22,AE21:AE26,0))&gt;=4,INDEX(S21:S36,MATCH(H23,T21:T36,0))&gt;=12),INDEX(AJ21:AJ26,MATCH(H22,AE21:AE26,0)),0)))))</f>
        <v>1670.98</v>
      </c>
      <c r="I27" s="11">
        <f>IF(I24&lt;1,0,_xlfn.SWITCH(INDEX(AL21:AL22,MATCH(I25,AK21:AK22,0)),1,(INDEX(V21:V36,MATCH(I23,T21:T36,0))+INDEX(AG21:AG26,MATCH(I22,AE21:AE26,0))+IF(AND(INDEX(AD21:AD26,MATCH(I22,AE21:AE26,0))&gt;=4,INDEX(S21:S36,MATCH(I23,T21:T36,0))&gt;=12),INDEX(AH21:AH26,MATCH(I22,AE21:AE26,0)),0)+(I24-1)*(INDEX(AI21:AI26,MATCH(I22,AE21:AE26,0))+IF(AND(INDEX(AD21:AD26,MATCH(I22,AE21:AE26,0))&gt;=4,INDEX(S21:S36,MATCH(I23,T21:T36,0))&gt;=12),INDEX(AJ21:AJ26,MATCH(I22,AE21:AE26,0)),0)))*INDEX(AF21:AF26,MATCH(I22,AE21:AE26,0)),0,(INDEX(V21:V36,MATCH(I23,T21:T36,0))+INDEX(AG21:AG26,MATCH(I22,AE21:AE26,0))+IF(AND(INDEX(AD21:AD26,MATCH(I22,AE21:AE26,0))&gt;=4,INDEX(S21:S36,MATCH(I23,T21:T36,0))&gt;=12),INDEX(AH21:AH26,MATCH(I22,AE21:AE26,0)),0)+(I24-1)*(INDEX(AI21:AI26,MATCH(I22,AE21:AE26,0))+IF(AND(INDEX(AD21:AD26,MATCH(I22,AE21:AE26,0))&gt;=4,INDEX(S21:S36,MATCH(I23,T21:T36,0))&gt;=12),INDEX(AJ21:AJ26,MATCH(I22,AE21:AE26,0)),0)))))</f>
        <v>1670.98</v>
      </c>
      <c r="J27" s="11">
        <f>IF(J24&lt;1,0,_xlfn.SWITCH(INDEX(AL21:AL22,MATCH(J25,AK21:AK22,0)),1,(INDEX(V21:V36,MATCH(J23,T21:T36,0))+INDEX(AG21:AG26,MATCH(J22,AE21:AE26,0))+IF(AND(INDEX(AD21:AD26,MATCH(J22,AE21:AE26,0))&gt;=4,INDEX(S21:S36,MATCH(J23,T21:T36,0))&gt;=12),INDEX(AH21:AH26,MATCH(J22,AE21:AE26,0)),0)+(J24-1)*(INDEX(AI21:AI26,MATCH(J22,AE21:AE26,0))+IF(AND(INDEX(AD21:AD26,MATCH(J22,AE21:AE26,0))&gt;=4,INDEX(S21:S36,MATCH(J23,T21:T36,0))&gt;=12),INDEX(AJ21:AJ26,MATCH(J22,AE21:AE26,0)),0)))*INDEX(AF21:AF26,MATCH(J22,AE21:AE26,0)),0,(INDEX(V21:V36,MATCH(J23,T21:T36,0))+INDEX(AG21:AG26,MATCH(J22,AE21:AE26,0))+IF(AND(INDEX(AD21:AD26,MATCH(J22,AE21:AE26,0))&gt;=4,INDEX(S21:S36,MATCH(J23,T21:T36,0))&gt;=12),INDEX(AH21:AH26,MATCH(J22,AE21:AE26,0)),0)+(J24-1)*(INDEX(AI21:AI26,MATCH(J22,AE21:AE26,0))+IF(AND(INDEX(AD21:AD26,MATCH(J22,AE21:AE26,0))&gt;=4,INDEX(S21:S36,MATCH(J23,T21:T36,0))&gt;=12),INDEX(AJ21:AJ26,MATCH(J22,AE21:AE26,0)),0)))))</f>
        <v>2279.68</v>
      </c>
      <c r="K27" s="11">
        <f>IF(K24&lt;1,0,_xlfn.SWITCH(INDEX(AL21:AL22,MATCH(K25,AK21:AK22,0)),1,(INDEX(V21:V36,MATCH(K23,T21:T36,0))+INDEX(AG21:AG26,MATCH(K22,AE21:AE26,0))+IF(AND(INDEX(AD21:AD26,MATCH(K22,AE21:AE26,0))&gt;=4,INDEX(S21:S36,MATCH(K23,T21:T36,0))&gt;=12),INDEX(AH21:AH26,MATCH(K22,AE21:AE26,0)),0)+(K24-1)*(INDEX(AI21:AI26,MATCH(K22,AE21:AE26,0))+IF(AND(INDEX(AD21:AD26,MATCH(K22,AE21:AE26,0))&gt;=4,INDEX(S21:S36,MATCH(K23,T21:T36,0))&gt;=12),INDEX(AJ21:AJ26,MATCH(K22,AE21:AE26,0)),0)))*INDEX(AF21:AF26,MATCH(K22,AE21:AE26,0)),0,(INDEX(V21:V36,MATCH(K23,T21:T36,0))+INDEX(AG21:AG26,MATCH(K22,AE21:AE26,0))+IF(AND(INDEX(AD21:AD26,MATCH(K22,AE21:AE26,0))&gt;=4,INDEX(S21:S36,MATCH(K23,T21:T36,0))&gt;=12),INDEX(AH21:AH26,MATCH(K22,AE21:AE26,0)),0)+(K24-1)*(INDEX(AI21:AI26,MATCH(K22,AE21:AE26,0))+IF(AND(INDEX(AD21:AD26,MATCH(K22,AE21:AE26,0))&gt;=4,INDEX(S21:S36,MATCH(K23,T21:T36,0))&gt;=12),INDEX(AJ21:AJ26,MATCH(K22,AE21:AE26,0)),0)))))</f>
        <v>1596.16</v>
      </c>
      <c r="L27" s="11">
        <f>IF(L24&lt;1,0,_xlfn.SWITCH(INDEX(AL21:AL22,MATCH(L25,AK21:AK22,0)),1,(INDEX(V21:V36,MATCH(L23,T21:T36,0))+INDEX(AG21:AG26,MATCH(L22,AE21:AE26,0))+IF(AND(INDEX(AD21:AD26,MATCH(L22,AE21:AE26,0))&gt;=4,INDEX(S21:S36,MATCH(L23,T21:T36,0))&gt;=12),INDEX(AH21:AH26,MATCH(L22,AE21:AE26,0)),0)+(L24-1)*(INDEX(AI21:AI26,MATCH(L22,AE21:AE26,0))+IF(AND(INDEX(AD21:AD26,MATCH(L22,AE21:AE26,0))&gt;=4,INDEX(S21:S36,MATCH(L23,T21:T36,0))&gt;=12),INDEX(AJ21:AJ26,MATCH(L22,AE21:AE26,0)),0)))*INDEX(AF21:AF26,MATCH(L22,AE21:AE26,0)),0,(INDEX(V21:V36,MATCH(L23,T21:T36,0))+INDEX(AG21:AG26,MATCH(L22,AE21:AE26,0))+IF(AND(INDEX(AD21:AD26,MATCH(L22,AE21:AE26,0))&gt;=4,INDEX(S21:S36,MATCH(L23,T21:T36,0))&gt;=12),INDEX(AH21:AH26,MATCH(L22,AE21:AE26,0)),0)+(L24-1)*(INDEX(AI21:AI26,MATCH(L22,AE21:AE26,0))+IF(AND(INDEX(AD21:AD26,MATCH(L22,AE21:AE26,0))&gt;=4,INDEX(S21:S36,MATCH(L23,T21:T36,0))&gt;=12),INDEX(AJ21:AJ26,MATCH(L22,AE21:AE26,0)),0)))))</f>
        <v>1596.16</v>
      </c>
      <c r="R27" s="22"/>
      <c r="S27" s="22">
        <v>7</v>
      </c>
      <c r="T27" s="1" t="s">
        <v>48</v>
      </c>
      <c r="U27" s="1">
        <v>2700</v>
      </c>
      <c r="V27" s="1">
        <v>684</v>
      </c>
      <c r="AN27" s="1">
        <v>24</v>
      </c>
      <c r="AO27" s="1">
        <v>1440</v>
      </c>
    </row>
    <row r="28" ht="15.6" spans="1:41">
      <c r="A28" s="2" t="s">
        <v>55</v>
      </c>
      <c r="B28" s="4">
        <f>SUM(B27:L27)</f>
        <v>62045.58</v>
      </c>
      <c r="C28" s="12"/>
      <c r="D28" s="12"/>
      <c r="E28" s="12"/>
      <c r="F28" s="12"/>
      <c r="G28" s="12"/>
      <c r="H28" s="12"/>
      <c r="I28" s="12"/>
      <c r="J28" s="12"/>
      <c r="K28" s="12"/>
      <c r="L28" s="5"/>
      <c r="R28" s="22"/>
      <c r="S28" s="22">
        <v>8</v>
      </c>
      <c r="T28" s="1" t="s">
        <v>56</v>
      </c>
      <c r="U28" s="1">
        <v>3000</v>
      </c>
      <c r="V28" s="1">
        <v>696</v>
      </c>
      <c r="AN28" s="1">
        <v>25</v>
      </c>
      <c r="AO28" s="1">
        <v>1500</v>
      </c>
    </row>
    <row r="29" ht="15.6" spans="1:41">
      <c r="A29" s="2" t="s">
        <v>57</v>
      </c>
      <c r="B29" s="6">
        <f ca="1">B26</f>
        <v>248940</v>
      </c>
      <c r="C29" s="6"/>
      <c r="D29" s="6"/>
      <c r="E29" s="6"/>
      <c r="F29" s="6" t="s">
        <v>58</v>
      </c>
      <c r="G29" s="6"/>
      <c r="H29" s="6"/>
      <c r="I29" s="6">
        <f ca="1">SUM(C26:L26)</f>
        <v>251700</v>
      </c>
      <c r="J29" s="6"/>
      <c r="K29" s="6"/>
      <c r="L29" s="6"/>
      <c r="R29" s="22"/>
      <c r="S29" s="22">
        <v>9</v>
      </c>
      <c r="T29" s="1" t="s">
        <v>59</v>
      </c>
      <c r="U29" s="1">
        <v>4000</v>
      </c>
      <c r="V29" s="1">
        <v>974</v>
      </c>
      <c r="AN29" s="1">
        <v>26</v>
      </c>
      <c r="AO29" s="1">
        <v>1560</v>
      </c>
    </row>
    <row r="30" ht="15.6" hidden="1" spans="1:41">
      <c r="A30" s="14"/>
      <c r="B30" s="14"/>
      <c r="C30" s="14"/>
      <c r="D30" s="14"/>
      <c r="E30" s="14"/>
      <c r="F30" s="14"/>
      <c r="G30" s="14"/>
      <c r="H30" s="14"/>
      <c r="S30" s="1">
        <v>10</v>
      </c>
      <c r="T30" s="1" t="s">
        <v>60</v>
      </c>
      <c r="U30" s="1">
        <v>5000</v>
      </c>
      <c r="V30" s="1">
        <v>1264</v>
      </c>
      <c r="AN30" s="1">
        <v>27</v>
      </c>
      <c r="AO30" s="1">
        <v>1620</v>
      </c>
    </row>
    <row r="31" ht="15.6" hidden="1" spans="1:41">
      <c r="A31" s="14"/>
      <c r="B31" s="14"/>
      <c r="C31" s="14"/>
      <c r="D31" s="14"/>
      <c r="E31" s="14"/>
      <c r="F31" s="14"/>
      <c r="G31" s="14"/>
      <c r="H31" s="14"/>
      <c r="S31" s="1">
        <v>11</v>
      </c>
      <c r="T31" s="1" t="s">
        <v>61</v>
      </c>
      <c r="U31" s="1">
        <v>6000</v>
      </c>
      <c r="V31" s="1">
        <v>1566</v>
      </c>
      <c r="AN31" s="1">
        <v>28</v>
      </c>
      <c r="AO31" s="1">
        <v>1680</v>
      </c>
    </row>
    <row r="32" ht="15.6" hidden="1" spans="1:41">
      <c r="A32" s="14"/>
      <c r="B32" s="14"/>
      <c r="C32" s="14"/>
      <c r="D32" s="14"/>
      <c r="E32" s="14"/>
      <c r="F32" s="14"/>
      <c r="G32" s="14"/>
      <c r="H32" s="14"/>
      <c r="S32" s="1">
        <v>12</v>
      </c>
      <c r="T32" s="1" t="s">
        <v>62</v>
      </c>
      <c r="U32" s="1">
        <v>6300</v>
      </c>
      <c r="V32" s="1">
        <v>1578</v>
      </c>
      <c r="AN32" s="1">
        <v>29</v>
      </c>
      <c r="AO32" s="1">
        <v>1740</v>
      </c>
    </row>
    <row r="33" ht="15.6" hidden="1" spans="1:41">
      <c r="A33" s="14"/>
      <c r="B33" s="14"/>
      <c r="C33" s="14"/>
      <c r="D33" s="14"/>
      <c r="E33" s="14"/>
      <c r="F33" s="14"/>
      <c r="G33" s="14"/>
      <c r="H33" s="14"/>
      <c r="S33" s="1">
        <v>13</v>
      </c>
      <c r="T33" s="1" t="s">
        <v>63</v>
      </c>
      <c r="U33" s="1">
        <v>7800</v>
      </c>
      <c r="V33" s="1">
        <v>2106</v>
      </c>
      <c r="AN33" s="1">
        <v>30</v>
      </c>
      <c r="AO33" s="1">
        <v>1800</v>
      </c>
    </row>
    <row r="34" ht="15.6" hidden="1" spans="1:41">
      <c r="A34" s="14"/>
      <c r="B34" s="14"/>
      <c r="C34" s="14"/>
      <c r="D34" s="14"/>
      <c r="E34" s="14"/>
      <c r="F34" s="14"/>
      <c r="G34" s="14"/>
      <c r="H34" s="14"/>
      <c r="S34" s="1">
        <v>14</v>
      </c>
      <c r="T34" s="1" t="s">
        <v>64</v>
      </c>
      <c r="U34" s="1">
        <v>9300</v>
      </c>
      <c r="V34" s="1">
        <v>2658</v>
      </c>
      <c r="AN34" s="1">
        <v>31</v>
      </c>
      <c r="AO34" s="1">
        <v>1860</v>
      </c>
    </row>
    <row r="35" ht="15.6" hidden="1" spans="1:41">
      <c r="A35" s="14"/>
      <c r="B35" s="14"/>
      <c r="C35" s="14"/>
      <c r="D35" s="14"/>
      <c r="E35" s="14"/>
      <c r="F35" s="14"/>
      <c r="G35" s="14"/>
      <c r="H35" s="14"/>
      <c r="S35" s="1">
        <v>15</v>
      </c>
      <c r="T35" s="1" t="s">
        <v>65</v>
      </c>
      <c r="U35" s="1">
        <v>10800</v>
      </c>
      <c r="V35" s="1">
        <v>3234</v>
      </c>
      <c r="AN35" s="1">
        <v>32</v>
      </c>
      <c r="AO35" s="1">
        <v>1920</v>
      </c>
    </row>
    <row r="36" ht="15.6" hidden="1" spans="1:41">
      <c r="A36" s="14"/>
      <c r="B36" s="14"/>
      <c r="C36" s="14"/>
      <c r="D36" s="14"/>
      <c r="E36" s="14"/>
      <c r="F36" s="14"/>
      <c r="G36" s="14"/>
      <c r="H36" s="14"/>
      <c r="S36" s="1">
        <v>16</v>
      </c>
      <c r="T36" s="1" t="s">
        <v>66</v>
      </c>
      <c r="U36" s="1">
        <v>11100</v>
      </c>
      <c r="V36" s="1">
        <v>3246</v>
      </c>
      <c r="AB36" s="1">
        <f>IF(B24&lt;1,0,_xlfn.SWITCH(INDEX(AL21:AL22,MATCH(B25,AK21:AK22,0)),1,(INDEX(U21:U36,MATCH(B23,T21:T36,0))+INDEX(Z21:Z24,MATCH(B22,X21:X24,0))+IF(AND(INDEX(W21:W24,MATCH(B22,X21:X24,0))&gt;=3,INDEX(S21:S36,MATCH(B23,T21:T36,0))&gt;=12),INDEX(AA21:AA24,MATCH(B22,X21:X24,0)),0)+(B24-1)*(INDEX(AB21:AB24,MATCH(B22,X21:X24,0))+IF(AND(INDEX(W21:W24,MATCH(B22,X21:X24,0))&gt;=3,INDEX(S21:S36,MATCH(B23,T21:T36,0))&gt;=12),INDEX(AC21:AC24,MATCH(B22,X21:X24,0)),0)))*INDEX(Y21:Y24,MATCH(B22,X21:X24,0)),0,(INDEX(U21:U36,MATCH(B23,T21:T36,0))+INDEX(Z21:Z24,MATCH(B22,X21:X24,0))+IF(AND(INDEX(W21:W24,MATCH(B22,X21:X24,0))&gt;=3,INDEX(S21:S36,MATCH(B23,T21:T36,0))&gt;=12),INDEX(AA21:AA24,MATCH(B22,X21:X24,0)),0)+(B24-1)*(INDEX(AB21:AB24,MATCH(B22,X21:X24,0))+IF(AND(INDEX(W21:W24,MATCH(B22,X21:X24,0))&gt;=3,INDEX(S21:S36,MATCH(B23,T21:T36,0))&gt;=12),INDEX(AC21:AC24,MATCH(B22,X21:X24,0)),0)))))</f>
        <v>42840</v>
      </c>
      <c r="AC36" s="1">
        <f>IF(B24&lt;1,0,IF(INDEX(AL21:AL22,MATCH(B25,AK21:AK22,0))=1,(INDEX(U21:U36,MATCH(B23,T21:T36,0))+INDEX(Z21:Z24,MATCH(B22,X21:X24,0))+IF(AND(INDEX(W21:W24,MATCH(B22,X21:X24,0))&gt;=3,INDEX(S21:S36,MATCH(B23,T21:T36,0))&gt;=12),INDEX(AA21:AA24,MATCH(B22,X21:X24,0)),0)+(B24-1)*(INDEX(AB21:AB24,MATCH(B22,X21:X24,0))+IF(AND(INDEX(W21:W24,MATCH(B22,X21:X24,0))&gt;=3,INDEX(S21:S36,MATCH(B23,T21:T36,0))&gt;=12),INDEX(AC21:AC24,MATCH(B22,X21:X24,0)),0)))*INDEX(Y21:Y24,MATCH(B22,X21:X24,0)),(INDEX(U21:U36,MATCH(B23,T21:T36,0))+INDEX(Z21:Z24,MATCH(B22,X21:X24,0))+IF(AND(INDEX(W21:W24,MATCH(B22,X21:X24,0))&gt;=3,INDEX(S21:S36,MATCH(B23,T21:T36,0))&gt;=12),INDEX(AA21:AA24,MATCH(B22,X21:X24,0)),0)+(B24-1)*(INDEX(AB21:AB24,MATCH(B22,X21:X24,0))+IF(AND(INDEX(W21:W24,MATCH(B22,X21:X24,0))&gt;=3,INDEX(S21:S36,MATCH(B23,T21:T36,0))&gt;=12),INDEX(AC21:AC24,MATCH(B22,X21:X24,0)),0)))))</f>
        <v>42840</v>
      </c>
      <c r="AN36" s="1">
        <v>33</v>
      </c>
      <c r="AO36" s="1">
        <v>1980</v>
      </c>
    </row>
    <row r="37" ht="15.6" spans="1:4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W37" s="1">
        <f>INDEX(W21:W24,MATCH(B22,X21:X24,0))</f>
        <v>3</v>
      </c>
      <c r="X37" s="1">
        <f>INDEX(S21:S36,MATCH(B23,T21:T36,0))</f>
        <v>12</v>
      </c>
      <c r="Y37" s="1" t="b">
        <f>AND(INDEX(W21:W24,MATCH(B22,X21:X24,0))&gt;=3,INDEX(S21:S36,MATCH(B23,T21:T36,0))&gt;=12)</f>
        <v>1</v>
      </c>
      <c r="Z37" s="1">
        <f>INDEX(AA21:AA24,MATCH(B22,X21:X24,0))</f>
        <v>50</v>
      </c>
      <c r="AA37" s="1">
        <f>IF(AND(INDEX(W21:W24,MATCH(B22,X21:X24,0))&gt;=3,INDEX(S21:S36,MATCH(B23,T21:T36,0))&gt;=12),INDEX(AA21:AA24,MATCH(B22,X21:X24,0)),0)</f>
        <v>50</v>
      </c>
      <c r="AC37" s="1">
        <f>IF(AND(INDEX(W21:W24,MATCH(B22,X21:X24,0))&gt;=3,INDEX(S21:S36,MATCH(B23,T21:T36,0))&gt;=7),INDEX(AC21:AC24,MATCH(B22,X21:X24,0)),0)</f>
        <v>50</v>
      </c>
      <c r="AN37" s="1">
        <v>34</v>
      </c>
      <c r="AO37" s="1">
        <v>2040</v>
      </c>
    </row>
    <row r="38" ht="15.6" spans="1:41">
      <c r="A38" s="6" t="s">
        <v>69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AN38" s="1">
        <v>35</v>
      </c>
      <c r="AO38" s="1">
        <v>2100</v>
      </c>
    </row>
    <row r="39" ht="15.6" spans="1:41">
      <c r="A39" s="2"/>
      <c r="B39" s="6" t="s">
        <v>25</v>
      </c>
      <c r="C39" s="6" t="s">
        <v>26</v>
      </c>
      <c r="D39" s="6" t="s">
        <v>27</v>
      </c>
      <c r="E39" s="6" t="s">
        <v>28</v>
      </c>
      <c r="F39" s="6" t="s">
        <v>29</v>
      </c>
      <c r="G39" s="6" t="s">
        <v>30</v>
      </c>
      <c r="H39" s="6" t="s">
        <v>31</v>
      </c>
      <c r="I39" s="6" t="s">
        <v>32</v>
      </c>
      <c r="J39" s="6" t="s">
        <v>33</v>
      </c>
      <c r="K39" s="6" t="s">
        <v>34</v>
      </c>
      <c r="L39" s="6" t="s">
        <v>35</v>
      </c>
      <c r="S39" s="1">
        <v>1</v>
      </c>
      <c r="T39" s="1" t="s">
        <v>37</v>
      </c>
      <c r="U39" s="1">
        <v>300</v>
      </c>
      <c r="V39" s="1">
        <v>60</v>
      </c>
      <c r="W39" s="1">
        <v>1</v>
      </c>
      <c r="X39" s="1" t="s">
        <v>38</v>
      </c>
      <c r="Y39" s="1">
        <v>1.22</v>
      </c>
      <c r="Z39" s="1">
        <v>0</v>
      </c>
      <c r="AA39" s="1">
        <v>0</v>
      </c>
      <c r="AB39" s="1">
        <v>175</v>
      </c>
      <c r="AC39" s="1">
        <v>0</v>
      </c>
      <c r="AD39" s="1">
        <v>1</v>
      </c>
      <c r="AE39" s="1" t="s">
        <v>38</v>
      </c>
      <c r="AF39" s="1">
        <v>1.22</v>
      </c>
      <c r="AG39" s="1">
        <v>0</v>
      </c>
      <c r="AH39" s="1">
        <v>0</v>
      </c>
      <c r="AI39" s="1">
        <v>35</v>
      </c>
      <c r="AJ39" s="1">
        <v>0</v>
      </c>
      <c r="AK39" s="1" t="s">
        <v>39</v>
      </c>
      <c r="AL39" s="1">
        <v>1</v>
      </c>
      <c r="AN39" s="1">
        <v>36</v>
      </c>
      <c r="AO39" s="1">
        <v>2160</v>
      </c>
    </row>
    <row r="40" ht="15.6" spans="1:41">
      <c r="A40" s="2" t="s">
        <v>40</v>
      </c>
      <c r="B40" s="9" t="s">
        <v>41</v>
      </c>
      <c r="C40" s="9" t="s">
        <v>42</v>
      </c>
      <c r="D40" s="9" t="s">
        <v>41</v>
      </c>
      <c r="E40" s="9" t="s">
        <v>41</v>
      </c>
      <c r="F40" s="9" t="s">
        <v>43</v>
      </c>
      <c r="G40" s="9" t="s">
        <v>44</v>
      </c>
      <c r="H40" s="9" t="s">
        <v>44</v>
      </c>
      <c r="I40" s="9" t="s">
        <v>44</v>
      </c>
      <c r="J40" s="9" t="s">
        <v>45</v>
      </c>
      <c r="K40" s="9" t="s">
        <v>45</v>
      </c>
      <c r="L40" s="9" t="s">
        <v>45</v>
      </c>
      <c r="S40" s="1">
        <v>2</v>
      </c>
      <c r="T40" s="1" t="s">
        <v>46</v>
      </c>
      <c r="U40" s="1">
        <v>450</v>
      </c>
      <c r="V40" s="1">
        <v>102</v>
      </c>
      <c r="W40" s="1">
        <v>2</v>
      </c>
      <c r="X40" s="1" t="s">
        <v>44</v>
      </c>
      <c r="Y40" s="1">
        <v>1.34</v>
      </c>
      <c r="Z40" s="1">
        <v>25</v>
      </c>
      <c r="AA40" s="1">
        <v>0</v>
      </c>
      <c r="AB40" s="1">
        <v>200</v>
      </c>
      <c r="AC40" s="1">
        <v>0</v>
      </c>
      <c r="AD40" s="1">
        <v>2</v>
      </c>
      <c r="AE40" s="1" t="s">
        <v>45</v>
      </c>
      <c r="AF40" s="1">
        <v>1.28</v>
      </c>
      <c r="AG40" s="1">
        <v>5</v>
      </c>
      <c r="AH40" s="1">
        <v>0</v>
      </c>
      <c r="AI40" s="1">
        <v>40</v>
      </c>
      <c r="AJ40" s="1">
        <v>0</v>
      </c>
      <c r="AK40" s="1" t="s">
        <v>47</v>
      </c>
      <c r="AL40" s="1">
        <v>0</v>
      </c>
      <c r="AN40" s="1">
        <v>37</v>
      </c>
      <c r="AO40" s="1">
        <v>2220</v>
      </c>
    </row>
    <row r="41" ht="45" customHeight="1" spans="1:41">
      <c r="A41" s="2" t="s">
        <v>8</v>
      </c>
      <c r="B41" s="3" t="s">
        <v>63</v>
      </c>
      <c r="C41" s="3" t="s">
        <v>49</v>
      </c>
      <c r="D41" s="3" t="s">
        <v>49</v>
      </c>
      <c r="E41" s="3" t="s">
        <v>46</v>
      </c>
      <c r="F41" s="3" t="s">
        <v>60</v>
      </c>
      <c r="G41" s="3" t="s">
        <v>56</v>
      </c>
      <c r="H41" s="3" t="s">
        <v>49</v>
      </c>
      <c r="I41" s="3" t="s">
        <v>46</v>
      </c>
      <c r="J41" s="3" t="s">
        <v>50</v>
      </c>
      <c r="K41" s="3" t="s">
        <v>50</v>
      </c>
      <c r="L41" s="3" t="s">
        <v>50</v>
      </c>
      <c r="S41" s="1">
        <v>3</v>
      </c>
      <c r="T41" s="1" t="s">
        <v>49</v>
      </c>
      <c r="U41" s="1">
        <v>600</v>
      </c>
      <c r="V41" s="1">
        <v>150</v>
      </c>
      <c r="W41" s="1">
        <v>3</v>
      </c>
      <c r="X41" s="1" t="s">
        <v>41</v>
      </c>
      <c r="Y41" s="1">
        <v>1.4</v>
      </c>
      <c r="Z41" s="1">
        <v>50</v>
      </c>
      <c r="AA41" s="1">
        <v>50</v>
      </c>
      <c r="AB41" s="1">
        <v>225</v>
      </c>
      <c r="AC41" s="1">
        <v>50</v>
      </c>
      <c r="AD41" s="1">
        <v>3</v>
      </c>
      <c r="AE41" s="1" t="s">
        <v>44</v>
      </c>
      <c r="AF41" s="1">
        <v>1.34</v>
      </c>
      <c r="AG41" s="1">
        <v>5</v>
      </c>
      <c r="AH41" s="1">
        <v>0</v>
      </c>
      <c r="AI41" s="1">
        <v>40</v>
      </c>
      <c r="AJ41" s="1">
        <v>0</v>
      </c>
      <c r="AN41" s="1">
        <v>38</v>
      </c>
      <c r="AO41" s="1">
        <v>2280</v>
      </c>
    </row>
    <row r="42" ht="15.6" spans="1:41">
      <c r="A42" s="2" t="s">
        <v>24</v>
      </c>
      <c r="B42" s="10">
        <v>132</v>
      </c>
      <c r="C42" s="10">
        <v>40</v>
      </c>
      <c r="D42" s="10">
        <v>40</v>
      </c>
      <c r="E42" s="10">
        <v>40</v>
      </c>
      <c r="F42" s="10">
        <v>48</v>
      </c>
      <c r="G42" s="10">
        <v>48</v>
      </c>
      <c r="H42" s="10">
        <v>40</v>
      </c>
      <c r="I42" s="10">
        <v>40</v>
      </c>
      <c r="J42" s="10">
        <v>48</v>
      </c>
      <c r="K42" s="10">
        <v>47</v>
      </c>
      <c r="L42" s="10">
        <v>47</v>
      </c>
      <c r="S42" s="1">
        <v>4</v>
      </c>
      <c r="T42" s="1" t="s">
        <v>50</v>
      </c>
      <c r="U42" s="1">
        <v>900</v>
      </c>
      <c r="V42" s="1">
        <v>162</v>
      </c>
      <c r="W42" s="1">
        <v>4</v>
      </c>
      <c r="X42" s="1" t="s">
        <v>42</v>
      </c>
      <c r="Y42" s="1">
        <v>1.4</v>
      </c>
      <c r="Z42" s="1">
        <v>75</v>
      </c>
      <c r="AA42" s="1">
        <v>50</v>
      </c>
      <c r="AB42" s="1">
        <v>250</v>
      </c>
      <c r="AC42" s="1">
        <v>50</v>
      </c>
      <c r="AD42" s="1">
        <v>4</v>
      </c>
      <c r="AE42" s="1" t="s">
        <v>43</v>
      </c>
      <c r="AF42" s="1">
        <v>1.34</v>
      </c>
      <c r="AG42" s="1">
        <v>10</v>
      </c>
      <c r="AH42" s="1">
        <v>10</v>
      </c>
      <c r="AI42" s="1">
        <v>45</v>
      </c>
      <c r="AJ42" s="1">
        <v>10</v>
      </c>
      <c r="AN42" s="1">
        <v>39</v>
      </c>
      <c r="AO42" s="1">
        <v>2340</v>
      </c>
    </row>
    <row r="43" ht="15.6" spans="1:41">
      <c r="A43" s="2" t="s">
        <v>23</v>
      </c>
      <c r="B43" s="10" t="s">
        <v>39</v>
      </c>
      <c r="C43" s="10" t="s">
        <v>39</v>
      </c>
      <c r="D43" s="10" t="s">
        <v>39</v>
      </c>
      <c r="E43" s="10" t="s">
        <v>39</v>
      </c>
      <c r="F43" s="10" t="s">
        <v>39</v>
      </c>
      <c r="G43" s="10" t="s">
        <v>39</v>
      </c>
      <c r="H43" s="10" t="s">
        <v>39</v>
      </c>
      <c r="I43" s="10" t="s">
        <v>39</v>
      </c>
      <c r="J43" s="10" t="s">
        <v>39</v>
      </c>
      <c r="K43" s="10" t="s">
        <v>39</v>
      </c>
      <c r="L43" s="10" t="s">
        <v>39</v>
      </c>
      <c r="S43" s="1">
        <v>5</v>
      </c>
      <c r="T43" s="1" t="s">
        <v>51</v>
      </c>
      <c r="U43" s="1">
        <v>1500</v>
      </c>
      <c r="V43" s="1">
        <v>324</v>
      </c>
      <c r="AD43" s="1">
        <v>5</v>
      </c>
      <c r="AE43" s="1" t="s">
        <v>41</v>
      </c>
      <c r="AF43" s="1">
        <v>1.4</v>
      </c>
      <c r="AG43" s="1">
        <v>10</v>
      </c>
      <c r="AH43" s="1">
        <v>10</v>
      </c>
      <c r="AI43" s="1">
        <v>45</v>
      </c>
      <c r="AJ43" s="1">
        <v>10</v>
      </c>
      <c r="AN43" s="1">
        <v>40</v>
      </c>
      <c r="AO43" s="1">
        <v>2400</v>
      </c>
    </row>
    <row r="44" ht="15.6" spans="1:41">
      <c r="A44" s="2" t="s">
        <v>52</v>
      </c>
      <c r="B44" s="6">
        <f ca="1">IF(B42&lt;1,0,SUM(AO4:INDEX(AO4:AO243,MATCH(B42,AN4:AN243,0))))</f>
        <v>586540</v>
      </c>
      <c r="C44" s="6">
        <f ca="1">IF(C42&lt;1,0,SUM(AO4:INDEX(AO4:AO243,MATCH(C42,AN4:AN243,0))))</f>
        <v>49140</v>
      </c>
      <c r="D44" s="6">
        <f ca="1">IF(D42&lt;1,0,SUM(AO4:INDEX(AO4:AO243,MATCH(D42,AN4:AN243,0))))</f>
        <v>49140</v>
      </c>
      <c r="E44" s="6">
        <f ca="1">IF(E42&lt;1,0,SUM(AO4:INDEX(AO4:AO243,MATCH(E42,AN4:AN243,0))))</f>
        <v>49140</v>
      </c>
      <c r="F44" s="6">
        <f ca="1">IF(F42&lt;1,0,SUM(AO4:INDEX(AO4:AO243,MATCH(F42,AN4:AN243,0))))</f>
        <v>70500</v>
      </c>
      <c r="G44" s="6">
        <f ca="1">IF(G42&lt;1,0,SUM(AO4:INDEX(AO4:AO243,MATCH(G42,AN4:AN243,0))))</f>
        <v>70500</v>
      </c>
      <c r="H44" s="6">
        <f ca="1">IF(H42&lt;1,0,SUM(AO4:INDEX(AO4:AO243,MATCH(H42,AN4:AN243,0))))</f>
        <v>49140</v>
      </c>
      <c r="I44" s="6">
        <f ca="1">IF(I42&lt;1,0,SUM(AO4:INDEX(AO4:AO243,MATCH(I42,AN4:AN243,0))))</f>
        <v>49140</v>
      </c>
      <c r="J44" s="6">
        <f ca="1">IF(J42&lt;1,0,SUM(AO4:INDEX(AO4:AO243,MATCH(J42,AN4:AN243,0))))</f>
        <v>70500</v>
      </c>
      <c r="K44" s="6">
        <f ca="1">IF(K42&lt;1,0,SUM(AO4:INDEX(AO4:AO243,MATCH(K42,AN4:AN243,0))))</f>
        <v>67620</v>
      </c>
      <c r="L44" s="6">
        <f ca="1">IF(L42&lt;1,0,SUM(AO4:INDEX(AO4:AO243,MATCH(L42,AN4:AN243,0))))</f>
        <v>67620</v>
      </c>
      <c r="S44" s="1">
        <v>6</v>
      </c>
      <c r="T44" s="1" t="s">
        <v>53</v>
      </c>
      <c r="U44" s="1">
        <v>2100</v>
      </c>
      <c r="V44" s="1">
        <v>498</v>
      </c>
      <c r="AD44" s="1">
        <v>6</v>
      </c>
      <c r="AE44" s="1" t="s">
        <v>42</v>
      </c>
      <c r="AF44" s="1">
        <v>1.4</v>
      </c>
      <c r="AG44" s="1">
        <v>15</v>
      </c>
      <c r="AH44" s="1">
        <v>10</v>
      </c>
      <c r="AI44" s="1">
        <v>50</v>
      </c>
      <c r="AJ44" s="1">
        <v>10</v>
      </c>
      <c r="AN44" s="1">
        <v>41</v>
      </c>
      <c r="AO44" s="1">
        <v>2460</v>
      </c>
    </row>
    <row r="45" ht="15.6" spans="1:41">
      <c r="A45" s="2" t="s">
        <v>54</v>
      </c>
      <c r="B45" s="6">
        <f>IF(B42&lt;1,0,IF(INDEX(AL39:AL40,MATCH(B43,AK39:AK40,0))=1,(INDEX(U39:U54,MATCH(B41,T39:T54,0))+INDEX(Z39:Z42,MATCH(B40,X39:X42,0))+IF(AND(INDEX(W39:W42,MATCH(B40,X39:X42,0))&gt;=3,INDEX(S39:S54,MATCH(B41,T39:T54,0))&gt;=12),INDEX(AA39:AA42,MATCH(B40,X39:X42,0)),0)+(B42-1)*(INDEX(AB39:AB42,MATCH(B40,X39:X42,0))+IF(AND(INDEX(W39:W42,MATCH(B40,X39:X42,0))&gt;=3,INDEX(S39:S54,MATCH(B41,T39:T54,0))&gt;=12),INDEX(AC39:AC42,MATCH(B40,X39:X42,0)),0)))*INDEX(Y39:Y42,MATCH(B40,X39:X42,0)),(INDEX(U39:U54,MATCH(B41,T39:T54,0))+INDEX(Z39:Z42,MATCH(B40,X39:X42,0))+IF(AND(INDEX(W39:W42,MATCH(B40,X39:X42,0))&gt;=3,INDEX(S39:S54,MATCH(B41,T39:T54,0))&gt;=12),INDEX(AA39:AA42,MATCH(B40,X39:X42,0)),0)+(B42-1)*(INDEX(AB39:AB42,MATCH(B40,X39:X42,0))+IF(AND(INDEX(W39:W42,MATCH(B40,X39:X42,0))&gt;=3,INDEX(S39:S54,MATCH(B41,T39:T54,0))&gt;=12),INDEX(AC39:AC42,MATCH(B40,X39:X42,0)),0)))))</f>
        <v>61495</v>
      </c>
      <c r="C45" s="6">
        <f>IF(C42&lt;1,0,_xlfn.SWITCH(INDEX(AL39:AL40,MATCH(C43,AK39:AK40,0)),1,(INDEX(V39:V54,MATCH(C41,T39:T54,0))+INDEX(AG39:AG44,MATCH(C40,AE39:AE44,0))+IF(AND(INDEX(AD39:AD44,MATCH(C40,AE39:AE44,0))&gt;=4,INDEX(S39:S54,MATCH(C41,T39:T54,0))&gt;=12),INDEX(AH39:AH44,MATCH(C40,AE39:AE44,0)),0)+(C42-1)*(INDEX(AI39:AI44,MATCH(C40,AE39:AE44,0))+IF(AND(INDEX(AD39:AD44,MATCH(C40,AE39:AE44,0))&gt;=4,INDEX(S39:S54,MATCH(C41,T39:T54,0))&gt;=12),INDEX(AJ39:AJ44,MATCH(C40,AE39:AE44,0)),0)))*INDEX(AF39:AF44,MATCH(C40,AE39:AE44,0)),0,(INDEX(V39:V54,MATCH(C41,T39:T54,0))+INDEX(AG39:AG44,MATCH(C40,AE39:AE44,0))+IF(AND(INDEX(AD39:AD44,MATCH(C40,AE39:AE44,0))&gt;=4,INDEX(S39:S54,MATCH(C41,T39:T54,0))&gt;=12),INDEX(AH39:AH44,MATCH(C40,AE39:AE44,0)),0)+(C42-1)*(INDEX(AI39:AI44,MATCH(C40,AE39:AE44,0))+IF(AND(INDEX(AD39:AD44,MATCH(C40,AE39:AE44,0))&gt;=4,INDEX(S39:S54,MATCH(C41,T39:T54,0))&gt;=12),INDEX(AJ39:AJ44,MATCH(C40,AE39:AE44,0)),0)))))</f>
        <v>2961</v>
      </c>
      <c r="D45" s="6">
        <f>IF(D42&lt;1,0,_xlfn.SWITCH(INDEX(AL39:AL40,MATCH(D43,AK39:AK40,0)),1,(INDEX(V39:V54,MATCH(D41,T39:T54,0))+INDEX(AG39:AG44,MATCH(D40,AE39:AE44,0))+IF(AND(INDEX(AD39:AD44,MATCH(D40,AE39:AE44,0))&gt;=4,INDEX(S39:S54,MATCH(D41,T39:T54,0))&gt;=12),INDEX(AH39:AH44,MATCH(D40,AE39:AE44,0)),0)+(D42-1)*(INDEX(AI39:AI44,MATCH(D40,AE39:AE44,0))+IF(AND(INDEX(AD39:AD44,MATCH(D40,AE39:AE44,0))&gt;=4,INDEX(S39:S54,MATCH(D41,T39:T54,0))&gt;=12),INDEX(AJ39:AJ44,MATCH(D40,AE39:AE44,0)),0)))*INDEX(AF39:AF44,MATCH(D40,AE39:AE44,0)),0,(INDEX(V39:V54,MATCH(D41,T39:T54,0))+INDEX(AG39:AG44,MATCH(D40,AE39:AE44,0))+IF(AND(INDEX(AD39:AD44,MATCH(D40,AE39:AE44,0))&gt;=4,INDEX(S39:S54,MATCH(D41,T39:T54,0))&gt;=12),INDEX(AH39:AH44,MATCH(D40,AE39:AE44,0)),0)+(D42-1)*(INDEX(AI39:AI44,MATCH(D40,AE39:AE44,0))+IF(AND(INDEX(AD39:AD44,MATCH(D40,AE39:AE44,0))&gt;=4,INDEX(S39:S54,MATCH(D41,T39:T54,0))&gt;=12),INDEX(AJ39:AJ44,MATCH(D40,AE39:AE44,0)),0)))))</f>
        <v>2681</v>
      </c>
      <c r="E45" s="6">
        <f>IF(E42&lt;1,0,_xlfn.SWITCH(INDEX(AL39:AL40,MATCH(E43,AK39:AK40,0)),1,(INDEX(V39:V54,MATCH(E41,T39:T54,0))+INDEX(AG39:AG44,MATCH(E40,AE39:AE44,0))+IF(AND(INDEX(AD39:AD44,MATCH(E40,AE39:AE44,0))&gt;=4,INDEX(S39:S54,MATCH(E41,T39:T54,0))&gt;=12),INDEX(AH39:AH44,MATCH(E40,AE39:AE44,0)),0)+(E42-1)*(INDEX(AI39:AI44,MATCH(E40,AE39:AE44,0))+IF(AND(INDEX(AD39:AD44,MATCH(E40,AE39:AE44,0))&gt;=4,INDEX(S39:S54,MATCH(E41,T39:T54,0))&gt;=12),INDEX(AJ39:AJ44,MATCH(E40,AE39:AE44,0)),0)))*INDEX(AF39:AF44,MATCH(E40,AE39:AE44,0)),0,(INDEX(V39:V54,MATCH(E41,T39:T54,0))+INDEX(AG39:AG44,MATCH(E40,AE39:AE44,0))+IF(AND(INDEX(AD39:AD44,MATCH(E40,AE39:AE44,0))&gt;=4,INDEX(S39:S54,MATCH(E41,T39:T54,0))&gt;=7),INDEX(AH39:AH44,MATCH(E40,AE39:AE44,0)),0)+(E42-1)*(INDEX(AI39:AI44,MATCH(E40,AE39:AE44,0))+IF(AND(INDEX(AD39:AD44,MATCH(E40,AE39:AE44,0))&gt;=4,INDEX(S39:S54,MATCH(E41,T39:T54,0))&gt;=12),INDEX(AJ39:AJ44,MATCH(E40,AE39:AE44,0)),0)))))</f>
        <v>2613.8</v>
      </c>
      <c r="F45" s="6">
        <f>IF(F42&lt;1,0,_xlfn.SWITCH(INDEX(AL39:AL40,MATCH(F43,AK39:AK40,0)),1,(INDEX(V39:V54,MATCH(F41,T39:T54,0))+INDEX(AG39:AG44,MATCH(F40,AE39:AE44,0))+IF(AND(INDEX(AD39:AD44,MATCH(F40,AE39:AE44,0))&gt;=4,INDEX(S39:S54,MATCH(F41,T39:T54,0))&gt;=12),INDEX(AH39:AH44,MATCH(F40,AE39:AE44,0)),0)+(F42-1)*(INDEX(AI39:AI44,MATCH(F40,AE39:AE44,0))+IF(AND(INDEX(AD39:AD44,MATCH(F40,AE39:AE44,0))&gt;=4,INDEX(S39:S54,MATCH(F41,T39:T54,0))&gt;=12),INDEX(AJ39:AJ44,MATCH(F40,AE39:AE44,0)),0)))*INDEX(AF39:AF44,MATCH(F40,AE39:AE44,0)),0,(INDEX(V39:V54,MATCH(F41,T39:T54,0))+INDEX(AG39:AG44,MATCH(F40,AE39:AE44,0))+IF(AND(INDEX(AD39:AD44,MATCH(F40,AE39:AE44,0))&gt;=4,INDEX(S39:S54,MATCH(F41,T39:T54,0))&gt;=12),INDEX(AH39:AH44,MATCH(F40,AE39:AE44,0)),0)+(F42-1)*(INDEX(AI39:AI44,MATCH(F40,AE39:AE44,0))+IF(AND(INDEX(AD39:AD44,MATCH(F40,AE39:AE44,0))&gt;=4,INDEX(S39:S54,MATCH(F41,T39:T54,0))&gt;=12),INDEX(AJ39:AJ44,MATCH(F40,AE39:AE44,0)),0)))))</f>
        <v>4541.26</v>
      </c>
      <c r="G45" s="6">
        <f>IF(G42&lt;1,0,_xlfn.SWITCH(INDEX(AL39:AL40,MATCH(G43,AK39:AK40,0)),1,(INDEX(V39:V54,MATCH(G41,T39:T54,0))+INDEX(AG39:AG44,MATCH(G40,AE39:AE44,0))+IF(AND(INDEX(AD39:AD44,MATCH(G40,AE39:AE44,0))&gt;=4,INDEX(S39:S54,MATCH(G41,T39:T54,0))&gt;=12),INDEX(AH39:AH44,MATCH(G40,AE39:AE44,0)),0)+(G42-1)*(INDEX(AI39:AI44,MATCH(G40,AE39:AE44,0))+IF(AND(INDEX(AD39:AD44,MATCH(G40,AE39:AE44,0))&gt;=4,INDEX(S39:S54,MATCH(G41,T39:T54,0))&gt;=12),INDEX(AJ39:AJ44,MATCH(G40,AE39:AE44,0)),0)))*INDEX(AF39:AF44,MATCH(G40,AE39:AE44,0)),0,(INDEX(V39:V54,MATCH(G41,T39:T54,0))+INDEX(AG39:AG44,MATCH(G40,AE39:AE44,0))+IF(AND(INDEX(AD39:AD44,MATCH(G40,AE39:AE44,0))&gt;=4,INDEX(S39:S54,MATCH(G41,T39:T54,0))&gt;=12),INDEX(AH39:AH44,MATCH(G40,AE39:AE44,0)),0)+(G42-1)*(INDEX(AI39:AI44,MATCH(G40,AE39:AE44,0))+IF(AND(INDEX(AD39:AD44,MATCH(G40,AE39:AE44,0))&gt;=4,INDEX(S39:S54,MATCH(G41,T39:T54,0))&gt;=12),INDEX(AJ39:AJ44,MATCH(G40,AE39:AE44,0)),0)))))</f>
        <v>3458.54</v>
      </c>
      <c r="H45" s="6">
        <f>IF(H42&lt;1,0,_xlfn.SWITCH(INDEX(AL39:AL40,MATCH(H43,AK39:AK40,0)),1,(INDEX(V39:V54,MATCH(H41,T39:T54,0))+INDEX(AG39:AG44,MATCH(H40,AE39:AE44,0))+IF(AND(INDEX(AD39:AD44,MATCH(H40,AE39:AE44,0))&gt;=4,INDEX(S39:S54,MATCH(H41,T39:T54,0))&gt;=12),INDEX(AH39:AH44,MATCH(H40,AE39:AE44,0)),0)+(H42-1)*(INDEX(AI39:AI44,MATCH(H40,AE39:AE44,0))+IF(AND(INDEX(AD39:AD44,MATCH(H40,AE39:AE44,0))&gt;=4,INDEX(S39:S54,MATCH(H41,T39:T54,0))&gt;=12),INDEX(AJ39:AJ44,MATCH(H40,AE39:AE44,0)),0)))*INDEX(AF39:AF44,MATCH(H40,AE39:AE44,0)),0,(INDEX(V39:V54,MATCH(H41,T39:T54,0))+INDEX(AG39:AG44,MATCH(H40,AE39:AE44,0))+IF(AND(INDEX(AD39:AD44,MATCH(H40,AE39:AE44,0))&gt;=4,INDEX(S39:S54,MATCH(H41,T39:T54,0))&gt;=12),INDEX(AH39:AH44,MATCH(H40,AE39:AE44,0)),0)+(H42-1)*(INDEX(AI39:AI44,MATCH(H40,AE39:AE44,0))+IF(AND(INDEX(AD39:AD44,MATCH(H40,AE39:AE44,0))&gt;=4,INDEX(S39:S54,MATCH(H41,T39:T54,0))&gt;=12),INDEX(AJ39:AJ44,MATCH(H40,AE39:AE44,0)),0)))))</f>
        <v>2298.1</v>
      </c>
      <c r="I45" s="6">
        <f>IF(I42&lt;1,0,_xlfn.SWITCH(INDEX(AL39:AL40,MATCH(I43,AK39:AK40,0)),1,(INDEX(V39:V54,MATCH(I41,T39:T54,0))+INDEX(AG39:AG44,MATCH(I40,AE39:AE44,0))+IF(AND(INDEX(AD39:AD44,MATCH(I40,AE39:AE44,0))&gt;=4,INDEX(S39:S54,MATCH(I41,T39:T54,0))&gt;=12),INDEX(AH39:AH44,MATCH(I40,AE39:AE44,0)),0)+(I42-1)*(INDEX(AI39:AI44,MATCH(I40,AE39:AE44,0))+IF(AND(INDEX(AD39:AD44,MATCH(I40,AE39:AE44,0))&gt;=4,INDEX(S39:S54,MATCH(I41,T39:T54,0))&gt;=12),INDEX(AJ39:AJ44,MATCH(I40,AE39:AE44,0)),0)))*INDEX(AF39:AF44,MATCH(I40,AE39:AE44,0)),0,(INDEX(V39:V54,MATCH(I41,T39:T54,0))+INDEX(AG39:AG44,MATCH(I40,AE39:AE44,0))+IF(AND(INDEX(AD39:AD44,MATCH(I40,AE39:AE44,0))&gt;=4,INDEX(S39:S54,MATCH(I41,T39:T54,0))&gt;=12),INDEX(AH39:AH44,MATCH(I40,AE39:AE44,0)),0)+(I42-1)*(INDEX(AI39:AI44,MATCH(I40,AE39:AE44,0))+IF(AND(INDEX(AD39:AD44,MATCH(I40,AE39:AE44,0))&gt;=4,INDEX(S39:S54,MATCH(I41,T39:T54,0))&gt;=12),INDEX(AJ39:AJ44,MATCH(I40,AE39:AE44,0)),0)))))</f>
        <v>2233.78</v>
      </c>
      <c r="J45" s="6">
        <f>IF(J42&lt;1,0,_xlfn.SWITCH(INDEX(AL39:AL40,MATCH(J43,AK39:AK40,0)),1,(INDEX(V39:V54,MATCH(J41,T39:T54,0))+INDEX(AG39:AG44,MATCH(J40,AE39:AE44,0))+IF(AND(INDEX(AD39:AD44,MATCH(J40,AE39:AE44,0))&gt;=4,INDEX(S39:S54,MATCH(J41,T39:T54,0))&gt;=12),INDEX(AH39:AH44,MATCH(J40,AE39:AE44,0)),0)+(J42-1)*(INDEX(AI39:AI44,MATCH(J40,AE39:AE44,0))+IF(AND(INDEX(AD39:AD44,MATCH(J40,AE39:AE44,0))&gt;=4,INDEX(S39:S54,MATCH(J41,T39:T54,0))&gt;=12),INDEX(AJ39:AJ44,MATCH(J40,AE39:AE44,0)),0)))*INDEX(AF39:AF44,MATCH(J40,AE39:AE44,0)),0,(INDEX(V39:V54,MATCH(J41,T39:T54,0))+INDEX(AG39:AG44,MATCH(J40,AE39:AE44,0))+IF(AND(INDEX(AD39:AD44,MATCH(J40,AE39:AE44,0))&gt;=4,INDEX(S39:S54,MATCH(J41,T39:T54,0))&gt;=12),INDEX(AH39:AH44,MATCH(J40,AE39:AE44,0)),0)+(J42-1)*(INDEX(AI39:AI44,MATCH(J40,AE39:AE44,0))+IF(AND(INDEX(AD39:AD44,MATCH(J40,AE39:AE44,0))&gt;=4,INDEX(S39:S54,MATCH(J41,T39:T54,0))&gt;=12),INDEX(AJ39:AJ44,MATCH(J40,AE39:AE44,0)),0)))))</f>
        <v>2620.16</v>
      </c>
      <c r="K45" s="6">
        <f>IF(K42&lt;1,0,_xlfn.SWITCH(INDEX(AL39:AL40,MATCH(K43,AK39:AK40,0)),1,(INDEX(V39:V54,MATCH(K41,T39:T54,0))+INDEX(AG39:AG44,MATCH(K40,AE39:AE44,0))+IF(AND(INDEX(AD39:AD44,MATCH(K40,AE39:AE44,0))&gt;=4,INDEX(S39:S54,MATCH(K41,T39:T54,0))&gt;=12),INDEX(AH39:AH44,MATCH(K40,AE39:AE44,0)),0)+(K42-1)*(INDEX(AI39:AI44,MATCH(K40,AE39:AE44,0))+IF(AND(INDEX(AD39:AD44,MATCH(K40,AE39:AE44,0))&gt;=4,INDEX(S39:S54,MATCH(K41,T39:T54,0))&gt;=12),INDEX(AJ39:AJ44,MATCH(K40,AE39:AE44,0)),0)))*INDEX(AF39:AF44,MATCH(K40,AE39:AE44,0)),0,(INDEX(V39:V54,MATCH(K41,T39:T54,0))+INDEX(AG39:AG44,MATCH(K40,AE39:AE44,0))+IF(AND(INDEX(AD39:AD44,MATCH(K40,AE39:AE44,0))&gt;=4,INDEX(S39:S54,MATCH(K41,T39:T54,0))&gt;=12),INDEX(AH39:AH44,MATCH(K40,AE39:AE44,0)),0)+(K42-1)*(INDEX(AI39:AI44,MATCH(K40,AE39:AE44,0))+IF(AND(INDEX(AD39:AD44,MATCH(K40,AE39:AE44,0))&gt;=4,INDEX(S39:S54,MATCH(K41,T39:T54,0))&gt;=12),INDEX(AJ39:AJ44,MATCH(K40,AE39:AE44,0)),0)))))</f>
        <v>2568.96</v>
      </c>
      <c r="L45" s="6">
        <f>IF(L42&lt;1,0,_xlfn.SWITCH(INDEX(AL39:AL40,MATCH(L43,AK39:AK40,0)),1,(INDEX(V39:V54,MATCH(L41,T39:T54,0))+INDEX(AG39:AG44,MATCH(L40,AE39:AE44,0))+IF(AND(INDEX(AD39:AD44,MATCH(L40,AE39:AE44,0))&gt;=4,INDEX(S39:S54,MATCH(L41,T39:T54,0))&gt;=12),INDEX(AH39:AH44,MATCH(L40,AE39:AE44,0)),0)+(L42-1)*(INDEX(AI39:AI44,MATCH(L40,AE39:AE44,0))+IF(AND(INDEX(AD39:AD44,MATCH(L40,AE39:AE44,0))&gt;=4,INDEX(S39:S54,MATCH(L41,T39:T54,0))&gt;=12),INDEX(AJ39:AJ44,MATCH(L40,AE39:AE44,0)),0)))*INDEX(AF39:AF44,MATCH(L40,AE39:AE44,0)),0,(INDEX(V39:V54,MATCH(L41,T39:T54,0))+INDEX(AG39:AG44,MATCH(L40,AE39:AE44,0))+IF(AND(INDEX(AD39:AD44,MATCH(L40,AE39:AE44,0))&gt;=4,INDEX(S39:S54,MATCH(L41,T39:T54,0))&gt;=12),INDEX(AH39:AH44,MATCH(L40,AE39:AE44,0)),0)+(L42-1)*(INDEX(AI39:AI44,MATCH(L40,AE39:AE44,0))+IF(AND(INDEX(AD39:AD44,MATCH(L40,AE39:AE44,0))&gt;=4,INDEX(S39:S54,MATCH(L41,T39:T54,0))&gt;=12),INDEX(AJ39:AJ44,MATCH(L40,AE39:AE44,0)),0)))))</f>
        <v>2568.96</v>
      </c>
      <c r="S45" s="22">
        <v>7</v>
      </c>
      <c r="T45" s="1" t="s">
        <v>48</v>
      </c>
      <c r="U45" s="1">
        <v>2700</v>
      </c>
      <c r="V45" s="1">
        <v>684</v>
      </c>
      <c r="AN45" s="1">
        <v>42</v>
      </c>
      <c r="AO45" s="1">
        <v>2520</v>
      </c>
    </row>
    <row r="46" ht="15.6" spans="1:41">
      <c r="A46" s="2" t="s">
        <v>55</v>
      </c>
      <c r="B46" s="4">
        <f>SUM(B45:L45)</f>
        <v>90040.56</v>
      </c>
      <c r="C46" s="12"/>
      <c r="D46" s="12"/>
      <c r="E46" s="12"/>
      <c r="F46" s="12"/>
      <c r="G46" s="12"/>
      <c r="H46" s="12"/>
      <c r="I46" s="12"/>
      <c r="J46" s="12"/>
      <c r="K46" s="12"/>
      <c r="L46" s="5"/>
      <c r="S46" s="22">
        <v>8</v>
      </c>
      <c r="T46" s="1" t="s">
        <v>56</v>
      </c>
      <c r="U46" s="1">
        <v>3000</v>
      </c>
      <c r="V46" s="1">
        <v>696</v>
      </c>
      <c r="AN46" s="1">
        <v>43</v>
      </c>
      <c r="AO46" s="1">
        <v>2580</v>
      </c>
    </row>
    <row r="47" ht="15.6" spans="1:41">
      <c r="A47" s="2" t="s">
        <v>57</v>
      </c>
      <c r="B47" s="6">
        <f ca="1">B44</f>
        <v>586540</v>
      </c>
      <c r="C47" s="6"/>
      <c r="D47" s="6"/>
      <c r="E47" s="6"/>
      <c r="F47" s="6" t="s">
        <v>58</v>
      </c>
      <c r="G47" s="6"/>
      <c r="H47" s="6"/>
      <c r="I47" s="6">
        <f ca="1">SUM(C44:L44)</f>
        <v>592440</v>
      </c>
      <c r="J47" s="6"/>
      <c r="K47" s="6"/>
      <c r="L47" s="6"/>
      <c r="S47" s="22">
        <v>9</v>
      </c>
      <c r="T47" s="1" t="s">
        <v>59</v>
      </c>
      <c r="U47" s="1">
        <v>4000</v>
      </c>
      <c r="V47" s="1">
        <v>974</v>
      </c>
      <c r="AN47" s="1">
        <v>44</v>
      </c>
      <c r="AO47" s="1">
        <v>2640</v>
      </c>
    </row>
    <row r="48" ht="15.6" hidden="1" spans="1:4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S48" s="1">
        <v>10</v>
      </c>
      <c r="T48" s="1" t="s">
        <v>60</v>
      </c>
      <c r="U48" s="1">
        <v>5000</v>
      </c>
      <c r="V48" s="1">
        <v>1264</v>
      </c>
      <c r="AN48" s="1">
        <v>45</v>
      </c>
      <c r="AO48" s="1">
        <v>2700</v>
      </c>
    </row>
    <row r="49" ht="15.6" hidden="1" spans="1:41">
      <c r="A49" s="14"/>
      <c r="B49" s="14"/>
      <c r="C49" s="14"/>
      <c r="D49" s="14"/>
      <c r="E49" s="14"/>
      <c r="F49" s="14"/>
      <c r="G49" s="14"/>
      <c r="H49" s="14"/>
      <c r="S49" s="1">
        <v>11</v>
      </c>
      <c r="T49" s="1" t="s">
        <v>61</v>
      </c>
      <c r="U49" s="1">
        <v>6000</v>
      </c>
      <c r="V49" s="1">
        <v>1566</v>
      </c>
      <c r="AN49" s="1">
        <v>46</v>
      </c>
      <c r="AO49" s="1">
        <v>2760</v>
      </c>
    </row>
    <row r="50" ht="15.6" hidden="1" spans="1:41">
      <c r="A50" s="14"/>
      <c r="B50" s="14"/>
      <c r="C50" s="14"/>
      <c r="D50" s="14"/>
      <c r="E50" s="14"/>
      <c r="F50" s="14"/>
      <c r="G50" s="14"/>
      <c r="H50" s="14"/>
      <c r="S50" s="1">
        <v>12</v>
      </c>
      <c r="T50" s="1" t="s">
        <v>62</v>
      </c>
      <c r="U50" s="1">
        <v>6300</v>
      </c>
      <c r="V50" s="1">
        <v>1578</v>
      </c>
      <c r="AN50" s="1">
        <v>47</v>
      </c>
      <c r="AO50" s="1">
        <v>2820</v>
      </c>
    </row>
    <row r="51" ht="15.6" hidden="1" spans="1:41">
      <c r="A51" s="14"/>
      <c r="B51" s="14"/>
      <c r="C51" s="14"/>
      <c r="D51" s="14"/>
      <c r="E51" s="14"/>
      <c r="F51" s="14"/>
      <c r="G51" s="14"/>
      <c r="H51" s="14"/>
      <c r="S51" s="1">
        <v>13</v>
      </c>
      <c r="T51" s="1" t="s">
        <v>63</v>
      </c>
      <c r="U51" s="1">
        <v>7800</v>
      </c>
      <c r="V51" s="1">
        <v>2106</v>
      </c>
      <c r="AN51" s="1">
        <v>48</v>
      </c>
      <c r="AO51" s="1">
        <v>2880</v>
      </c>
    </row>
    <row r="52" ht="15.6" hidden="1" spans="1:41">
      <c r="A52" s="14"/>
      <c r="B52" s="14"/>
      <c r="C52" s="14"/>
      <c r="D52" s="14"/>
      <c r="E52" s="14"/>
      <c r="F52" s="14"/>
      <c r="G52" s="14"/>
      <c r="H52" s="14"/>
      <c r="S52" s="1">
        <v>14</v>
      </c>
      <c r="T52" s="1" t="s">
        <v>64</v>
      </c>
      <c r="U52" s="1">
        <v>9300</v>
      </c>
      <c r="V52" s="1">
        <v>2658</v>
      </c>
      <c r="AN52" s="1">
        <v>49</v>
      </c>
      <c r="AO52" s="1">
        <v>2940</v>
      </c>
    </row>
    <row r="53" ht="15.6" hidden="1" spans="1:41">
      <c r="A53" s="14"/>
      <c r="B53" s="14"/>
      <c r="C53" s="14"/>
      <c r="D53" s="14"/>
      <c r="E53" s="14"/>
      <c r="F53" s="14"/>
      <c r="G53" s="14"/>
      <c r="H53" s="14"/>
      <c r="S53" s="1">
        <v>15</v>
      </c>
      <c r="T53" s="1" t="s">
        <v>65</v>
      </c>
      <c r="U53" s="1">
        <v>10800</v>
      </c>
      <c r="V53" s="1">
        <v>3234</v>
      </c>
      <c r="AN53" s="1">
        <v>50</v>
      </c>
      <c r="AO53" s="1">
        <v>3000</v>
      </c>
    </row>
    <row r="54" ht="15.6" hidden="1" spans="1:41">
      <c r="A54" s="14"/>
      <c r="B54" s="14"/>
      <c r="C54" s="14"/>
      <c r="D54" s="14"/>
      <c r="E54" s="14"/>
      <c r="F54" s="14"/>
      <c r="G54" s="14"/>
      <c r="H54" s="14"/>
      <c r="S54" s="1">
        <v>16</v>
      </c>
      <c r="T54" s="1" t="s">
        <v>66</v>
      </c>
      <c r="U54" s="1">
        <v>11100</v>
      </c>
      <c r="V54" s="1">
        <v>3246</v>
      </c>
      <c r="AN54" s="1">
        <v>51</v>
      </c>
      <c r="AO54" s="1">
        <v>3060</v>
      </c>
    </row>
    <row r="55" ht="15.6" spans="1:4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AN55" s="1">
        <v>52</v>
      </c>
      <c r="AO55" s="1">
        <v>3120</v>
      </c>
    </row>
    <row r="56" ht="15.6" spans="1:41">
      <c r="A56" s="6" t="s">
        <v>70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AN56" s="1">
        <v>53</v>
      </c>
      <c r="AO56" s="1">
        <v>3180</v>
      </c>
    </row>
    <row r="57" ht="15.6" spans="1:41">
      <c r="A57" s="8"/>
      <c r="B57" s="7" t="s">
        <v>25</v>
      </c>
      <c r="C57" s="7" t="s">
        <v>26</v>
      </c>
      <c r="D57" s="7" t="s">
        <v>27</v>
      </c>
      <c r="E57" s="7" t="s">
        <v>28</v>
      </c>
      <c r="F57" s="7" t="s">
        <v>29</v>
      </c>
      <c r="G57" s="7" t="s">
        <v>30</v>
      </c>
      <c r="H57" s="7" t="s">
        <v>31</v>
      </c>
      <c r="I57" s="7" t="s">
        <v>32</v>
      </c>
      <c r="J57" s="7" t="s">
        <v>33</v>
      </c>
      <c r="K57" s="7" t="s">
        <v>34</v>
      </c>
      <c r="L57" s="7" t="s">
        <v>35</v>
      </c>
      <c r="S57" s="1">
        <v>1</v>
      </c>
      <c r="T57" s="1" t="s">
        <v>37</v>
      </c>
      <c r="U57" s="1">
        <v>300</v>
      </c>
      <c r="V57" s="1">
        <v>60</v>
      </c>
      <c r="W57" s="1">
        <v>1</v>
      </c>
      <c r="X57" s="1" t="s">
        <v>38</v>
      </c>
      <c r="Y57" s="1">
        <v>1.22</v>
      </c>
      <c r="Z57" s="1">
        <v>0</v>
      </c>
      <c r="AA57" s="1">
        <v>0</v>
      </c>
      <c r="AB57" s="1">
        <v>175</v>
      </c>
      <c r="AC57" s="1">
        <v>0</v>
      </c>
      <c r="AD57" s="1">
        <v>1</v>
      </c>
      <c r="AE57" s="1" t="s">
        <v>38</v>
      </c>
      <c r="AF57" s="1">
        <v>1.22</v>
      </c>
      <c r="AG57" s="1">
        <v>0</v>
      </c>
      <c r="AH57" s="1">
        <v>0</v>
      </c>
      <c r="AI57" s="1">
        <v>35</v>
      </c>
      <c r="AJ57" s="1">
        <v>0</v>
      </c>
      <c r="AK57" s="1" t="s">
        <v>39</v>
      </c>
      <c r="AL57" s="1">
        <v>1</v>
      </c>
      <c r="AN57" s="1">
        <v>54</v>
      </c>
      <c r="AO57" s="1">
        <v>3240</v>
      </c>
    </row>
    <row r="58" ht="15.6" spans="1:41">
      <c r="A58" s="2" t="s">
        <v>40</v>
      </c>
      <c r="B58" s="9" t="s">
        <v>41</v>
      </c>
      <c r="C58" s="9" t="s">
        <v>42</v>
      </c>
      <c r="D58" s="9" t="s">
        <v>41</v>
      </c>
      <c r="E58" s="9" t="s">
        <v>41</v>
      </c>
      <c r="F58" s="9" t="s">
        <v>41</v>
      </c>
      <c r="G58" s="9" t="s">
        <v>43</v>
      </c>
      <c r="H58" s="9" t="s">
        <v>44</v>
      </c>
      <c r="I58" s="9" t="s">
        <v>44</v>
      </c>
      <c r="J58" s="9" t="s">
        <v>44</v>
      </c>
      <c r="K58" s="9" t="s">
        <v>45</v>
      </c>
      <c r="L58" s="9" t="s">
        <v>45</v>
      </c>
      <c r="S58" s="1">
        <v>2</v>
      </c>
      <c r="T58" s="1" t="s">
        <v>46</v>
      </c>
      <c r="U58" s="1">
        <v>450</v>
      </c>
      <c r="V58" s="1">
        <v>102</v>
      </c>
      <c r="W58" s="1">
        <v>2</v>
      </c>
      <c r="X58" s="1" t="s">
        <v>44</v>
      </c>
      <c r="Y58" s="1">
        <v>1.34</v>
      </c>
      <c r="Z58" s="1">
        <v>25</v>
      </c>
      <c r="AA58" s="1">
        <v>0</v>
      </c>
      <c r="AB58" s="1">
        <v>200</v>
      </c>
      <c r="AC58" s="1">
        <v>0</v>
      </c>
      <c r="AD58" s="1">
        <v>2</v>
      </c>
      <c r="AE58" s="1" t="s">
        <v>45</v>
      </c>
      <c r="AF58" s="1">
        <v>1.28</v>
      </c>
      <c r="AG58" s="1">
        <v>5</v>
      </c>
      <c r="AH58" s="1">
        <v>0</v>
      </c>
      <c r="AI58" s="1">
        <v>40</v>
      </c>
      <c r="AJ58" s="1">
        <v>0</v>
      </c>
      <c r="AK58" s="1" t="s">
        <v>47</v>
      </c>
      <c r="AL58" s="1">
        <v>0</v>
      </c>
      <c r="AN58" s="1">
        <v>55</v>
      </c>
      <c r="AO58" s="1">
        <v>3300</v>
      </c>
    </row>
    <row r="59" ht="50.1" customHeight="1" spans="1:41">
      <c r="A59" s="2" t="s">
        <v>8</v>
      </c>
      <c r="B59" s="3" t="s">
        <v>56</v>
      </c>
      <c r="C59" s="3" t="s">
        <v>49</v>
      </c>
      <c r="D59" s="3" t="s">
        <v>50</v>
      </c>
      <c r="E59" s="3" t="s">
        <v>49</v>
      </c>
      <c r="F59" s="3" t="s">
        <v>49</v>
      </c>
      <c r="G59" s="3" t="s">
        <v>56</v>
      </c>
      <c r="H59" s="3" t="s">
        <v>51</v>
      </c>
      <c r="I59" s="3" t="s">
        <v>51</v>
      </c>
      <c r="J59" s="3" t="s">
        <v>46</v>
      </c>
      <c r="K59" s="3" t="s">
        <v>56</v>
      </c>
      <c r="L59" s="3" t="s">
        <v>56</v>
      </c>
      <c r="S59" s="1">
        <v>3</v>
      </c>
      <c r="T59" s="1" t="s">
        <v>49</v>
      </c>
      <c r="U59" s="1">
        <v>600</v>
      </c>
      <c r="V59" s="1">
        <v>150</v>
      </c>
      <c r="W59" s="1">
        <v>3</v>
      </c>
      <c r="X59" s="1" t="s">
        <v>41</v>
      </c>
      <c r="Y59" s="1">
        <v>1.4</v>
      </c>
      <c r="Z59" s="1">
        <v>50</v>
      </c>
      <c r="AA59" s="1">
        <v>50</v>
      </c>
      <c r="AB59" s="1">
        <v>225</v>
      </c>
      <c r="AC59" s="1">
        <v>50</v>
      </c>
      <c r="AD59" s="1">
        <v>3</v>
      </c>
      <c r="AE59" s="1" t="s">
        <v>44</v>
      </c>
      <c r="AF59" s="1">
        <v>1.34</v>
      </c>
      <c r="AG59" s="1">
        <v>5</v>
      </c>
      <c r="AH59" s="1">
        <v>0</v>
      </c>
      <c r="AI59" s="1">
        <v>40</v>
      </c>
      <c r="AJ59" s="1">
        <v>0</v>
      </c>
      <c r="AN59" s="1">
        <v>56</v>
      </c>
      <c r="AO59" s="1">
        <v>3360</v>
      </c>
    </row>
    <row r="60" ht="15.6" spans="1:41">
      <c r="A60" s="2" t="s">
        <v>24</v>
      </c>
      <c r="B60" s="10">
        <v>60</v>
      </c>
      <c r="C60" s="10">
        <v>19</v>
      </c>
      <c r="D60" s="10">
        <v>19</v>
      </c>
      <c r="E60" s="10">
        <v>19</v>
      </c>
      <c r="F60" s="10">
        <v>19</v>
      </c>
      <c r="G60" s="10">
        <v>19</v>
      </c>
      <c r="H60" s="10">
        <v>19</v>
      </c>
      <c r="I60" s="10">
        <v>19</v>
      </c>
      <c r="J60" s="10">
        <v>19</v>
      </c>
      <c r="K60" s="10">
        <v>19</v>
      </c>
      <c r="L60" s="10">
        <v>19</v>
      </c>
      <c r="M60" s="21">
        <v>1</v>
      </c>
      <c r="S60" s="1">
        <v>4</v>
      </c>
      <c r="T60" s="1" t="s">
        <v>50</v>
      </c>
      <c r="U60" s="1">
        <v>900</v>
      </c>
      <c r="V60" s="1">
        <v>162</v>
      </c>
      <c r="W60" s="1">
        <v>4</v>
      </c>
      <c r="X60" s="1" t="s">
        <v>42</v>
      </c>
      <c r="Y60" s="1">
        <v>1.4</v>
      </c>
      <c r="Z60" s="1">
        <v>75</v>
      </c>
      <c r="AA60" s="1">
        <v>50</v>
      </c>
      <c r="AB60" s="1">
        <v>250</v>
      </c>
      <c r="AC60" s="1">
        <v>50</v>
      </c>
      <c r="AD60" s="1">
        <v>4</v>
      </c>
      <c r="AE60" s="1" t="s">
        <v>43</v>
      </c>
      <c r="AF60" s="1">
        <v>1.34</v>
      </c>
      <c r="AG60" s="1">
        <v>10</v>
      </c>
      <c r="AH60" s="1">
        <v>10</v>
      </c>
      <c r="AI60" s="1">
        <v>45</v>
      </c>
      <c r="AJ60" s="1">
        <v>10</v>
      </c>
      <c r="AN60" s="1">
        <v>57</v>
      </c>
      <c r="AO60" s="1">
        <v>3420</v>
      </c>
    </row>
    <row r="61" ht="15.6" spans="1:41">
      <c r="A61" s="2" t="s">
        <v>23</v>
      </c>
      <c r="B61" s="10" t="s">
        <v>39</v>
      </c>
      <c r="C61" s="10" t="s">
        <v>39</v>
      </c>
      <c r="D61" s="10" t="s">
        <v>39</v>
      </c>
      <c r="E61" s="10" t="s">
        <v>39</v>
      </c>
      <c r="F61" s="10" t="s">
        <v>39</v>
      </c>
      <c r="G61" s="10" t="s">
        <v>39</v>
      </c>
      <c r="H61" s="10" t="s">
        <v>39</v>
      </c>
      <c r="I61" s="10" t="s">
        <v>39</v>
      </c>
      <c r="J61" s="10" t="s">
        <v>39</v>
      </c>
      <c r="K61" s="10" t="s">
        <v>39</v>
      </c>
      <c r="L61" s="10" t="s">
        <v>39</v>
      </c>
      <c r="S61" s="1">
        <v>5</v>
      </c>
      <c r="T61" s="1" t="s">
        <v>51</v>
      </c>
      <c r="U61" s="1">
        <v>1500</v>
      </c>
      <c r="V61" s="1">
        <v>324</v>
      </c>
      <c r="AD61" s="1">
        <v>5</v>
      </c>
      <c r="AE61" s="1" t="s">
        <v>41</v>
      </c>
      <c r="AF61" s="1">
        <v>1.4</v>
      </c>
      <c r="AG61" s="1">
        <v>10</v>
      </c>
      <c r="AH61" s="1">
        <v>10</v>
      </c>
      <c r="AI61" s="1">
        <v>45</v>
      </c>
      <c r="AJ61" s="1">
        <v>10</v>
      </c>
      <c r="AN61" s="1">
        <v>58</v>
      </c>
      <c r="AO61" s="1">
        <v>3480</v>
      </c>
    </row>
    <row r="62" ht="15.6" spans="1:41">
      <c r="A62" s="2" t="s">
        <v>52</v>
      </c>
      <c r="B62" s="6">
        <f ca="1">IF(B60&lt;1,0,SUM(AO4:INDEX(AO4:AO243,MATCH(B60,AN4:AN243,0))))</f>
        <v>109740</v>
      </c>
      <c r="C62" s="6">
        <f ca="1">IF(C60&lt;1,0,SUM(AO4:INDEX(AO4:AO243,MATCH(C60,AN4:AN243,0))))</f>
        <v>11340</v>
      </c>
      <c r="D62" s="6">
        <f ca="1">IF(D60&lt;1,0,SUM(AO4:INDEX(AO4:AO243,MATCH(D60,AN4:AN243,0))))</f>
        <v>11340</v>
      </c>
      <c r="E62" s="6">
        <f ca="1">IF(E60&lt;1,0,SUM(AO4:INDEX(AO4:AO243,MATCH(E60,AN4:AN243,0))))</f>
        <v>11340</v>
      </c>
      <c r="F62" s="6">
        <f ca="1">IF(F60&lt;1,0,SUM(AO4:INDEX(AO4:AO243,MATCH(F60,AN4:AN243,0))))</f>
        <v>11340</v>
      </c>
      <c r="G62" s="6">
        <f ca="1">IF(G60&lt;1,0,SUM(AO4:INDEX(AO4:AO243,MATCH(G60,AN4:AN243,0))))</f>
        <v>11340</v>
      </c>
      <c r="H62" s="6">
        <f ca="1">IF(H60&lt;1,0,SUM(AO4:INDEX(AO4:AO243,MATCH(H60,AN4:AN243,0))))</f>
        <v>11340</v>
      </c>
      <c r="I62" s="6">
        <f ca="1">IF(I60&lt;1,0,SUM(AO4:INDEX(AO4:AO243,MATCH(I60,AN4:AN243,0))))</f>
        <v>11340</v>
      </c>
      <c r="J62" s="6">
        <f ca="1">IF(J60&lt;1,0,SUM(AO4:INDEX(AO4:AO243,MATCH(J60,AN4:AN243,0))))</f>
        <v>11340</v>
      </c>
      <c r="K62" s="6">
        <f ca="1">IF(K60&lt;1,0,SUM(AO4:INDEX(AO4:AO243,MATCH(K60,AN4:AN243,0))))</f>
        <v>11340</v>
      </c>
      <c r="L62" s="6">
        <f ca="1">IF(L60&lt;1,0,SUM(AO4:INDEX(AO4:AO243,MATCH(L60,AN4:AN243,0))))</f>
        <v>11340</v>
      </c>
      <c r="S62" s="1">
        <v>6</v>
      </c>
      <c r="T62" s="1" t="s">
        <v>53</v>
      </c>
      <c r="U62" s="1">
        <v>2100</v>
      </c>
      <c r="V62" s="1">
        <v>498</v>
      </c>
      <c r="AD62" s="1">
        <v>6</v>
      </c>
      <c r="AE62" s="1" t="s">
        <v>42</v>
      </c>
      <c r="AF62" s="1">
        <v>1.4</v>
      </c>
      <c r="AG62" s="1">
        <v>15</v>
      </c>
      <c r="AH62" s="1">
        <v>10</v>
      </c>
      <c r="AI62" s="1">
        <v>50</v>
      </c>
      <c r="AJ62" s="1">
        <v>10</v>
      </c>
      <c r="AN62" s="1">
        <v>59</v>
      </c>
      <c r="AO62" s="1">
        <v>3540</v>
      </c>
    </row>
    <row r="63" ht="15.6" spans="1:41">
      <c r="A63" s="2" t="s">
        <v>54</v>
      </c>
      <c r="B63" s="11">
        <f>IF(B60&lt;1,0,IF(INDEX(AL57:AL58,MATCH(B61,AK57:AK58,0))=1,(INDEX(U57:U72,MATCH(B59,T57:T72,0))+INDEX(Z57:Z60,MATCH(B58,X57:X60,0))+IF(AND(INDEX(W57:W60,MATCH(B58,X57:X60,0))&gt;=3,INDEX(S57:S72,MATCH(B59,T57:T72,0))&gt;=12),INDEX(AA57:AA60,MATCH(B58,X57:X60,0)),0)+(B60-1)*(INDEX(AB57:AB60,MATCH(B58,X57:X60,0))+IF(AND(INDEX(W57:W60,MATCH(B58,X57:X60,0))&gt;=3,INDEX(S57:S72,MATCH(B59,T57:T72,0))&gt;=12),INDEX(AC57:AC60,MATCH(B58,X57:X60,0)),0)))*INDEX(Y57:Y60,MATCH(B58,X57:X60,0)),(INDEX(U57:U72,MATCH(B59,T57:T72,0))+INDEX(Z57:Z60,MATCH(B58,X57:X60,0))+IF(AND(INDEX(W57:W60,MATCH(B58,X57:X60,0))&gt;=3,INDEX(S57:S72,MATCH(B59,T57:T72,0))&gt;=12),INDEX(AA57:AA60,MATCH(B58,X57:X60,0)),0)+(B60-1)*(INDEX(AB57:AB60,MATCH(B58,X57:X60,0))+IF(AND(INDEX(W57:W60,MATCH(B58,X57:X60,0))&gt;=3,INDEX(S57:S72,MATCH(B59,T57:T72,0))&gt;=12),INDEX(AC57:AC60,MATCH(B58,X57:X60,0)),0)))))</f>
        <v>22855</v>
      </c>
      <c r="C63" s="11">
        <f>IF(C60&lt;1,0,_xlfn.SWITCH(INDEX(AL57:AL58,MATCH(C61,AK57:AK58,0)),1,(INDEX(V57:V72,MATCH(C59,T57:T72,0))+INDEX(AG57:AG62,MATCH(C58,AE57:AE62,0))+IF(AND(INDEX(AD57:AD62,MATCH(C58,AE57:AE62,0))&gt;=4,INDEX(S57:S72,MATCH(C59,T57:T72,0))&gt;=12),INDEX(AH57:AH62,MATCH(C58,AE57:AE62,0)),0)+(C60-1)*(INDEX(AI57:AI62,MATCH(C58,AE57:AE62,0))+IF(AND(INDEX(AD57:AD62,MATCH(C58,AE57:AE62,0))&gt;=4,INDEX(S57:S72,MATCH(C59,T57:T72,0))&gt;=12),INDEX(AJ57:AJ62,MATCH(C58,AE57:AE62,0)),0)))*INDEX(AF57:AF62,MATCH(C58,AE57:AE62,0)),0,(INDEX(V57:V72,MATCH(C59,T57:T72,0))+INDEX(AG57:AG62,MATCH(C58,AE57:AE62,0))+IF(AND(INDEX(AD57:AD62,MATCH(C58,AE57:AE62,0))&gt;=4,INDEX(S57:S72,MATCH(C59,T57:T72,0))&gt;=12),INDEX(AH57:AH62,MATCH(C58,AE57:AE62,0)),0)+(C60-1)*(INDEX(AI57:AI62,MATCH(C58,AE57:AE62,0))+IF(AND(INDEX(AD57:AD62,MATCH(C58,AE57:AE62,0))&gt;=4,INDEX(S57:S72,MATCH(C59,T57:T72,0))&gt;=12),INDEX(AJ57:AJ62,MATCH(C58,AE57:AE62,0)),0)))))</f>
        <v>1491</v>
      </c>
      <c r="D63" s="11">
        <f>IF(D60&lt;1,0,_xlfn.SWITCH(INDEX(AL57:AL58,MATCH(D61,AK57:AK58,0)),1,(INDEX(V57:V72,MATCH(D59,T57:T72,0))+INDEX(AG57:AG62,MATCH(D58,AE57:AE62,0))+IF(AND(INDEX(AD57:AD62,MATCH(D58,AE57:AE62,0))&gt;=4,INDEX(S57:S72,MATCH(D59,T57:T72,0))&gt;=12),INDEX(AH57:AH62,MATCH(D58,AE57:AE62,0)),0)+(D60-1)*(INDEX(AI57:AI62,MATCH(D58,AE57:AE62,0))+IF(AND(INDEX(AD57:AD62,MATCH(D58,AE57:AE62,0))&gt;=4,INDEX(S57:S72,MATCH(D59,T57:T72,0))&gt;=12),INDEX(AJ57:AJ62,MATCH(D58,AE57:AE62,0)),0)))*INDEX(AF57:AF62,MATCH(D58,AE57:AE62,0)),0,(INDEX(V57:V72,MATCH(D59,T57:T72,0))+INDEX(AG57:AG62,MATCH(D58,AE57:AE62,0))+IF(AND(INDEX(AD57:AD62,MATCH(D58,AE57:AE62,0))&gt;=4,INDEX(S57:S72,MATCH(D59,T57:T72,0))&gt;=12),INDEX(AH57:AH62,MATCH(D58,AE57:AE62,0)),0)+(D60-1)*(INDEX(AI57:AI62,MATCH(D58,AE57:AE62,0))+IF(AND(INDEX(AD57:AD62,MATCH(D58,AE57:AE62,0))&gt;=4,INDEX(S57:S72,MATCH(D59,T57:T72,0))&gt;=12),INDEX(AJ57:AJ62,MATCH(D58,AE57:AE62,0)),0)))))</f>
        <v>1374.8</v>
      </c>
      <c r="E63" s="11">
        <f>IF(E60&lt;1,0,_xlfn.SWITCH(INDEX(AL57:AL58,MATCH(E61,AK57:AK58,0)),1,(INDEX(V57:V72,MATCH(E59,T57:T72,0))+INDEX(AG57:AG62,MATCH(E58,AE57:AE62,0))+IF(AND(INDEX(AD57:AD62,MATCH(E58,AE57:AE62,0))&gt;=4,INDEX(S57:S72,MATCH(E59,T57:T72,0))&gt;=12),INDEX(AH57:AH62,MATCH(E58,AE57:AE62,0)),0)+(E60-1)*(INDEX(AI57:AI62,MATCH(E58,AE57:AE62,0))+IF(AND(INDEX(AD57:AD62,MATCH(E58,AE57:AE62,0))&gt;=4,INDEX(S57:S72,MATCH(E59,T57:T72,0))&gt;=12),INDEX(AJ57:AJ62,MATCH(E58,AE57:AE62,0)),0)))*INDEX(AF57:AF62,MATCH(E58,AE57:AE62,0)),0,(INDEX(V57:V72,MATCH(E59,T57:T72,0))+INDEX(AG57:AG62,MATCH(E58,AE57:AE62,0))+IF(AND(INDEX(AD57:AD62,MATCH(E58,AE57:AE62,0))&gt;=4,INDEX(S57:S72,MATCH(E59,T57:T72,0))&gt;=7),INDEX(AH57:AH62,MATCH(E58,AE57:AE62,0)),0)+(E60-1)*(INDEX(AI57:AI62,MATCH(E58,AE57:AE62,0))+IF(AND(INDEX(AD57:AD62,MATCH(E58,AE57:AE62,0))&gt;=4,INDEX(S57:S72,MATCH(E59,T57:T72,0))&gt;=12),INDEX(AJ57:AJ62,MATCH(E58,AE57:AE62,0)),0)))))</f>
        <v>1358</v>
      </c>
      <c r="F63" s="11">
        <f>IF(F60&lt;1,0,_xlfn.SWITCH(INDEX(AL57:AL58,MATCH(F61,AK57:AK58,0)),1,(INDEX(V57:V72,MATCH(F59,T57:T72,0))+INDEX(AG57:AG62,MATCH(F58,AE57:AE62,0))+IF(AND(INDEX(AD57:AD62,MATCH(F58,AE57:AE62,0))&gt;=4,INDEX(S57:S72,MATCH(F59,T57:T72,0))&gt;=12),INDEX(AH57:AH62,MATCH(F58,AE57:AE62,0)),0)+(F60-1)*(INDEX(AI57:AI62,MATCH(F58,AE57:AE62,0))+IF(AND(INDEX(AD57:AD62,MATCH(F58,AE57:AE62,0))&gt;=4,INDEX(S57:S72,MATCH(F59,T57:T72,0))&gt;=12),INDEX(AJ57:AJ62,MATCH(F58,AE57:AE62,0)),0)))*INDEX(AF57:AF62,MATCH(F58,AE57:AE62,0)),0,(INDEX(V57:V72,MATCH(F59,T57:T72,0))+INDEX(AG57:AG62,MATCH(F58,AE57:AE62,0))+IF(AND(INDEX(AD57:AD62,MATCH(F58,AE57:AE62,0))&gt;=4,INDEX(S57:S72,MATCH(F59,T57:T72,0))&gt;=12),INDEX(AH57:AH62,MATCH(F58,AE57:AE62,0)),0)+(F60-1)*(INDEX(AI57:AI62,MATCH(F58,AE57:AE62,0))+IF(AND(INDEX(AD57:AD62,MATCH(F58,AE57:AE62,0))&gt;=4,INDEX(S57:S72,MATCH(F59,T57:T72,0))&gt;=12),INDEX(AJ57:AJ62,MATCH(F58,AE57:AE62,0)),0)))))</f>
        <v>1358</v>
      </c>
      <c r="G63" s="11">
        <f>IF(G60&lt;1,0,_xlfn.SWITCH(INDEX(AL57:AL58,MATCH(G61,AK57:AK58,0)),1,(INDEX(V57:V72,MATCH(G59,T57:T72,0))+INDEX(AG57:AG62,MATCH(G58,AE57:AE62,0))+IF(AND(INDEX(AD57:AD62,MATCH(G58,AE57:AE62,0))&gt;=4,INDEX(S57:S72,MATCH(G59,T57:T72,0))&gt;=12),INDEX(AH57:AH62,MATCH(G58,AE57:AE62,0)),0)+(G60-1)*(INDEX(AI57:AI62,MATCH(G58,AE57:AE62,0))+IF(AND(INDEX(AD57:AD62,MATCH(G58,AE57:AE62,0))&gt;=4,INDEX(S57:S72,MATCH(G59,T57:T72,0))&gt;=12),INDEX(AJ57:AJ62,MATCH(G58,AE57:AE62,0)),0)))*INDEX(AF57:AF62,MATCH(G58,AE57:AE62,0)),0,(INDEX(V57:V72,MATCH(G59,T57:T72,0))+INDEX(AG57:AG62,MATCH(G58,AE57:AE62,0))+IF(AND(INDEX(AD57:AD62,MATCH(G58,AE57:AE62,0))&gt;=4,INDEX(S57:S72,MATCH(G59,T57:T72,0))&gt;=12),INDEX(AH57:AH62,MATCH(G58,AE57:AE62,0)),0)+(G60-1)*(INDEX(AI57:AI62,MATCH(G58,AE57:AE62,0))+IF(AND(INDEX(AD57:AD62,MATCH(G58,AE57:AE62,0))&gt;=4,INDEX(S57:S72,MATCH(G59,T57:T72,0))&gt;=12),INDEX(AJ57:AJ62,MATCH(G58,AE57:AE62,0)),0)))))</f>
        <v>2031.44</v>
      </c>
      <c r="H63" s="11">
        <f>IF(H60&lt;1,0,_xlfn.SWITCH(INDEX(AL57:AL58,MATCH(H61,AK57:AK58,0)),1,(INDEX(V57:V72,MATCH(H59,T57:T72,0))+INDEX(AG57:AG62,MATCH(H58,AE57:AE62,0))+IF(AND(INDEX(AD57:AD62,MATCH(H58,AE57:AE62,0))&gt;=4,INDEX(S57:S72,MATCH(H59,T57:T72,0))&gt;=12),INDEX(AH57:AH62,MATCH(H58,AE57:AE62,0)),0)+(H60-1)*(INDEX(AI57:AI62,MATCH(H58,AE57:AE62,0))+IF(AND(INDEX(AD57:AD62,MATCH(H58,AE57:AE62,0))&gt;=4,INDEX(S57:S72,MATCH(H59,T57:T72,0))&gt;=12),INDEX(AJ57:AJ62,MATCH(H58,AE57:AE62,0)),0)))*INDEX(AF57:AF62,MATCH(H58,AE57:AE62,0)),0,(INDEX(V57:V72,MATCH(H59,T57:T72,0))+INDEX(AG57:AG62,MATCH(H58,AE57:AE62,0))+IF(AND(INDEX(AD57:AD62,MATCH(H58,AE57:AE62,0))&gt;=4,INDEX(S57:S72,MATCH(H59,T57:T72,0))&gt;=12),INDEX(AH57:AH62,MATCH(H58,AE57:AE62,0)),0)+(H60-1)*(INDEX(AI57:AI62,MATCH(H58,AE57:AE62,0))+IF(AND(INDEX(AD57:AD62,MATCH(H58,AE57:AE62,0))&gt;=4,INDEX(S57:S72,MATCH(H59,T57:T72,0))&gt;=12),INDEX(AJ57:AJ62,MATCH(H58,AE57:AE62,0)),0)))))</f>
        <v>1405.66</v>
      </c>
      <c r="I63" s="11">
        <f>IF(I60&lt;1,0,_xlfn.SWITCH(INDEX(AL57:AL58,MATCH(I61,AK57:AK58,0)),1,(INDEX(V57:V72,MATCH(I59,T57:T72,0))+INDEX(AG57:AG62,MATCH(I58,AE57:AE62,0))+IF(AND(INDEX(AD57:AD62,MATCH(I58,AE57:AE62,0))&gt;=4,INDEX(S57:S72,MATCH(I59,T57:T72,0))&gt;=12),INDEX(AH57:AH62,MATCH(I58,AE57:AE62,0)),0)+(I60-1)*(INDEX(AI57:AI62,MATCH(I58,AE57:AE62,0))+IF(AND(INDEX(AD57:AD62,MATCH(I58,AE57:AE62,0))&gt;=4,INDEX(S57:S72,MATCH(I59,T57:T72,0))&gt;=12),INDEX(AJ57:AJ62,MATCH(I58,AE57:AE62,0)),0)))*INDEX(AF57:AF62,MATCH(I58,AE57:AE62,0)),0,(INDEX(V57:V72,MATCH(I59,T57:T72,0))+INDEX(AG57:AG62,MATCH(I58,AE57:AE62,0))+IF(AND(INDEX(AD57:AD62,MATCH(I58,AE57:AE62,0))&gt;=4,INDEX(S57:S72,MATCH(I59,T57:T72,0))&gt;=12),INDEX(AH57:AH62,MATCH(I58,AE57:AE62,0)),0)+(I60-1)*(INDEX(AI57:AI62,MATCH(I58,AE57:AE62,0))+IF(AND(INDEX(AD57:AD62,MATCH(I58,AE57:AE62,0))&gt;=4,INDEX(S57:S72,MATCH(I59,T57:T72,0))&gt;=12),INDEX(AJ57:AJ62,MATCH(I58,AE57:AE62,0)),0)))))</f>
        <v>1405.66</v>
      </c>
      <c r="J63" s="11">
        <f>IF(J60&lt;1,0,_xlfn.SWITCH(INDEX(AL57:AL58,MATCH(J61,AK57:AK58,0)),1,(INDEX(V57:V72,MATCH(J59,T57:T72,0))+INDEX(AG57:AG62,MATCH(J58,AE57:AE62,0))+IF(AND(INDEX(AD57:AD62,MATCH(J58,AE57:AE62,0))&gt;=4,INDEX(S57:S72,MATCH(J59,T57:T72,0))&gt;=12),INDEX(AH57:AH62,MATCH(J58,AE57:AE62,0)),0)+(J60-1)*(INDEX(AI57:AI62,MATCH(J58,AE57:AE62,0))+IF(AND(INDEX(AD57:AD62,MATCH(J58,AE57:AE62,0))&gt;=4,INDEX(S57:S72,MATCH(J59,T57:T72,0))&gt;=12),INDEX(AJ57:AJ62,MATCH(J58,AE57:AE62,0)),0)))*INDEX(AF57:AF62,MATCH(J58,AE57:AE62,0)),0,(INDEX(V57:V72,MATCH(J59,T57:T72,0))+INDEX(AG57:AG62,MATCH(J58,AE57:AE62,0))+IF(AND(INDEX(AD57:AD62,MATCH(J58,AE57:AE62,0))&gt;=4,INDEX(S57:S72,MATCH(J59,T57:T72,0))&gt;=12),INDEX(AH57:AH62,MATCH(J58,AE57:AE62,0)),0)+(J60-1)*(INDEX(AI57:AI62,MATCH(J58,AE57:AE62,0))+IF(AND(INDEX(AD57:AD62,MATCH(J58,AE57:AE62,0))&gt;=4,INDEX(S57:S72,MATCH(J59,T57:T72,0))&gt;=12),INDEX(AJ57:AJ62,MATCH(J58,AE57:AE62,0)),0)))))</f>
        <v>1108.18</v>
      </c>
      <c r="K63" s="11">
        <f>IF(K60&lt;1,0,_xlfn.SWITCH(INDEX(AL57:AL58,MATCH(K61,AK57:AK58,0)),1,(INDEX(V57:V72,MATCH(K59,T57:T72,0))+INDEX(AG57:AG62,MATCH(K58,AE57:AE62,0))+IF(AND(INDEX(AD57:AD62,MATCH(K58,AE57:AE62,0))&gt;=4,INDEX(S57:S72,MATCH(K59,T57:T72,0))&gt;=12),INDEX(AH57:AH62,MATCH(K58,AE57:AE62,0)),0)+(K60-1)*(INDEX(AI57:AI62,MATCH(K58,AE57:AE62,0))+IF(AND(INDEX(AD57:AD62,MATCH(K58,AE57:AE62,0))&gt;=4,INDEX(S57:S72,MATCH(K59,T57:T72,0))&gt;=12),INDEX(AJ57:AJ62,MATCH(K58,AE57:AE62,0)),0)))*INDEX(AF57:AF62,MATCH(K58,AE57:AE62,0)),0,(INDEX(V57:V72,MATCH(K59,T57:T72,0))+INDEX(AG57:AG62,MATCH(K58,AE57:AE62,0))+IF(AND(INDEX(AD57:AD62,MATCH(K58,AE57:AE62,0))&gt;=4,INDEX(S57:S72,MATCH(K59,T57:T72,0))&gt;=12),INDEX(AH57:AH62,MATCH(K58,AE57:AE62,0)),0)+(K60-1)*(INDEX(AI57:AI62,MATCH(K58,AE57:AE62,0))+IF(AND(INDEX(AD57:AD62,MATCH(K58,AE57:AE62,0))&gt;=4,INDEX(S57:S72,MATCH(K59,T57:T72,0))&gt;=12),INDEX(AJ57:AJ62,MATCH(K58,AE57:AE62,0)),0)))))</f>
        <v>1818.88</v>
      </c>
      <c r="L63" s="11">
        <f>IF(L60&lt;1,0,_xlfn.SWITCH(INDEX(AL57:AL58,MATCH(L61,AK57:AK58,0)),1,(INDEX(V57:V72,MATCH(L59,T57:T72,0))+INDEX(AG57:AG62,MATCH(L58,AE57:AE62,0))+IF(AND(INDEX(AD57:AD62,MATCH(L58,AE57:AE62,0))&gt;=4,INDEX(S57:S72,MATCH(L59,T57:T72,0))&gt;=12),INDEX(AH57:AH62,MATCH(L58,AE57:AE62,0)),0)+(L60-1)*(INDEX(AI57:AI62,MATCH(L58,AE57:AE62,0))+IF(AND(INDEX(AD57:AD62,MATCH(L58,AE57:AE62,0))&gt;=4,INDEX(S57:S72,MATCH(L59,T57:T72,0))&gt;=12),INDEX(AJ57:AJ62,MATCH(L58,AE57:AE62,0)),0)))*INDEX(AF57:AF62,MATCH(L58,AE57:AE62,0)),0,(INDEX(V57:V72,MATCH(L59,T57:T72,0))+INDEX(AG57:AG62,MATCH(L58,AE57:AE62,0))+IF(AND(INDEX(AD57:AD62,MATCH(L58,AE57:AE62,0))&gt;=4,INDEX(S57:S72,MATCH(L59,T57:T72,0))&gt;=12),INDEX(AH57:AH62,MATCH(L58,AE57:AE62,0)),0)+(L60-1)*(INDEX(AI57:AI62,MATCH(L58,AE57:AE62,0))+IF(AND(INDEX(AD57:AD62,MATCH(L58,AE57:AE62,0))&gt;=4,INDEX(S57:S72,MATCH(L59,T57:T72,0))&gt;=12),INDEX(AJ57:AJ62,MATCH(L58,AE57:AE62,0)),0)))))</f>
        <v>1818.88</v>
      </c>
      <c r="S63" s="22">
        <v>7</v>
      </c>
      <c r="T63" s="1" t="s">
        <v>48</v>
      </c>
      <c r="U63" s="1">
        <v>2700</v>
      </c>
      <c r="V63" s="1">
        <v>684</v>
      </c>
      <c r="AN63" s="1">
        <v>60</v>
      </c>
      <c r="AO63" s="1">
        <v>3600</v>
      </c>
    </row>
    <row r="64" ht="15.6" spans="1:41">
      <c r="A64" s="2" t="s">
        <v>55</v>
      </c>
      <c r="B64" s="4">
        <f>SUM(B63:L63)</f>
        <v>38025.5</v>
      </c>
      <c r="C64" s="12"/>
      <c r="D64" s="12"/>
      <c r="E64" s="12"/>
      <c r="F64" s="12"/>
      <c r="G64" s="12"/>
      <c r="H64" s="12"/>
      <c r="I64" s="12"/>
      <c r="J64" s="12"/>
      <c r="K64" s="12"/>
      <c r="L64" s="5"/>
      <c r="S64" s="22">
        <v>8</v>
      </c>
      <c r="T64" s="1" t="s">
        <v>56</v>
      </c>
      <c r="U64" s="1">
        <v>3000</v>
      </c>
      <c r="V64" s="1">
        <v>696</v>
      </c>
      <c r="AN64" s="1">
        <v>61</v>
      </c>
      <c r="AO64" s="1">
        <v>3680</v>
      </c>
    </row>
    <row r="65" ht="15.6" spans="1:41">
      <c r="A65" s="2" t="s">
        <v>57</v>
      </c>
      <c r="B65" s="6">
        <f ca="1">B62</f>
        <v>109740</v>
      </c>
      <c r="C65" s="6"/>
      <c r="D65" s="6"/>
      <c r="E65" s="6"/>
      <c r="F65" s="6" t="s">
        <v>58</v>
      </c>
      <c r="G65" s="6"/>
      <c r="H65" s="6"/>
      <c r="I65" s="6">
        <f ca="1">SUM(C62:L62)</f>
        <v>113400</v>
      </c>
      <c r="J65" s="6"/>
      <c r="K65" s="6"/>
      <c r="L65" s="6"/>
      <c r="S65" s="22">
        <v>9</v>
      </c>
      <c r="T65" s="1" t="s">
        <v>59</v>
      </c>
      <c r="U65" s="1">
        <v>4000</v>
      </c>
      <c r="V65" s="1">
        <v>974</v>
      </c>
      <c r="AN65" s="1">
        <v>62</v>
      </c>
      <c r="AO65" s="1">
        <v>3760</v>
      </c>
    </row>
    <row r="66" ht="15.6" hidden="1" spans="1:41">
      <c r="A66" s="14"/>
      <c r="B66" s="14"/>
      <c r="C66" s="14"/>
      <c r="D66" s="14"/>
      <c r="E66" s="14"/>
      <c r="F66" s="14"/>
      <c r="G66" s="14"/>
      <c r="H66" s="14"/>
      <c r="S66" s="1">
        <v>10</v>
      </c>
      <c r="T66" s="1" t="s">
        <v>60</v>
      </c>
      <c r="U66" s="1">
        <v>5000</v>
      </c>
      <c r="V66" s="1">
        <v>1264</v>
      </c>
      <c r="AN66" s="1">
        <v>63</v>
      </c>
      <c r="AO66" s="1">
        <v>3840</v>
      </c>
    </row>
    <row r="67" ht="15.6" hidden="1" spans="1:41">
      <c r="A67" s="14"/>
      <c r="B67" s="14"/>
      <c r="C67" s="14"/>
      <c r="D67" s="14"/>
      <c r="E67" s="14"/>
      <c r="F67" s="14"/>
      <c r="G67" s="14"/>
      <c r="H67" s="14"/>
      <c r="S67" s="1">
        <v>11</v>
      </c>
      <c r="T67" s="1" t="s">
        <v>61</v>
      </c>
      <c r="U67" s="1">
        <v>6000</v>
      </c>
      <c r="V67" s="1">
        <v>1566</v>
      </c>
      <c r="AN67" s="1">
        <v>64</v>
      </c>
      <c r="AO67" s="1">
        <v>3920</v>
      </c>
    </row>
    <row r="68" ht="15.6" hidden="1" spans="1:41">
      <c r="A68" s="14"/>
      <c r="B68" s="14"/>
      <c r="C68" s="14"/>
      <c r="D68" s="14"/>
      <c r="E68" s="14"/>
      <c r="F68" s="14"/>
      <c r="G68" s="14"/>
      <c r="H68" s="14"/>
      <c r="S68" s="1">
        <v>12</v>
      </c>
      <c r="T68" s="1" t="s">
        <v>62</v>
      </c>
      <c r="U68" s="1">
        <v>6300</v>
      </c>
      <c r="V68" s="1">
        <v>1578</v>
      </c>
      <c r="AN68" s="1">
        <v>65</v>
      </c>
      <c r="AO68" s="1">
        <v>4000</v>
      </c>
    </row>
    <row r="69" ht="15.6" hidden="1" spans="1:41">
      <c r="A69" s="14"/>
      <c r="B69" s="14"/>
      <c r="C69" s="14"/>
      <c r="D69" s="14"/>
      <c r="E69" s="14"/>
      <c r="F69" s="14"/>
      <c r="G69" s="14"/>
      <c r="H69" s="14"/>
      <c r="S69" s="1">
        <v>13</v>
      </c>
      <c r="T69" s="1" t="s">
        <v>63</v>
      </c>
      <c r="U69" s="1">
        <v>7800</v>
      </c>
      <c r="V69" s="1">
        <v>2106</v>
      </c>
      <c r="AN69" s="1">
        <v>66</v>
      </c>
      <c r="AO69" s="1">
        <v>4080</v>
      </c>
    </row>
    <row r="70" ht="15.6" hidden="1" spans="1:41">
      <c r="A70" s="14"/>
      <c r="B70" s="14"/>
      <c r="C70" s="14"/>
      <c r="D70" s="14"/>
      <c r="E70" s="14"/>
      <c r="F70" s="14"/>
      <c r="G70" s="14"/>
      <c r="H70" s="14"/>
      <c r="S70" s="1">
        <v>14</v>
      </c>
      <c r="T70" s="1" t="s">
        <v>64</v>
      </c>
      <c r="U70" s="1">
        <v>9300</v>
      </c>
      <c r="V70" s="1">
        <v>2658</v>
      </c>
      <c r="AN70" s="1">
        <v>67</v>
      </c>
      <c r="AO70" s="1">
        <v>4160</v>
      </c>
    </row>
    <row r="71" ht="15.6" hidden="1" spans="1:41">
      <c r="A71" s="14"/>
      <c r="B71" s="14"/>
      <c r="C71" s="14"/>
      <c r="D71" s="14"/>
      <c r="E71" s="14"/>
      <c r="F71" s="14"/>
      <c r="G71" s="14"/>
      <c r="H71" s="14"/>
      <c r="S71" s="1">
        <v>15</v>
      </c>
      <c r="T71" s="1" t="s">
        <v>65</v>
      </c>
      <c r="U71" s="1">
        <v>10800</v>
      </c>
      <c r="V71" s="1">
        <v>3234</v>
      </c>
      <c r="AN71" s="1">
        <v>68</v>
      </c>
      <c r="AO71" s="1">
        <v>4240</v>
      </c>
    </row>
    <row r="72" ht="15.6" hidden="1" spans="1:41">
      <c r="A72" s="14"/>
      <c r="B72" s="14"/>
      <c r="C72" s="14"/>
      <c r="D72" s="14"/>
      <c r="E72" s="14"/>
      <c r="F72" s="14"/>
      <c r="G72" s="14"/>
      <c r="H72" s="14"/>
      <c r="S72" s="1">
        <v>16</v>
      </c>
      <c r="T72" s="1" t="s">
        <v>66</v>
      </c>
      <c r="U72" s="1">
        <v>11100</v>
      </c>
      <c r="V72" s="1">
        <v>3246</v>
      </c>
      <c r="AN72" s="1">
        <v>69</v>
      </c>
      <c r="AO72" s="1">
        <v>4320</v>
      </c>
    </row>
    <row r="73" ht="15.6" spans="1:4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AN73" s="1">
        <v>70</v>
      </c>
      <c r="AO73" s="1">
        <v>4400</v>
      </c>
    </row>
    <row r="74" ht="15.6" spans="1:41">
      <c r="A74" s="6" t="s">
        <v>71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N74" s="1">
        <v>71</v>
      </c>
      <c r="AO74" s="1">
        <v>4480</v>
      </c>
    </row>
    <row r="75" ht="15.6" spans="1:41">
      <c r="A75" s="2"/>
      <c r="B75" s="6" t="s">
        <v>25</v>
      </c>
      <c r="C75" s="6" t="s">
        <v>26</v>
      </c>
      <c r="D75" s="6" t="s">
        <v>27</v>
      </c>
      <c r="E75" s="6" t="s">
        <v>28</v>
      </c>
      <c r="F75" s="6" t="s">
        <v>29</v>
      </c>
      <c r="G75" s="6" t="s">
        <v>30</v>
      </c>
      <c r="H75" s="6" t="s">
        <v>31</v>
      </c>
      <c r="I75" s="6" t="s">
        <v>32</v>
      </c>
      <c r="J75" s="6" t="s">
        <v>33</v>
      </c>
      <c r="K75" s="6" t="s">
        <v>34</v>
      </c>
      <c r="L75" s="6" t="s">
        <v>35</v>
      </c>
      <c r="S75" s="1">
        <v>1</v>
      </c>
      <c r="T75" s="1" t="s">
        <v>37</v>
      </c>
      <c r="U75" s="1">
        <v>300</v>
      </c>
      <c r="V75" s="1">
        <v>60</v>
      </c>
      <c r="W75" s="1">
        <v>1</v>
      </c>
      <c r="X75" s="1" t="s">
        <v>38</v>
      </c>
      <c r="Y75" s="1">
        <v>1.22</v>
      </c>
      <c r="Z75" s="1">
        <v>0</v>
      </c>
      <c r="AA75" s="1">
        <v>0</v>
      </c>
      <c r="AB75" s="1">
        <v>175</v>
      </c>
      <c r="AC75" s="1">
        <v>0</v>
      </c>
      <c r="AD75" s="1">
        <v>1</v>
      </c>
      <c r="AE75" s="1" t="s">
        <v>38</v>
      </c>
      <c r="AF75" s="1">
        <v>1.22</v>
      </c>
      <c r="AG75" s="1">
        <v>0</v>
      </c>
      <c r="AH75" s="1">
        <v>0</v>
      </c>
      <c r="AI75" s="1">
        <v>35</v>
      </c>
      <c r="AJ75" s="1">
        <v>0</v>
      </c>
      <c r="AK75" s="1" t="s">
        <v>39</v>
      </c>
      <c r="AL75" s="1">
        <v>1</v>
      </c>
      <c r="AN75" s="1">
        <v>72</v>
      </c>
      <c r="AO75" s="1">
        <v>4560</v>
      </c>
    </row>
    <row r="76" ht="15.6" spans="1:41">
      <c r="A76" s="2" t="s">
        <v>40</v>
      </c>
      <c r="B76" s="9" t="s">
        <v>44</v>
      </c>
      <c r="C76" s="9" t="s">
        <v>42</v>
      </c>
      <c r="D76" s="9" t="s">
        <v>41</v>
      </c>
      <c r="E76" s="9" t="s">
        <v>41</v>
      </c>
      <c r="F76" s="9" t="s">
        <v>43</v>
      </c>
      <c r="G76" s="9" t="s">
        <v>44</v>
      </c>
      <c r="H76" s="9" t="s">
        <v>44</v>
      </c>
      <c r="I76" s="9" t="s">
        <v>44</v>
      </c>
      <c r="J76" s="9" t="s">
        <v>45</v>
      </c>
      <c r="K76" s="9" t="s">
        <v>45</v>
      </c>
      <c r="L76" s="9" t="s">
        <v>45</v>
      </c>
      <c r="S76" s="1">
        <v>2</v>
      </c>
      <c r="T76" s="1" t="s">
        <v>46</v>
      </c>
      <c r="U76" s="1">
        <v>450</v>
      </c>
      <c r="V76" s="1">
        <v>102</v>
      </c>
      <c r="W76" s="1">
        <v>2</v>
      </c>
      <c r="X76" s="1" t="s">
        <v>44</v>
      </c>
      <c r="Y76" s="1">
        <v>1.34</v>
      </c>
      <c r="Z76" s="1">
        <v>25</v>
      </c>
      <c r="AA76" s="1">
        <v>0</v>
      </c>
      <c r="AB76" s="1">
        <v>200</v>
      </c>
      <c r="AC76" s="1">
        <v>0</v>
      </c>
      <c r="AD76" s="1">
        <v>2</v>
      </c>
      <c r="AE76" s="1" t="s">
        <v>45</v>
      </c>
      <c r="AF76" s="1">
        <v>1.28</v>
      </c>
      <c r="AG76" s="1">
        <v>5</v>
      </c>
      <c r="AH76" s="1">
        <v>0</v>
      </c>
      <c r="AI76" s="1">
        <v>40</v>
      </c>
      <c r="AJ76" s="1">
        <v>0</v>
      </c>
      <c r="AK76" s="1" t="s">
        <v>47</v>
      </c>
      <c r="AL76" s="1">
        <v>0</v>
      </c>
      <c r="AN76" s="1">
        <v>73</v>
      </c>
      <c r="AO76" s="1">
        <v>4640</v>
      </c>
    </row>
    <row r="77" ht="42.95" customHeight="1" spans="1:41">
      <c r="A77" s="2" t="s">
        <v>8</v>
      </c>
      <c r="B77" s="3" t="s">
        <v>61</v>
      </c>
      <c r="C77" s="3" t="s">
        <v>49</v>
      </c>
      <c r="D77" s="3" t="s">
        <v>49</v>
      </c>
      <c r="E77" s="3" t="s">
        <v>46</v>
      </c>
      <c r="F77" s="3" t="s">
        <v>56</v>
      </c>
      <c r="G77" s="3" t="s">
        <v>51</v>
      </c>
      <c r="H77" s="3" t="s">
        <v>50</v>
      </c>
      <c r="I77" s="3" t="s">
        <v>49</v>
      </c>
      <c r="J77" s="3" t="s">
        <v>51</v>
      </c>
      <c r="K77" s="3" t="s">
        <v>50</v>
      </c>
      <c r="L77" s="3" t="s">
        <v>50</v>
      </c>
      <c r="S77" s="1">
        <v>3</v>
      </c>
      <c r="T77" s="1" t="s">
        <v>49</v>
      </c>
      <c r="U77" s="1">
        <v>600</v>
      </c>
      <c r="V77" s="1">
        <v>150</v>
      </c>
      <c r="W77" s="1">
        <v>3</v>
      </c>
      <c r="X77" s="1" t="s">
        <v>41</v>
      </c>
      <c r="Y77" s="1">
        <v>1.4</v>
      </c>
      <c r="Z77" s="1">
        <v>50</v>
      </c>
      <c r="AA77" s="1">
        <v>50</v>
      </c>
      <c r="AB77" s="1">
        <v>225</v>
      </c>
      <c r="AC77" s="1">
        <v>50</v>
      </c>
      <c r="AD77" s="1">
        <v>3</v>
      </c>
      <c r="AE77" s="1" t="s">
        <v>44</v>
      </c>
      <c r="AF77" s="1">
        <v>1.34</v>
      </c>
      <c r="AG77" s="1">
        <v>5</v>
      </c>
      <c r="AH77" s="1">
        <v>0</v>
      </c>
      <c r="AI77" s="1">
        <v>40</v>
      </c>
      <c r="AJ77" s="1">
        <v>0</v>
      </c>
      <c r="AN77" s="1">
        <v>74</v>
      </c>
      <c r="AO77" s="1">
        <v>4720</v>
      </c>
    </row>
    <row r="78" ht="15.6" spans="1:41">
      <c r="A78" s="2" t="s">
        <v>24</v>
      </c>
      <c r="B78" s="10">
        <v>62</v>
      </c>
      <c r="C78" s="10">
        <v>20</v>
      </c>
      <c r="D78" s="10">
        <v>20</v>
      </c>
      <c r="E78" s="10">
        <v>19</v>
      </c>
      <c r="F78" s="10">
        <v>19</v>
      </c>
      <c r="G78" s="10">
        <v>19</v>
      </c>
      <c r="H78" s="10">
        <v>19</v>
      </c>
      <c r="I78" s="10">
        <v>19</v>
      </c>
      <c r="J78" s="10">
        <v>19</v>
      </c>
      <c r="K78" s="10">
        <v>19</v>
      </c>
      <c r="L78" s="10">
        <v>18</v>
      </c>
      <c r="S78" s="1">
        <v>4</v>
      </c>
      <c r="T78" s="1" t="s">
        <v>50</v>
      </c>
      <c r="U78" s="1">
        <v>900</v>
      </c>
      <c r="V78" s="1">
        <v>162</v>
      </c>
      <c r="W78" s="1">
        <v>4</v>
      </c>
      <c r="X78" s="1" t="s">
        <v>42</v>
      </c>
      <c r="Y78" s="1">
        <v>1.4</v>
      </c>
      <c r="Z78" s="1">
        <v>75</v>
      </c>
      <c r="AA78" s="1">
        <v>50</v>
      </c>
      <c r="AB78" s="1">
        <v>250</v>
      </c>
      <c r="AC78" s="1">
        <v>50</v>
      </c>
      <c r="AD78" s="1">
        <v>4</v>
      </c>
      <c r="AE78" s="1" t="s">
        <v>43</v>
      </c>
      <c r="AF78" s="1">
        <v>1.34</v>
      </c>
      <c r="AG78" s="1">
        <v>10</v>
      </c>
      <c r="AH78" s="1">
        <v>10</v>
      </c>
      <c r="AI78" s="1">
        <v>45</v>
      </c>
      <c r="AJ78" s="1">
        <v>10</v>
      </c>
      <c r="AN78" s="1">
        <v>75</v>
      </c>
      <c r="AO78" s="1">
        <v>4800</v>
      </c>
    </row>
    <row r="79" ht="15.6" spans="1:41">
      <c r="A79" s="2" t="s">
        <v>23</v>
      </c>
      <c r="B79" s="10" t="s">
        <v>39</v>
      </c>
      <c r="C79" s="10" t="s">
        <v>39</v>
      </c>
      <c r="D79" s="10" t="s">
        <v>39</v>
      </c>
      <c r="E79" s="10" t="s">
        <v>39</v>
      </c>
      <c r="F79" s="10" t="s">
        <v>39</v>
      </c>
      <c r="G79" s="10" t="s">
        <v>39</v>
      </c>
      <c r="H79" s="10" t="s">
        <v>39</v>
      </c>
      <c r="I79" s="10" t="s">
        <v>39</v>
      </c>
      <c r="J79" s="10" t="s">
        <v>39</v>
      </c>
      <c r="K79" s="10" t="s">
        <v>39</v>
      </c>
      <c r="L79" s="10" t="s">
        <v>39</v>
      </c>
      <c r="S79" s="1">
        <v>5</v>
      </c>
      <c r="T79" s="1" t="s">
        <v>51</v>
      </c>
      <c r="U79" s="1">
        <v>1500</v>
      </c>
      <c r="V79" s="1">
        <v>324</v>
      </c>
      <c r="AD79" s="1">
        <v>5</v>
      </c>
      <c r="AE79" s="1" t="s">
        <v>41</v>
      </c>
      <c r="AF79" s="1">
        <v>1.4</v>
      </c>
      <c r="AG79" s="1">
        <v>10</v>
      </c>
      <c r="AH79" s="1">
        <v>10</v>
      </c>
      <c r="AI79" s="1">
        <v>45</v>
      </c>
      <c r="AJ79" s="1">
        <v>10</v>
      </c>
      <c r="AN79" s="1">
        <v>76</v>
      </c>
      <c r="AO79" s="1">
        <v>4880</v>
      </c>
    </row>
    <row r="80" ht="15.6" spans="1:41">
      <c r="A80" s="2" t="s">
        <v>52</v>
      </c>
      <c r="B80" s="6">
        <f ca="1">IF(B78&lt;1,0,SUM(AO4:INDEX(AO4:AO243,MATCH(B78,AN4:AN243,0))))</f>
        <v>117180</v>
      </c>
      <c r="C80" s="6">
        <f ca="1">IF(C78&lt;1,0,SUM(AO4:INDEX(AO4:AO243,MATCH(C78,AN4:AN243,0))))</f>
        <v>12540</v>
      </c>
      <c r="D80" s="6">
        <f ca="1">IF(D78&lt;1,0,SUM(AO4:INDEX(AO4:AO243,MATCH(D78,AN4:AN243,0))))</f>
        <v>12540</v>
      </c>
      <c r="E80" s="6">
        <f ca="1">IF(E78&lt;1,0,SUM(AO4:INDEX(AO4:AO243,MATCH(E78,AN4:AN243,0))))</f>
        <v>11340</v>
      </c>
      <c r="F80" s="6">
        <f ca="1">IF(F78&lt;1,0,SUM(AO4:INDEX(AO4:AO243,MATCH(F78,AN4:AN243,0))))</f>
        <v>11340</v>
      </c>
      <c r="G80" s="6">
        <f ca="1">IF(G78&lt;1,0,SUM(AO4:INDEX(AO4:AO243,MATCH(G78,AN4:AN243,0))))</f>
        <v>11340</v>
      </c>
      <c r="H80" s="6">
        <f ca="1">IF(H78&lt;1,0,SUM(AO4:INDEX(AO4:AO243,MATCH(H78,AN4:AN243,0))))</f>
        <v>11340</v>
      </c>
      <c r="I80" s="6">
        <f ca="1">IF(I78&lt;1,0,SUM(AO4:INDEX(AO4:AO243,MATCH(I78,AN4:AN243,0))))</f>
        <v>11340</v>
      </c>
      <c r="J80" s="6">
        <f ca="1">IF(J78&lt;1,0,SUM(AO4:INDEX(AO4:AO243,MATCH(J78,AN4:AN243,0))))</f>
        <v>11340</v>
      </c>
      <c r="K80" s="6">
        <f ca="1">IF(K78&lt;1,0,SUM(AO4:INDEX(AO4:AO243,MATCH(K78,AN4:AN243,0))))</f>
        <v>11340</v>
      </c>
      <c r="L80" s="6">
        <f ca="1">IF(L78&lt;1,0,SUM(AO4:INDEX(AO4:AO243,MATCH(L78,AN4:AN243,0))))</f>
        <v>10200</v>
      </c>
      <c r="S80" s="1">
        <v>6</v>
      </c>
      <c r="T80" s="1" t="s">
        <v>53</v>
      </c>
      <c r="U80" s="1">
        <v>2100</v>
      </c>
      <c r="V80" s="1">
        <v>498</v>
      </c>
      <c r="AD80" s="1">
        <v>6</v>
      </c>
      <c r="AE80" s="1" t="s">
        <v>42</v>
      </c>
      <c r="AF80" s="1">
        <v>1.4</v>
      </c>
      <c r="AG80" s="1">
        <v>15</v>
      </c>
      <c r="AH80" s="1">
        <v>10</v>
      </c>
      <c r="AI80" s="1">
        <v>50</v>
      </c>
      <c r="AJ80" s="1">
        <v>10</v>
      </c>
      <c r="AN80" s="1">
        <v>77</v>
      </c>
      <c r="AO80" s="1">
        <v>4960</v>
      </c>
    </row>
    <row r="81" ht="15.6" spans="1:41">
      <c r="A81" s="2" t="s">
        <v>54</v>
      </c>
      <c r="B81" s="6">
        <f>IF(B78&lt;1,0,IF(INDEX(AL75:AL76,MATCH(B79,AK75:AK76,0))=1,(INDEX(U75:U90,MATCH(B77,T75:T90,0))+INDEX(Z75:Z78,MATCH(B76,X75:X78,0))+IF(AND(INDEX(W75:W78,MATCH(B76,X75:X78,0))&gt;=3,INDEX(S75:S90,MATCH(B77,T75:T90,0))&gt;=12),INDEX(AA75:AA78,MATCH(B76,X75:X78,0)),0)+(B78-1)*(INDEX(AB75:AB78,MATCH(B76,X75:X78,0))+IF(AND(INDEX(W75:W78,MATCH(B76,X75:X78,0))&gt;=3,INDEX(S75:S90,MATCH(B77,T75:T90,0))&gt;=12),INDEX(AC75:AC78,MATCH(B76,X75:X78,0)),0)))*INDEX(Y75:Y78,MATCH(B76,X75:X78,0)),(INDEX(U75:U90,MATCH(B77,T75:T90,0))+INDEX(Z75:Z78,MATCH(B76,X75:X78,0))+IF(AND(INDEX(W75:W78,MATCH(B76,X75:X78,0))&gt;=3,INDEX(S75:S90,MATCH(B77,T75:T90,0))&gt;=12),INDEX(AA75:AA78,MATCH(B76,X75:X78,0)),0)+(B78-1)*(INDEX(AB75:AB78,MATCH(B76,X75:X78,0))+IF(AND(INDEX(W75:W78,MATCH(B76,X75:X78,0))&gt;=3,INDEX(S75:S90,MATCH(B77,T75:T90,0))&gt;=12),INDEX(AC75:AC78,MATCH(B76,X75:X78,0)),0)))))</f>
        <v>24421.5</v>
      </c>
      <c r="C81" s="6">
        <f>IF(C78&lt;1,0,_xlfn.SWITCH(INDEX(AL75:AL76,MATCH(C79,AK75:AK76,0)),1,(INDEX(V75:V90,MATCH(C77,T75:T90,0))+INDEX(AG75:AG80,MATCH(C76,AE75:AE80,0))+IF(AND(INDEX(AD75:AD80,MATCH(C76,AE75:AE80,0))&gt;=4,INDEX(S75:S90,MATCH(C77,T75:T90,0))&gt;=12),INDEX(AH75:AH80,MATCH(C76,AE75:AE80,0)),0)+(C78-1)*(INDEX(AI75:AI80,MATCH(C76,AE75:AE80,0))+IF(AND(INDEX(AD75:AD80,MATCH(C76,AE75:AE80,0))&gt;=4,INDEX(S75:S90,MATCH(C77,T75:T90,0))&gt;=12),INDEX(AJ75:AJ80,MATCH(C76,AE75:AE80,0)),0)))*INDEX(AF75:AF80,MATCH(C76,AE75:AE80,0)),0,(INDEX(V75:V90,MATCH(C77,T75:T90,0))+INDEX(AG75:AG80,MATCH(C76,AE75:AE80,0))+IF(AND(INDEX(AD75:AD80,MATCH(C76,AE75:AE80,0))&gt;=4,INDEX(S75:S90,MATCH(C77,T75:T90,0))&gt;=12),INDEX(AH75:AH80,MATCH(C76,AE75:AE80,0)),0)+(C78-1)*(INDEX(AI75:AI80,MATCH(C76,AE75:AE80,0))+IF(AND(INDEX(AD75:AD80,MATCH(C76,AE75:AE80,0))&gt;=4,INDEX(S75:S90,MATCH(C77,T75:T90,0))&gt;=12),INDEX(AJ75:AJ80,MATCH(C76,AE75:AE80,0)),0)))))</f>
        <v>1561</v>
      </c>
      <c r="D81" s="6">
        <f>IF(D78&lt;1,0,_xlfn.SWITCH(INDEX(AL75:AL76,MATCH(D79,AK75:AK76,0)),1,(INDEX(V75:V90,MATCH(D77,T75:T90,0))+INDEX(AG75:AG80,MATCH(D76,AE75:AE80,0))+IF(AND(INDEX(AD75:AD80,MATCH(D76,AE75:AE80,0))&gt;=4,INDEX(S75:S90,MATCH(D77,T75:T90,0))&gt;=12),INDEX(AH75:AH80,MATCH(D76,AE75:AE80,0)),0)+(D78-1)*(INDEX(AI75:AI80,MATCH(D76,AE75:AE80,0))+IF(AND(INDEX(AD75:AD80,MATCH(D76,AE75:AE80,0))&gt;=4,INDEX(S75:S90,MATCH(D77,T75:T90,0))&gt;=12),INDEX(AJ75:AJ80,MATCH(D76,AE75:AE80,0)),0)))*INDEX(AF75:AF80,MATCH(D76,AE75:AE80,0)),0,(INDEX(V75:V90,MATCH(D77,T75:T90,0))+INDEX(AG75:AG80,MATCH(D76,AE75:AE80,0))+IF(AND(INDEX(AD75:AD80,MATCH(D76,AE75:AE80,0))&gt;=4,INDEX(S75:S90,MATCH(D77,T75:T90,0))&gt;=12),INDEX(AH75:AH80,MATCH(D76,AE75:AE80,0)),0)+(D78-1)*(INDEX(AI75:AI80,MATCH(D76,AE75:AE80,0))+IF(AND(INDEX(AD75:AD80,MATCH(D76,AE75:AE80,0))&gt;=4,INDEX(S75:S90,MATCH(D77,T75:T90,0))&gt;=12),INDEX(AJ75:AJ80,MATCH(D76,AE75:AE80,0)),0)))))</f>
        <v>1421</v>
      </c>
      <c r="E81" s="6">
        <f>IF(E78&lt;1,0,_xlfn.SWITCH(INDEX(AL75:AL76,MATCH(E79,AK75:AK76,0)),1,(INDEX(V75:V90,MATCH(E77,T75:T90,0))+INDEX(AG75:AG80,MATCH(E76,AE75:AE80,0))+IF(AND(INDEX(AD75:AD80,MATCH(E76,AE75:AE80,0))&gt;=4,INDEX(S75:S90,MATCH(E77,T75:T90,0))&gt;=12),INDEX(AH75:AH80,MATCH(E76,AE75:AE80,0)),0)+(E78-1)*(INDEX(AI75:AI80,MATCH(E76,AE75:AE80,0))+IF(AND(INDEX(AD75:AD80,MATCH(E76,AE75:AE80,0))&gt;=4,INDEX(S75:S90,MATCH(E77,T75:T90,0))&gt;=12),INDEX(AJ75:AJ80,MATCH(E76,AE75:AE80,0)),0)))*INDEX(AF75:AF80,MATCH(E76,AE75:AE80,0)),0,(INDEX(V75:V90,MATCH(E77,T75:T90,0))+INDEX(AG75:AG80,MATCH(E76,AE75:AE80,0))+IF(AND(INDEX(AD75:AD80,MATCH(E76,AE75:AE80,0))&gt;=4,INDEX(S75:S90,MATCH(E77,T75:T90,0))&gt;=7),INDEX(AH75:AH80,MATCH(E76,AE75:AE80,0)),0)+(E78-1)*(INDEX(AI75:AI80,MATCH(E76,AE75:AE80,0))+IF(AND(INDEX(AD75:AD80,MATCH(E76,AE75:AE80,0))&gt;=4,INDEX(S75:S90,MATCH(E77,T75:T90,0))&gt;=12),INDEX(AJ75:AJ80,MATCH(E76,AE75:AE80,0)),0)))))</f>
        <v>1290.8</v>
      </c>
      <c r="F81" s="6">
        <f>IF(F78&lt;1,0,_xlfn.SWITCH(INDEX(AL75:AL76,MATCH(F79,AK75:AK76,0)),1,(INDEX(V75:V90,MATCH(F77,T75:T90,0))+INDEX(AG75:AG80,MATCH(F76,AE75:AE80,0))+IF(AND(INDEX(AD75:AD80,MATCH(F76,AE75:AE80,0))&gt;=4,INDEX(S75:S90,MATCH(F77,T75:T90,0))&gt;=12),INDEX(AH75:AH80,MATCH(F76,AE75:AE80,0)),0)+(F78-1)*(INDEX(AI75:AI80,MATCH(F76,AE75:AE80,0))+IF(AND(INDEX(AD75:AD80,MATCH(F76,AE75:AE80,0))&gt;=4,INDEX(S75:S90,MATCH(F77,T75:T90,0))&gt;=12),INDEX(AJ75:AJ80,MATCH(F76,AE75:AE80,0)),0)))*INDEX(AF75:AF80,MATCH(F76,AE75:AE80,0)),0,(INDEX(V75:V90,MATCH(F77,T75:T90,0))+INDEX(AG75:AG80,MATCH(F76,AE75:AE80,0))+IF(AND(INDEX(AD75:AD80,MATCH(F76,AE75:AE80,0))&gt;=4,INDEX(S75:S90,MATCH(F77,T75:T90,0))&gt;=12),INDEX(AH75:AH80,MATCH(F76,AE75:AE80,0)),0)+(F78-1)*(INDEX(AI75:AI80,MATCH(F76,AE75:AE80,0))+IF(AND(INDEX(AD75:AD80,MATCH(F76,AE75:AE80,0))&gt;=4,INDEX(S75:S90,MATCH(F77,T75:T90,0))&gt;=12),INDEX(AJ75:AJ80,MATCH(F76,AE75:AE80,0)),0)))))</f>
        <v>2031.44</v>
      </c>
      <c r="G81" s="6">
        <f>IF(G78&lt;1,0,_xlfn.SWITCH(INDEX(AL75:AL76,MATCH(G79,AK75:AK76,0)),1,(INDEX(V75:V90,MATCH(G77,T75:T90,0))+INDEX(AG75:AG80,MATCH(G76,AE75:AE80,0))+IF(AND(INDEX(AD75:AD80,MATCH(G76,AE75:AE80,0))&gt;=4,INDEX(S75:S90,MATCH(G77,T75:T90,0))&gt;=12),INDEX(AH75:AH80,MATCH(G76,AE75:AE80,0)),0)+(G78-1)*(INDEX(AI75:AI80,MATCH(G76,AE75:AE80,0))+IF(AND(INDEX(AD75:AD80,MATCH(G76,AE75:AE80,0))&gt;=4,INDEX(S75:S90,MATCH(G77,T75:T90,0))&gt;=12),INDEX(AJ75:AJ80,MATCH(G76,AE75:AE80,0)),0)))*INDEX(AF75:AF80,MATCH(G76,AE75:AE80,0)),0,(INDEX(V75:V90,MATCH(G77,T75:T90,0))+INDEX(AG75:AG80,MATCH(G76,AE75:AE80,0))+IF(AND(INDEX(AD75:AD80,MATCH(G76,AE75:AE80,0))&gt;=4,INDEX(S75:S90,MATCH(G77,T75:T90,0))&gt;=12),INDEX(AH75:AH80,MATCH(G76,AE75:AE80,0)),0)+(G78-1)*(INDEX(AI75:AI80,MATCH(G76,AE75:AE80,0))+IF(AND(INDEX(AD75:AD80,MATCH(G76,AE75:AE80,0))&gt;=4,INDEX(S75:S90,MATCH(G77,T75:T90,0))&gt;=12),INDEX(AJ75:AJ80,MATCH(G76,AE75:AE80,0)),0)))))</f>
        <v>1405.66</v>
      </c>
      <c r="H81" s="6">
        <f>IF(H78&lt;1,0,_xlfn.SWITCH(INDEX(AL75:AL76,MATCH(H79,AK75:AK76,0)),1,(INDEX(V75:V90,MATCH(H77,T75:T90,0))+INDEX(AG75:AG80,MATCH(H76,AE75:AE80,0))+IF(AND(INDEX(AD75:AD80,MATCH(H76,AE75:AE80,0))&gt;=4,INDEX(S75:S90,MATCH(H77,T75:T90,0))&gt;=12),INDEX(AH75:AH80,MATCH(H76,AE75:AE80,0)),0)+(H78-1)*(INDEX(AI75:AI80,MATCH(H76,AE75:AE80,0))+IF(AND(INDEX(AD75:AD80,MATCH(H76,AE75:AE80,0))&gt;=4,INDEX(S75:S90,MATCH(H77,T75:T90,0))&gt;=12),INDEX(AJ75:AJ80,MATCH(H76,AE75:AE80,0)),0)))*INDEX(AF75:AF80,MATCH(H76,AE75:AE80,0)),0,(INDEX(V75:V90,MATCH(H77,T75:T90,0))+INDEX(AG75:AG80,MATCH(H76,AE75:AE80,0))+IF(AND(INDEX(AD75:AD80,MATCH(H76,AE75:AE80,0))&gt;=4,INDEX(S75:S90,MATCH(H77,T75:T90,0))&gt;=12),INDEX(AH75:AH80,MATCH(H76,AE75:AE80,0)),0)+(H78-1)*(INDEX(AI75:AI80,MATCH(H76,AE75:AE80,0))+IF(AND(INDEX(AD75:AD80,MATCH(H76,AE75:AE80,0))&gt;=4,INDEX(S75:S90,MATCH(H77,T75:T90,0))&gt;=12),INDEX(AJ75:AJ80,MATCH(H76,AE75:AE80,0)),0)))))</f>
        <v>1188.58</v>
      </c>
      <c r="I81" s="6">
        <f>IF(I78&lt;1,0,_xlfn.SWITCH(INDEX(AL75:AL76,MATCH(I79,AK75:AK76,0)),1,(INDEX(V75:V90,MATCH(I77,T75:T90,0))+INDEX(AG75:AG80,MATCH(I76,AE75:AE80,0))+IF(AND(INDEX(AD75:AD80,MATCH(I76,AE75:AE80,0))&gt;=4,INDEX(S75:S90,MATCH(I77,T75:T90,0))&gt;=12),INDEX(AH75:AH80,MATCH(I76,AE75:AE80,0)),0)+(I78-1)*(INDEX(AI75:AI80,MATCH(I76,AE75:AE80,0))+IF(AND(INDEX(AD75:AD80,MATCH(I76,AE75:AE80,0))&gt;=4,INDEX(S75:S90,MATCH(I77,T75:T90,0))&gt;=12),INDEX(AJ75:AJ80,MATCH(I76,AE75:AE80,0)),0)))*INDEX(AF75:AF80,MATCH(I76,AE75:AE80,0)),0,(INDEX(V75:V90,MATCH(I77,T75:T90,0))+INDEX(AG75:AG80,MATCH(I76,AE75:AE80,0))+IF(AND(INDEX(AD75:AD80,MATCH(I76,AE75:AE80,0))&gt;=4,INDEX(S75:S90,MATCH(I77,T75:T90,0))&gt;=12),INDEX(AH75:AH80,MATCH(I76,AE75:AE80,0)),0)+(I78-1)*(INDEX(AI75:AI80,MATCH(I76,AE75:AE80,0))+IF(AND(INDEX(AD75:AD80,MATCH(I76,AE75:AE80,0))&gt;=4,INDEX(S75:S90,MATCH(I77,T75:T90,0))&gt;=12),INDEX(AJ75:AJ80,MATCH(I76,AE75:AE80,0)),0)))))</f>
        <v>1172.5</v>
      </c>
      <c r="J81" s="6">
        <f>IF(J78&lt;1,0,_xlfn.SWITCH(INDEX(AL75:AL76,MATCH(J79,AK75:AK76,0)),1,(INDEX(V75:V90,MATCH(J77,T75:T90,0))+INDEX(AG75:AG80,MATCH(J76,AE75:AE80,0))+IF(AND(INDEX(AD75:AD80,MATCH(J76,AE75:AE80,0))&gt;=4,INDEX(S75:S90,MATCH(J77,T75:T90,0))&gt;=12),INDEX(AH75:AH80,MATCH(J76,AE75:AE80,0)),0)+(J78-1)*(INDEX(AI75:AI80,MATCH(J76,AE75:AE80,0))+IF(AND(INDEX(AD75:AD80,MATCH(J76,AE75:AE80,0))&gt;=4,INDEX(S75:S90,MATCH(J77,T75:T90,0))&gt;=12),INDEX(AJ75:AJ80,MATCH(J76,AE75:AE80,0)),0)))*INDEX(AF75:AF80,MATCH(J76,AE75:AE80,0)),0,(INDEX(V75:V90,MATCH(J77,T75:T90,0))+INDEX(AG75:AG80,MATCH(J76,AE75:AE80,0))+IF(AND(INDEX(AD75:AD80,MATCH(J76,AE75:AE80,0))&gt;=4,INDEX(S75:S90,MATCH(J77,T75:T90,0))&gt;=12),INDEX(AH75:AH80,MATCH(J76,AE75:AE80,0)),0)+(J78-1)*(INDEX(AI75:AI80,MATCH(J76,AE75:AE80,0))+IF(AND(INDEX(AD75:AD80,MATCH(J76,AE75:AE80,0))&gt;=4,INDEX(S75:S90,MATCH(J77,T75:T90,0))&gt;=12),INDEX(AJ75:AJ80,MATCH(J76,AE75:AE80,0)),0)))))</f>
        <v>1342.72</v>
      </c>
      <c r="K81" s="6">
        <f>IF(K78&lt;1,0,_xlfn.SWITCH(INDEX(AL75:AL76,MATCH(K79,AK75:AK76,0)),1,(INDEX(V75:V90,MATCH(K77,T75:T90,0))+INDEX(AG75:AG80,MATCH(K76,AE75:AE80,0))+IF(AND(INDEX(AD75:AD80,MATCH(K76,AE75:AE80,0))&gt;=4,INDEX(S75:S90,MATCH(K77,T75:T90,0))&gt;=12),INDEX(AH75:AH80,MATCH(K76,AE75:AE80,0)),0)+(K78-1)*(INDEX(AI75:AI80,MATCH(K76,AE75:AE80,0))+IF(AND(INDEX(AD75:AD80,MATCH(K76,AE75:AE80,0))&gt;=4,INDEX(S75:S90,MATCH(K77,T75:T90,0))&gt;=12),INDEX(AJ75:AJ80,MATCH(K76,AE75:AE80,0)),0)))*INDEX(AF75:AF80,MATCH(K76,AE75:AE80,0)),0,(INDEX(V75:V90,MATCH(K77,T75:T90,0))+INDEX(AG75:AG80,MATCH(K76,AE75:AE80,0))+IF(AND(INDEX(AD75:AD80,MATCH(K76,AE75:AE80,0))&gt;=4,INDEX(S75:S90,MATCH(K77,T75:T90,0))&gt;=12),INDEX(AH75:AH80,MATCH(K76,AE75:AE80,0)),0)+(K78-1)*(INDEX(AI75:AI80,MATCH(K76,AE75:AE80,0))+IF(AND(INDEX(AD75:AD80,MATCH(K76,AE75:AE80,0))&gt;=4,INDEX(S75:S90,MATCH(K77,T75:T90,0))&gt;=12),INDEX(AJ75:AJ80,MATCH(K76,AE75:AE80,0)),0)))))</f>
        <v>1135.36</v>
      </c>
      <c r="L81" s="11">
        <f>IF(L78&lt;1,0,_xlfn.SWITCH(INDEX(AL75:AL76,MATCH(L79,AK75:AK76,0)),1,(INDEX(V75:V90,MATCH(L77,T75:T90,0))+INDEX(AG75:AG80,MATCH(L76,AE75:AE80,0))+IF(AND(INDEX(AD75:AD80,MATCH(L76,AE75:AE80,0))&gt;=4,INDEX(S75:S90,MATCH(L77,T75:T90,0))&gt;=12),INDEX(AH75:AH80,MATCH(L76,AE75:AE80,0)),0)+(L78-1)*(INDEX(AI75:AI80,MATCH(L76,AE75:AE80,0))+IF(AND(INDEX(AD75:AD80,MATCH(L76,AE75:AE80,0))&gt;=4,INDEX(S75:S90,MATCH(L77,T75:T90,0))&gt;=12),INDEX(AJ75:AJ80,MATCH(L76,AE75:AE80,0)),0)))*INDEX(AF75:AF80,MATCH(L76,AE75:AE80,0)),0,(INDEX(V75:V90,MATCH(L77,T75:T90,0))+INDEX(AG75:AG80,MATCH(L76,AE75:AE80,0))+IF(AND(INDEX(AD75:AD80,MATCH(L76,AE75:AE80,0))&gt;=4,INDEX(S75:S90,MATCH(L77,T75:T90,0))&gt;=12),INDEX(AH75:AH80,MATCH(L76,AE75:AE80,0)),0)+(L78-1)*(INDEX(AI75:AI80,MATCH(L76,AE75:AE80,0))+IF(AND(INDEX(AD75:AD80,MATCH(L76,AE75:AE80,0))&gt;=4,INDEX(S75:S90,MATCH(L77,T75:T90,0))&gt;=12),INDEX(AJ75:AJ80,MATCH(L76,AE75:AE80,0)),0)))))</f>
        <v>1084.16</v>
      </c>
      <c r="S81" s="22">
        <v>7</v>
      </c>
      <c r="T81" s="1" t="s">
        <v>48</v>
      </c>
      <c r="U81" s="1">
        <v>2700</v>
      </c>
      <c r="V81" s="1">
        <v>684</v>
      </c>
      <c r="AN81" s="1">
        <v>78</v>
      </c>
      <c r="AO81" s="1">
        <v>5040</v>
      </c>
    </row>
    <row r="82" ht="15.6" spans="1:41">
      <c r="A82" s="2" t="s">
        <v>55</v>
      </c>
      <c r="B82" s="4">
        <f>SUM(B81:L81)</f>
        <v>38054.72</v>
      </c>
      <c r="C82" s="12"/>
      <c r="D82" s="12"/>
      <c r="E82" s="12"/>
      <c r="F82" s="12"/>
      <c r="G82" s="12"/>
      <c r="H82" s="12"/>
      <c r="I82" s="12"/>
      <c r="J82" s="12"/>
      <c r="K82" s="12"/>
      <c r="L82" s="5"/>
      <c r="S82" s="22">
        <v>8</v>
      </c>
      <c r="T82" s="1" t="s">
        <v>56</v>
      </c>
      <c r="U82" s="1">
        <v>3000</v>
      </c>
      <c r="V82" s="1">
        <v>696</v>
      </c>
      <c r="AN82" s="1">
        <v>79</v>
      </c>
      <c r="AO82" s="1">
        <v>5120</v>
      </c>
    </row>
    <row r="83" ht="15.6" spans="1:41">
      <c r="A83" s="2" t="s">
        <v>57</v>
      </c>
      <c r="B83" s="6">
        <f ca="1">B80</f>
        <v>117180</v>
      </c>
      <c r="C83" s="6"/>
      <c r="D83" s="6"/>
      <c r="E83" s="6"/>
      <c r="F83" s="6" t="s">
        <v>58</v>
      </c>
      <c r="G83" s="6"/>
      <c r="H83" s="6"/>
      <c r="I83" s="6">
        <f ca="1">SUM(C80:L80)</f>
        <v>114660</v>
      </c>
      <c r="J83" s="6"/>
      <c r="K83" s="6"/>
      <c r="L83" s="7"/>
      <c r="S83" s="22">
        <v>9</v>
      </c>
      <c r="T83" s="1" t="s">
        <v>59</v>
      </c>
      <c r="U83" s="1">
        <v>4000</v>
      </c>
      <c r="V83" s="1">
        <v>974</v>
      </c>
      <c r="AN83" s="1">
        <v>80</v>
      </c>
      <c r="AO83" s="1">
        <v>5200</v>
      </c>
    </row>
    <row r="84" spans="19:41">
      <c r="S84" s="1">
        <v>10</v>
      </c>
      <c r="T84" s="1" t="s">
        <v>60</v>
      </c>
      <c r="U84" s="1">
        <v>5000</v>
      </c>
      <c r="V84" s="1">
        <v>1264</v>
      </c>
      <c r="AN84" s="1">
        <v>81</v>
      </c>
      <c r="AO84" s="1">
        <v>5280</v>
      </c>
    </row>
    <row r="85" spans="19:41">
      <c r="S85" s="1">
        <v>11</v>
      </c>
      <c r="T85" s="1" t="s">
        <v>61</v>
      </c>
      <c r="U85" s="1">
        <v>6000</v>
      </c>
      <c r="V85" s="1">
        <v>1566</v>
      </c>
      <c r="AN85" s="1">
        <v>82</v>
      </c>
      <c r="AO85" s="1">
        <v>5360</v>
      </c>
    </row>
    <row r="86" spans="19:41">
      <c r="S86" s="1">
        <v>12</v>
      </c>
      <c r="T86" s="1" t="s">
        <v>62</v>
      </c>
      <c r="U86" s="1">
        <v>6300</v>
      </c>
      <c r="V86" s="1">
        <v>1578</v>
      </c>
      <c r="AN86" s="1">
        <v>83</v>
      </c>
      <c r="AO86" s="1">
        <v>5440</v>
      </c>
    </row>
    <row r="87" spans="19:41">
      <c r="S87" s="1">
        <v>13</v>
      </c>
      <c r="T87" s="1" t="s">
        <v>63</v>
      </c>
      <c r="U87" s="1">
        <v>7800</v>
      </c>
      <c r="V87" s="1">
        <v>2106</v>
      </c>
      <c r="AN87" s="1">
        <v>84</v>
      </c>
      <c r="AO87" s="1">
        <v>5520</v>
      </c>
    </row>
    <row r="88" spans="19:41">
      <c r="S88" s="1">
        <v>14</v>
      </c>
      <c r="T88" s="1" t="s">
        <v>64</v>
      </c>
      <c r="U88" s="1">
        <v>9300</v>
      </c>
      <c r="V88" s="1">
        <v>2658</v>
      </c>
      <c r="AN88" s="1">
        <v>85</v>
      </c>
      <c r="AO88" s="1">
        <v>5600</v>
      </c>
    </row>
    <row r="89" spans="19:41">
      <c r="S89" s="1">
        <v>15</v>
      </c>
      <c r="T89" s="1" t="s">
        <v>65</v>
      </c>
      <c r="U89" s="1">
        <v>10800</v>
      </c>
      <c r="V89" s="1">
        <v>3234</v>
      </c>
      <c r="AN89" s="1">
        <v>86</v>
      </c>
      <c r="AO89" s="1">
        <v>5680</v>
      </c>
    </row>
    <row r="90" spans="19:41">
      <c r="S90" s="1">
        <v>16</v>
      </c>
      <c r="T90" s="1" t="s">
        <v>66</v>
      </c>
      <c r="U90" s="1">
        <v>11100</v>
      </c>
      <c r="V90" s="1">
        <v>3246</v>
      </c>
      <c r="AN90" s="1">
        <v>87</v>
      </c>
      <c r="AO90" s="1">
        <v>5760</v>
      </c>
    </row>
    <row r="91" spans="40:41">
      <c r="AN91" s="1">
        <v>88</v>
      </c>
      <c r="AO91" s="1">
        <v>5840</v>
      </c>
    </row>
    <row r="92" spans="40:41">
      <c r="AN92" s="1">
        <v>89</v>
      </c>
      <c r="AO92" s="1">
        <v>5920</v>
      </c>
    </row>
    <row r="93" spans="40:41">
      <c r="AN93" s="1">
        <v>90</v>
      </c>
      <c r="AO93" s="1">
        <v>6000</v>
      </c>
    </row>
    <row r="94" spans="40:41">
      <c r="AN94" s="1">
        <v>91</v>
      </c>
      <c r="AO94" s="1">
        <v>6080</v>
      </c>
    </row>
    <row r="95" spans="40:41">
      <c r="AN95" s="1">
        <v>92</v>
      </c>
      <c r="AO95" s="1">
        <v>6160</v>
      </c>
    </row>
    <row r="96" spans="40:41">
      <c r="AN96" s="1">
        <v>93</v>
      </c>
      <c r="AO96" s="1">
        <v>6240</v>
      </c>
    </row>
    <row r="97" spans="40:41">
      <c r="AN97" s="1">
        <v>94</v>
      </c>
      <c r="AO97" s="1">
        <v>6320</v>
      </c>
    </row>
    <row r="98" spans="40:41">
      <c r="AN98" s="1">
        <v>95</v>
      </c>
      <c r="AO98" s="1">
        <v>6400</v>
      </c>
    </row>
    <row r="99" spans="40:41">
      <c r="AN99" s="1">
        <v>96</v>
      </c>
      <c r="AO99" s="1">
        <v>6480</v>
      </c>
    </row>
    <row r="100" spans="40:41">
      <c r="AN100" s="1">
        <v>97</v>
      </c>
      <c r="AO100" s="1">
        <v>6560</v>
      </c>
    </row>
    <row r="101" spans="40:41">
      <c r="AN101" s="1">
        <v>98</v>
      </c>
      <c r="AO101" s="1">
        <v>6640</v>
      </c>
    </row>
    <row r="102" spans="40:41">
      <c r="AN102" s="1">
        <v>99</v>
      </c>
      <c r="AO102" s="1">
        <v>6720</v>
      </c>
    </row>
    <row r="103" spans="40:41">
      <c r="AN103" s="1">
        <v>100</v>
      </c>
      <c r="AO103" s="1">
        <v>6800</v>
      </c>
    </row>
    <row r="104" spans="40:41">
      <c r="AN104" s="1">
        <v>101</v>
      </c>
      <c r="AO104" s="1">
        <v>6880</v>
      </c>
    </row>
    <row r="105" spans="40:41">
      <c r="AN105" s="1">
        <v>102</v>
      </c>
      <c r="AO105" s="1">
        <v>6960</v>
      </c>
    </row>
    <row r="106" spans="40:41">
      <c r="AN106" s="1">
        <v>103</v>
      </c>
      <c r="AO106" s="1">
        <v>7040</v>
      </c>
    </row>
    <row r="107" spans="40:41">
      <c r="AN107" s="1">
        <v>104</v>
      </c>
      <c r="AO107" s="1">
        <v>7120</v>
      </c>
    </row>
    <row r="108" spans="40:41">
      <c r="AN108" s="1">
        <v>105</v>
      </c>
      <c r="AO108" s="1">
        <v>7200</v>
      </c>
    </row>
    <row r="109" spans="40:41">
      <c r="AN109" s="1">
        <v>106</v>
      </c>
      <c r="AO109" s="1">
        <v>7280</v>
      </c>
    </row>
    <row r="110" spans="40:41">
      <c r="AN110" s="1">
        <v>107</v>
      </c>
      <c r="AO110" s="1">
        <v>7360</v>
      </c>
    </row>
    <row r="111" spans="40:41">
      <c r="AN111" s="1">
        <v>108</v>
      </c>
      <c r="AO111" s="1">
        <v>7440</v>
      </c>
    </row>
    <row r="112" spans="36:41">
      <c r="AJ112" s="1">
        <f>SUM(AO75:AO111)</f>
        <v>222000</v>
      </c>
      <c r="AN112" s="1">
        <v>109</v>
      </c>
      <c r="AO112" s="1">
        <v>7520</v>
      </c>
    </row>
    <row r="113" spans="40:41">
      <c r="AN113" s="1">
        <v>110</v>
      </c>
      <c r="AO113" s="1">
        <v>7600</v>
      </c>
    </row>
    <row r="114" spans="40:41">
      <c r="AN114" s="1">
        <v>111</v>
      </c>
      <c r="AO114" s="1">
        <v>7680</v>
      </c>
    </row>
    <row r="115" spans="40:41">
      <c r="AN115" s="1">
        <v>112</v>
      </c>
      <c r="AO115" s="1">
        <v>7760</v>
      </c>
    </row>
    <row r="116" spans="40:41">
      <c r="AN116" s="1">
        <v>113</v>
      </c>
      <c r="AO116" s="1">
        <v>7840</v>
      </c>
    </row>
    <row r="117" spans="40:41">
      <c r="AN117" s="1">
        <v>114</v>
      </c>
      <c r="AO117" s="1">
        <v>7920</v>
      </c>
    </row>
    <row r="118" spans="40:41">
      <c r="AN118" s="1">
        <v>115</v>
      </c>
      <c r="AO118" s="1">
        <v>8000</v>
      </c>
    </row>
    <row r="119" spans="40:41">
      <c r="AN119" s="1">
        <v>116</v>
      </c>
      <c r="AO119" s="1">
        <v>8080</v>
      </c>
    </row>
    <row r="120" spans="40:41">
      <c r="AN120" s="1">
        <v>117</v>
      </c>
      <c r="AO120" s="1">
        <v>8260</v>
      </c>
    </row>
    <row r="121" spans="40:41">
      <c r="AN121" s="1">
        <v>118</v>
      </c>
      <c r="AO121" s="1">
        <v>8440</v>
      </c>
    </row>
    <row r="122" spans="40:41">
      <c r="AN122" s="1">
        <v>119</v>
      </c>
      <c r="AO122" s="1">
        <v>8620</v>
      </c>
    </row>
    <row r="123" spans="40:41">
      <c r="AN123" s="1">
        <v>120</v>
      </c>
      <c r="AO123" s="1">
        <v>8800</v>
      </c>
    </row>
    <row r="124" spans="40:41">
      <c r="AN124" s="1">
        <v>121</v>
      </c>
      <c r="AO124" s="1">
        <v>8900</v>
      </c>
    </row>
    <row r="125" spans="40:41">
      <c r="AN125" s="1">
        <v>122</v>
      </c>
      <c r="AO125" s="1">
        <v>9000</v>
      </c>
    </row>
    <row r="126" spans="40:41">
      <c r="AN126" s="1">
        <v>123</v>
      </c>
      <c r="AO126" s="1">
        <v>9100</v>
      </c>
    </row>
    <row r="127" spans="40:41">
      <c r="AN127" s="1">
        <v>124</v>
      </c>
      <c r="AO127" s="1">
        <v>9200</v>
      </c>
    </row>
    <row r="128" spans="40:41">
      <c r="AN128" s="1">
        <v>125</v>
      </c>
      <c r="AO128" s="1">
        <v>9300</v>
      </c>
    </row>
    <row r="129" spans="40:41">
      <c r="AN129" s="1">
        <v>126</v>
      </c>
      <c r="AO129" s="1">
        <v>9400</v>
      </c>
    </row>
    <row r="130" spans="40:41">
      <c r="AN130" s="1">
        <v>127</v>
      </c>
      <c r="AO130" s="1">
        <v>9500</v>
      </c>
    </row>
    <row r="131" spans="40:41">
      <c r="AN131" s="1">
        <v>128</v>
      </c>
      <c r="AO131" s="1">
        <v>9600</v>
      </c>
    </row>
    <row r="132" spans="40:41">
      <c r="AN132" s="1">
        <v>129</v>
      </c>
      <c r="AO132" s="1">
        <v>9700</v>
      </c>
    </row>
    <row r="133" spans="40:41">
      <c r="AN133" s="1">
        <v>130</v>
      </c>
      <c r="AO133" s="1">
        <v>9800</v>
      </c>
    </row>
    <row r="134" spans="40:41">
      <c r="AN134" s="1">
        <v>131</v>
      </c>
      <c r="AO134" s="1">
        <v>9900</v>
      </c>
    </row>
    <row r="135" spans="40:41">
      <c r="AN135" s="1">
        <v>132</v>
      </c>
      <c r="AO135" s="1">
        <v>10000</v>
      </c>
    </row>
    <row r="136" spans="40:41">
      <c r="AN136" s="1">
        <v>133</v>
      </c>
      <c r="AO136" s="1">
        <v>10100</v>
      </c>
    </row>
    <row r="137" spans="40:41">
      <c r="AN137" s="1">
        <v>134</v>
      </c>
      <c r="AO137" s="1">
        <v>10200</v>
      </c>
    </row>
    <row r="138" spans="40:41">
      <c r="AN138" s="1">
        <v>135</v>
      </c>
      <c r="AO138" s="1">
        <v>10300</v>
      </c>
    </row>
    <row r="139" spans="40:41">
      <c r="AN139" s="1">
        <v>136</v>
      </c>
      <c r="AO139" s="1">
        <v>10400</v>
      </c>
    </row>
    <row r="140" spans="40:41">
      <c r="AN140" s="1">
        <v>137</v>
      </c>
      <c r="AO140" s="1">
        <v>10500</v>
      </c>
    </row>
    <row r="141" spans="40:41">
      <c r="AN141" s="1">
        <v>138</v>
      </c>
      <c r="AO141" s="1">
        <v>10600</v>
      </c>
    </row>
    <row r="142" spans="40:41">
      <c r="AN142" s="1">
        <v>139</v>
      </c>
      <c r="AO142" s="1">
        <v>10700</v>
      </c>
    </row>
    <row r="143" spans="40:41">
      <c r="AN143" s="1">
        <v>140</v>
      </c>
      <c r="AO143" s="1">
        <v>10800</v>
      </c>
    </row>
    <row r="144" spans="40:41">
      <c r="AN144" s="1">
        <v>141</v>
      </c>
      <c r="AO144" s="1">
        <v>10900</v>
      </c>
    </row>
    <row r="145" spans="40:41">
      <c r="AN145" s="1">
        <v>142</v>
      </c>
      <c r="AO145" s="1">
        <v>11000</v>
      </c>
    </row>
    <row r="146" spans="40:41">
      <c r="AN146" s="1">
        <v>143</v>
      </c>
      <c r="AO146" s="1">
        <v>11100</v>
      </c>
    </row>
    <row r="147" spans="40:41">
      <c r="AN147" s="1">
        <v>144</v>
      </c>
      <c r="AO147" s="1">
        <v>11200</v>
      </c>
    </row>
    <row r="148" spans="40:41">
      <c r="AN148" s="1">
        <v>145</v>
      </c>
      <c r="AO148" s="1">
        <v>11300</v>
      </c>
    </row>
    <row r="149" spans="40:41">
      <c r="AN149" s="1">
        <v>146</v>
      </c>
      <c r="AO149" s="1">
        <v>11400</v>
      </c>
    </row>
    <row r="150" spans="40:41">
      <c r="AN150" s="1">
        <v>147</v>
      </c>
      <c r="AO150" s="1">
        <v>11500</v>
      </c>
    </row>
    <row r="151" spans="40:41">
      <c r="AN151" s="1">
        <v>148</v>
      </c>
      <c r="AO151" s="1">
        <v>11600</v>
      </c>
    </row>
    <row r="152" spans="40:41">
      <c r="AN152" s="1">
        <v>149</v>
      </c>
      <c r="AO152" s="1">
        <v>11700</v>
      </c>
    </row>
    <row r="153" spans="40:41">
      <c r="AN153" s="1">
        <v>150</v>
      </c>
      <c r="AO153" s="1">
        <v>11800</v>
      </c>
    </row>
    <row r="154" spans="40:41">
      <c r="AN154" s="1">
        <v>151</v>
      </c>
      <c r="AO154" s="1">
        <v>11900</v>
      </c>
    </row>
    <row r="155" spans="40:41">
      <c r="AN155" s="1">
        <v>152</v>
      </c>
      <c r="AO155" s="1">
        <v>12000</v>
      </c>
    </row>
    <row r="156" spans="40:41">
      <c r="AN156" s="1">
        <v>153</v>
      </c>
      <c r="AO156" s="1">
        <v>12100</v>
      </c>
    </row>
    <row r="157" spans="40:41">
      <c r="AN157" s="1">
        <v>154</v>
      </c>
      <c r="AO157" s="1">
        <v>12200</v>
      </c>
    </row>
    <row r="158" spans="40:41">
      <c r="AN158" s="1">
        <v>155</v>
      </c>
      <c r="AO158" s="1">
        <v>12300</v>
      </c>
    </row>
    <row r="159" spans="40:41">
      <c r="AN159" s="1">
        <v>156</v>
      </c>
      <c r="AO159" s="1">
        <v>12400</v>
      </c>
    </row>
    <row r="160" spans="40:41">
      <c r="AN160" s="1">
        <v>157</v>
      </c>
      <c r="AO160" s="1">
        <v>12500</v>
      </c>
    </row>
    <row r="161" spans="40:41">
      <c r="AN161" s="1">
        <v>158</v>
      </c>
      <c r="AO161" s="1">
        <v>12600</v>
      </c>
    </row>
    <row r="162" spans="40:41">
      <c r="AN162" s="1">
        <v>159</v>
      </c>
      <c r="AO162" s="1">
        <v>12700</v>
      </c>
    </row>
    <row r="163" spans="40:41">
      <c r="AN163" s="1">
        <v>160</v>
      </c>
      <c r="AO163" s="1">
        <v>12800</v>
      </c>
    </row>
    <row r="164" spans="40:41">
      <c r="AN164" s="1">
        <v>161</v>
      </c>
      <c r="AO164" s="1">
        <v>12900</v>
      </c>
    </row>
    <row r="165" spans="40:41">
      <c r="AN165" s="1">
        <v>162</v>
      </c>
      <c r="AO165" s="1">
        <v>13000</v>
      </c>
    </row>
    <row r="166" spans="40:41">
      <c r="AN166" s="1">
        <v>163</v>
      </c>
      <c r="AO166" s="1">
        <v>13100</v>
      </c>
    </row>
    <row r="167" spans="40:41">
      <c r="AN167" s="1">
        <v>164</v>
      </c>
      <c r="AO167" s="1">
        <v>13200</v>
      </c>
    </row>
    <row r="168" spans="40:41">
      <c r="AN168" s="1">
        <v>165</v>
      </c>
      <c r="AO168" s="1">
        <v>13300</v>
      </c>
    </row>
    <row r="169" spans="40:41">
      <c r="AN169" s="1">
        <v>166</v>
      </c>
      <c r="AO169" s="1">
        <v>13400</v>
      </c>
    </row>
    <row r="170" spans="40:41">
      <c r="AN170" s="1">
        <v>167</v>
      </c>
      <c r="AO170" s="1">
        <v>13500</v>
      </c>
    </row>
    <row r="171" spans="40:41">
      <c r="AN171" s="1">
        <v>168</v>
      </c>
      <c r="AO171" s="1">
        <v>13600</v>
      </c>
    </row>
    <row r="172" spans="40:41">
      <c r="AN172" s="1">
        <v>169</v>
      </c>
      <c r="AO172" s="1">
        <v>13700</v>
      </c>
    </row>
    <row r="173" spans="40:41">
      <c r="AN173" s="1">
        <v>170</v>
      </c>
      <c r="AO173" s="1">
        <v>13800</v>
      </c>
    </row>
    <row r="174" spans="40:41">
      <c r="AN174" s="1">
        <v>171</v>
      </c>
      <c r="AO174" s="1">
        <v>13900</v>
      </c>
    </row>
    <row r="175" spans="40:41">
      <c r="AN175" s="1">
        <v>172</v>
      </c>
      <c r="AO175" s="1">
        <v>14000</v>
      </c>
    </row>
    <row r="176" spans="40:41">
      <c r="AN176" s="1">
        <v>173</v>
      </c>
      <c r="AO176" s="1">
        <v>14100</v>
      </c>
    </row>
    <row r="177" spans="40:41">
      <c r="AN177" s="1">
        <v>174</v>
      </c>
      <c r="AO177" s="1">
        <v>14200</v>
      </c>
    </row>
    <row r="178" spans="40:41">
      <c r="AN178" s="1">
        <v>175</v>
      </c>
      <c r="AO178" s="1">
        <v>14300</v>
      </c>
    </row>
    <row r="179" spans="40:41">
      <c r="AN179" s="1">
        <v>176</v>
      </c>
      <c r="AO179" s="1">
        <v>14400</v>
      </c>
    </row>
    <row r="180" spans="40:41">
      <c r="AN180" s="1">
        <v>177</v>
      </c>
      <c r="AO180" s="1">
        <v>14500</v>
      </c>
    </row>
    <row r="181" spans="40:41">
      <c r="AN181" s="1">
        <v>178</v>
      </c>
      <c r="AO181" s="1">
        <v>14600</v>
      </c>
    </row>
    <row r="182" spans="40:41">
      <c r="AN182" s="1">
        <v>179</v>
      </c>
      <c r="AO182" s="1">
        <v>14700</v>
      </c>
    </row>
    <row r="183" spans="40:41">
      <c r="AN183" s="1">
        <v>180</v>
      </c>
      <c r="AO183" s="1">
        <v>14800</v>
      </c>
    </row>
    <row r="184" spans="40:41">
      <c r="AN184" s="1">
        <v>181</v>
      </c>
      <c r="AO184" s="1">
        <v>14900</v>
      </c>
    </row>
    <row r="185" spans="40:41">
      <c r="AN185" s="1">
        <v>182</v>
      </c>
      <c r="AO185" s="1">
        <v>15000</v>
      </c>
    </row>
    <row r="186" spans="40:41">
      <c r="AN186" s="1">
        <v>183</v>
      </c>
      <c r="AO186" s="1">
        <v>15100</v>
      </c>
    </row>
    <row r="187" spans="40:41">
      <c r="AN187" s="1">
        <v>184</v>
      </c>
      <c r="AO187" s="1">
        <v>15200</v>
      </c>
    </row>
    <row r="188" spans="40:41">
      <c r="AN188" s="1">
        <v>185</v>
      </c>
      <c r="AO188" s="1">
        <v>15300</v>
      </c>
    </row>
    <row r="189" spans="40:41">
      <c r="AN189" s="1">
        <v>186</v>
      </c>
      <c r="AO189" s="1">
        <v>15400</v>
      </c>
    </row>
    <row r="190" spans="40:41">
      <c r="AN190" s="1">
        <v>187</v>
      </c>
      <c r="AO190" s="1">
        <v>15500</v>
      </c>
    </row>
    <row r="191" spans="40:41">
      <c r="AN191" s="1">
        <v>188</v>
      </c>
      <c r="AO191" s="1">
        <v>15600</v>
      </c>
    </row>
    <row r="192" spans="40:41">
      <c r="AN192" s="1">
        <v>189</v>
      </c>
      <c r="AO192" s="1">
        <v>15700</v>
      </c>
    </row>
    <row r="193" spans="40:41">
      <c r="AN193" s="1">
        <v>190</v>
      </c>
      <c r="AO193" s="1">
        <v>15800</v>
      </c>
    </row>
    <row r="194" spans="40:41">
      <c r="AN194" s="1">
        <v>191</v>
      </c>
      <c r="AO194" s="1">
        <v>15900</v>
      </c>
    </row>
    <row r="195" spans="40:41">
      <c r="AN195" s="1">
        <v>192</v>
      </c>
      <c r="AO195" s="1">
        <v>16000</v>
      </c>
    </row>
    <row r="196" spans="40:41">
      <c r="AN196" s="1">
        <v>193</v>
      </c>
      <c r="AO196" s="1">
        <v>16100</v>
      </c>
    </row>
    <row r="197" spans="40:41">
      <c r="AN197" s="1">
        <v>194</v>
      </c>
      <c r="AO197" s="1">
        <v>16200</v>
      </c>
    </row>
    <row r="198" spans="40:41">
      <c r="AN198" s="1">
        <v>195</v>
      </c>
      <c r="AO198" s="1">
        <v>16300</v>
      </c>
    </row>
    <row r="199" spans="40:41">
      <c r="AN199" s="1">
        <v>196</v>
      </c>
      <c r="AO199" s="1">
        <v>16400</v>
      </c>
    </row>
    <row r="200" spans="40:41">
      <c r="AN200" s="1">
        <v>197</v>
      </c>
      <c r="AO200" s="1">
        <v>16500</v>
      </c>
    </row>
    <row r="201" spans="40:41">
      <c r="AN201" s="1">
        <v>198</v>
      </c>
      <c r="AO201" s="1">
        <v>16600</v>
      </c>
    </row>
    <row r="202" spans="40:41">
      <c r="AN202" s="1">
        <v>199</v>
      </c>
      <c r="AO202" s="1">
        <v>16700</v>
      </c>
    </row>
    <row r="203" spans="40:41">
      <c r="AN203" s="1">
        <v>200</v>
      </c>
      <c r="AO203" s="1">
        <v>16800</v>
      </c>
    </row>
    <row r="204" spans="40:41">
      <c r="AN204" s="1">
        <v>201</v>
      </c>
      <c r="AO204" s="1">
        <v>16900</v>
      </c>
    </row>
    <row r="205" spans="40:41">
      <c r="AN205" s="1">
        <v>202</v>
      </c>
      <c r="AO205" s="1">
        <v>17000</v>
      </c>
    </row>
    <row r="206" spans="40:41">
      <c r="AN206" s="1">
        <v>203</v>
      </c>
      <c r="AO206" s="1">
        <v>17100</v>
      </c>
    </row>
    <row r="207" spans="40:41">
      <c r="AN207" s="1">
        <v>204</v>
      </c>
      <c r="AO207" s="1">
        <v>17200</v>
      </c>
    </row>
    <row r="208" spans="40:41">
      <c r="AN208" s="1">
        <v>205</v>
      </c>
      <c r="AO208" s="1">
        <v>17300</v>
      </c>
    </row>
    <row r="209" spans="40:41">
      <c r="AN209" s="1">
        <v>206</v>
      </c>
      <c r="AO209" s="1">
        <v>17400</v>
      </c>
    </row>
    <row r="210" spans="40:41">
      <c r="AN210" s="1">
        <v>207</v>
      </c>
      <c r="AO210" s="1">
        <v>17500</v>
      </c>
    </row>
    <row r="211" spans="40:41">
      <c r="AN211" s="1">
        <v>208</v>
      </c>
      <c r="AO211" s="1">
        <v>17600</v>
      </c>
    </row>
    <row r="212" spans="40:41">
      <c r="AN212" s="1">
        <v>209</v>
      </c>
      <c r="AO212" s="1">
        <v>17700</v>
      </c>
    </row>
    <row r="213" spans="40:41">
      <c r="AN213" s="1">
        <v>210</v>
      </c>
      <c r="AO213" s="1">
        <v>17800</v>
      </c>
    </row>
    <row r="214" spans="40:41">
      <c r="AN214" s="1">
        <v>211</v>
      </c>
      <c r="AO214" s="1">
        <v>17900</v>
      </c>
    </row>
    <row r="215" spans="40:41">
      <c r="AN215" s="1">
        <v>212</v>
      </c>
      <c r="AO215" s="1">
        <v>18000</v>
      </c>
    </row>
    <row r="216" spans="40:41">
      <c r="AN216" s="1">
        <v>213</v>
      </c>
      <c r="AO216" s="1">
        <v>18100</v>
      </c>
    </row>
    <row r="217" spans="40:41">
      <c r="AN217" s="1">
        <v>214</v>
      </c>
      <c r="AO217" s="1">
        <v>18200</v>
      </c>
    </row>
    <row r="218" spans="40:41">
      <c r="AN218" s="1">
        <v>215</v>
      </c>
      <c r="AO218" s="1">
        <v>18300</v>
      </c>
    </row>
    <row r="219" spans="40:41">
      <c r="AN219" s="1">
        <v>216</v>
      </c>
      <c r="AO219" s="1">
        <v>18400</v>
      </c>
    </row>
    <row r="220" spans="40:41">
      <c r="AN220" s="1">
        <v>217</v>
      </c>
      <c r="AO220" s="1">
        <v>18500</v>
      </c>
    </row>
    <row r="221" spans="40:41">
      <c r="AN221" s="1">
        <v>218</v>
      </c>
      <c r="AO221" s="1">
        <v>18600</v>
      </c>
    </row>
    <row r="222" spans="40:41">
      <c r="AN222" s="1">
        <v>219</v>
      </c>
      <c r="AO222" s="1">
        <v>18700</v>
      </c>
    </row>
    <row r="223" spans="40:41">
      <c r="AN223" s="1">
        <v>220</v>
      </c>
      <c r="AO223" s="1">
        <v>18800</v>
      </c>
    </row>
    <row r="224" spans="40:41">
      <c r="AN224" s="1">
        <v>221</v>
      </c>
      <c r="AO224" s="1">
        <v>18900</v>
      </c>
    </row>
    <row r="225" spans="40:41">
      <c r="AN225" s="1">
        <v>222</v>
      </c>
      <c r="AO225" s="1">
        <v>19000</v>
      </c>
    </row>
    <row r="226" spans="40:41">
      <c r="AN226" s="1">
        <v>223</v>
      </c>
      <c r="AO226" s="1">
        <v>19100</v>
      </c>
    </row>
    <row r="227" spans="40:41">
      <c r="AN227" s="1">
        <v>224</v>
      </c>
      <c r="AO227" s="1">
        <v>19200</v>
      </c>
    </row>
    <row r="228" spans="40:41">
      <c r="AN228" s="1">
        <v>225</v>
      </c>
      <c r="AO228" s="1">
        <v>19300</v>
      </c>
    </row>
    <row r="229" spans="40:41">
      <c r="AN229" s="1">
        <v>226</v>
      </c>
      <c r="AO229" s="1">
        <v>19400</v>
      </c>
    </row>
    <row r="230" spans="40:41">
      <c r="AN230" s="1">
        <v>227</v>
      </c>
      <c r="AO230" s="1">
        <v>19500</v>
      </c>
    </row>
    <row r="231" spans="40:41">
      <c r="AN231" s="1">
        <v>228</v>
      </c>
      <c r="AO231" s="1">
        <v>19600</v>
      </c>
    </row>
    <row r="232" spans="40:41">
      <c r="AN232" s="1">
        <v>229</v>
      </c>
      <c r="AO232" s="1">
        <v>19700</v>
      </c>
    </row>
    <row r="233" spans="40:41">
      <c r="AN233" s="1">
        <v>230</v>
      </c>
      <c r="AO233" s="1">
        <v>19800</v>
      </c>
    </row>
    <row r="234" spans="40:41">
      <c r="AN234" s="1">
        <v>231</v>
      </c>
      <c r="AO234" s="1">
        <v>19900</v>
      </c>
    </row>
    <row r="235" spans="40:41">
      <c r="AN235" s="1">
        <v>232</v>
      </c>
      <c r="AO235" s="1">
        <v>20000</v>
      </c>
    </row>
    <row r="236" spans="40:41">
      <c r="AN236" s="1">
        <v>233</v>
      </c>
      <c r="AO236" s="1">
        <v>20100</v>
      </c>
    </row>
    <row r="237" spans="40:41">
      <c r="AN237" s="1">
        <v>234</v>
      </c>
      <c r="AO237" s="1">
        <v>20200</v>
      </c>
    </row>
    <row r="238" spans="40:41">
      <c r="AN238" s="1">
        <v>235</v>
      </c>
      <c r="AO238" s="1">
        <v>20300</v>
      </c>
    </row>
    <row r="239" spans="40:41">
      <c r="AN239" s="1">
        <v>236</v>
      </c>
      <c r="AO239" s="1">
        <v>20400</v>
      </c>
    </row>
    <row r="240" spans="40:41">
      <c r="AN240" s="1">
        <v>237</v>
      </c>
      <c r="AO240" s="1">
        <v>20500</v>
      </c>
    </row>
    <row r="241" spans="40:41">
      <c r="AN241" s="1">
        <v>238</v>
      </c>
      <c r="AO241" s="1">
        <v>20600</v>
      </c>
    </row>
    <row r="242" spans="40:41">
      <c r="AN242" s="1">
        <v>239</v>
      </c>
      <c r="AO242" s="1">
        <v>20700</v>
      </c>
    </row>
    <row r="243" spans="40:41">
      <c r="AN243" s="1">
        <v>240</v>
      </c>
      <c r="AO243" s="1">
        <v>20800</v>
      </c>
    </row>
  </sheetData>
  <sheetProtection password="A5EE" sheet="1" selectLockedCells="1" objects="1"/>
  <mergeCells count="33">
    <mergeCell ref="C1:D1"/>
    <mergeCell ref="F1:G1"/>
    <mergeCell ref="C2:D2"/>
    <mergeCell ref="F2:G2"/>
    <mergeCell ref="A3:L3"/>
    <mergeCell ref="M3:Q3"/>
    <mergeCell ref="B11:L11"/>
    <mergeCell ref="B12:E12"/>
    <mergeCell ref="F12:H12"/>
    <mergeCell ref="I12:L12"/>
    <mergeCell ref="I19:L19"/>
    <mergeCell ref="A20:L20"/>
    <mergeCell ref="M23:Q23"/>
    <mergeCell ref="B28:L28"/>
    <mergeCell ref="B29:E29"/>
    <mergeCell ref="F29:H29"/>
    <mergeCell ref="I29:L29"/>
    <mergeCell ref="A38:L38"/>
    <mergeCell ref="B46:L46"/>
    <mergeCell ref="B47:E47"/>
    <mergeCell ref="F47:H47"/>
    <mergeCell ref="I47:L47"/>
    <mergeCell ref="A56:L56"/>
    <mergeCell ref="B64:L64"/>
    <mergeCell ref="B65:E65"/>
    <mergeCell ref="F65:H65"/>
    <mergeCell ref="I65:L65"/>
    <mergeCell ref="A74:L74"/>
    <mergeCell ref="B82:L82"/>
    <mergeCell ref="B83:E83"/>
    <mergeCell ref="F83:H83"/>
    <mergeCell ref="I83:K83"/>
    <mergeCell ref="M4:Q22"/>
  </mergeCells>
  <conditionalFormatting sqref="B5">
    <cfRule type="containsText" dxfId="0" priority="690" operator="between" text="究极">
      <formula>NOT(ISERROR(SEARCH("究极",B5)))</formula>
    </cfRule>
    <cfRule type="containsText" dxfId="1" priority="691" operator="between" text="崩坏">
      <formula>NOT(ISERROR(SEARCH("崩坏",B5)))</formula>
    </cfRule>
    <cfRule type="containsText" dxfId="2" priority="692" operator="between" text="史诗">
      <formula>NOT(ISERROR(SEARCH("史诗",B5)))</formula>
    </cfRule>
    <cfRule type="containsText" dxfId="3" priority="693" operator="between" text="稀有">
      <formula>NOT(ISERROR(SEARCH("稀有",B5)))</formula>
    </cfRule>
  </conditionalFormatting>
  <conditionalFormatting sqref="C5">
    <cfRule type="containsText" dxfId="0" priority="476" operator="between" text="究极">
      <formula>NOT(ISERROR(SEARCH("究极",C5)))</formula>
    </cfRule>
    <cfRule type="containsText" dxfId="1" priority="477" operator="between" text="崩坏">
      <formula>NOT(ISERROR(SEARCH("崩坏",C5)))</formula>
    </cfRule>
    <cfRule type="containsText" dxfId="2" priority="478" operator="between" text="史诗">
      <formula>NOT(ISERROR(SEARCH("史诗",C5)))</formula>
    </cfRule>
    <cfRule type="containsText" dxfId="3" priority="479" operator="between" text="稀有">
      <formula>NOT(ISERROR(SEARCH("稀有",C5)))</formula>
    </cfRule>
    <cfRule type="expression" dxfId="4" priority="480">
      <formula>C5="超阶"</formula>
    </cfRule>
    <cfRule type="expression" dxfId="5" priority="481">
      <formula>C5="高阶"</formula>
    </cfRule>
    <cfRule type="expression" dxfId="6" priority="482">
      <formula>C5="中阶"</formula>
    </cfRule>
    <cfRule type="expression" dxfId="7" priority="483">
      <formula>C5="初阶"</formula>
    </cfRule>
  </conditionalFormatting>
  <conditionalFormatting sqref="D5">
    <cfRule type="containsText" dxfId="0" priority="488" operator="between" text="究极">
      <formula>NOT(ISERROR(SEARCH("究极",D5)))</formula>
    </cfRule>
    <cfRule type="containsText" dxfId="1" priority="489" operator="between" text="崩坏">
      <formula>NOT(ISERROR(SEARCH("崩坏",D5)))</formula>
    </cfRule>
    <cfRule type="containsText" dxfId="2" priority="490" operator="between" text="史诗">
      <formula>NOT(ISERROR(SEARCH("史诗",D5)))</formula>
    </cfRule>
    <cfRule type="containsText" dxfId="3" priority="491" operator="between" text="稀有">
      <formula>NOT(ISERROR(SEARCH("稀有",D5)))</formula>
    </cfRule>
    <cfRule type="expression" dxfId="4" priority="492">
      <formula>D5="超阶"</formula>
    </cfRule>
    <cfRule type="expression" dxfId="5" priority="493">
      <formula>D5="高阶"</formula>
    </cfRule>
    <cfRule type="expression" dxfId="6" priority="494">
      <formula>D5="中阶"</formula>
    </cfRule>
    <cfRule type="expression" dxfId="7" priority="495">
      <formula>D5="初阶"</formula>
    </cfRule>
  </conditionalFormatting>
  <conditionalFormatting sqref="E5:F5">
    <cfRule type="containsText" dxfId="0" priority="686" operator="between" text="究极">
      <formula>NOT(ISERROR(SEARCH("究极",E5)))</formula>
    </cfRule>
    <cfRule type="containsText" dxfId="1" priority="687" operator="between" text="崩坏">
      <formula>NOT(ISERROR(SEARCH("崩坏",E5)))</formula>
    </cfRule>
    <cfRule type="containsText" dxfId="2" priority="688" operator="between" text="史诗">
      <formula>NOT(ISERROR(SEARCH("史诗",E5)))</formula>
    </cfRule>
    <cfRule type="containsText" dxfId="3" priority="689" operator="between" text="稀有">
      <formula>NOT(ISERROR(SEARCH("稀有",E5)))</formula>
    </cfRule>
  </conditionalFormatting>
  <conditionalFormatting sqref="G5">
    <cfRule type="containsText" dxfId="0" priority="464" operator="between" text="究极">
      <formula>NOT(ISERROR(SEARCH("究极",G5)))</formula>
    </cfRule>
    <cfRule type="containsText" dxfId="1" priority="465" operator="between" text="崩坏">
      <formula>NOT(ISERROR(SEARCH("崩坏",G5)))</formula>
    </cfRule>
    <cfRule type="containsText" dxfId="2" priority="466" operator="between" text="史诗">
      <formula>NOT(ISERROR(SEARCH("史诗",G5)))</formula>
    </cfRule>
    <cfRule type="containsText" dxfId="3" priority="467" operator="between" text="稀有">
      <formula>NOT(ISERROR(SEARCH("稀有",G5)))</formula>
    </cfRule>
    <cfRule type="expression" dxfId="4" priority="468">
      <formula>G5="超阶"</formula>
    </cfRule>
    <cfRule type="expression" dxfId="5" priority="469">
      <formula>G5="高阶"</formula>
    </cfRule>
    <cfRule type="expression" dxfId="6" priority="470">
      <formula>G5="中阶"</formula>
    </cfRule>
    <cfRule type="expression" dxfId="7" priority="471">
      <formula>G5="初阶"</formula>
    </cfRule>
  </conditionalFormatting>
  <conditionalFormatting sqref="H5">
    <cfRule type="containsText" dxfId="0" priority="452" operator="between" text="究极">
      <formula>NOT(ISERROR(SEARCH("究极",H5)))</formula>
    </cfRule>
    <cfRule type="containsText" dxfId="1" priority="453" operator="between" text="崩坏">
      <formula>NOT(ISERROR(SEARCH("崩坏",H5)))</formula>
    </cfRule>
    <cfRule type="containsText" dxfId="2" priority="454" operator="between" text="史诗">
      <formula>NOT(ISERROR(SEARCH("史诗",H5)))</formula>
    </cfRule>
    <cfRule type="containsText" dxfId="3" priority="455" operator="between" text="稀有">
      <formula>NOT(ISERROR(SEARCH("稀有",H5)))</formula>
    </cfRule>
    <cfRule type="expression" dxfId="4" priority="456">
      <formula>H5="超阶"</formula>
    </cfRule>
    <cfRule type="expression" dxfId="5" priority="457">
      <formula>H5="高阶"</formula>
    </cfRule>
    <cfRule type="expression" dxfId="6" priority="458">
      <formula>H5="中阶"</formula>
    </cfRule>
    <cfRule type="expression" dxfId="7" priority="459">
      <formula>H5="初阶"</formula>
    </cfRule>
  </conditionalFormatting>
  <conditionalFormatting sqref="I5">
    <cfRule type="containsText" dxfId="0" priority="440" operator="between" text="究极">
      <formula>NOT(ISERROR(SEARCH("究极",I5)))</formula>
    </cfRule>
    <cfRule type="containsText" dxfId="1" priority="441" operator="between" text="崩坏">
      <formula>NOT(ISERROR(SEARCH("崩坏",I5)))</formula>
    </cfRule>
    <cfRule type="containsText" dxfId="2" priority="442" operator="between" text="史诗">
      <formula>NOT(ISERROR(SEARCH("史诗",I5)))</formula>
    </cfRule>
    <cfRule type="containsText" dxfId="3" priority="443" operator="between" text="稀有">
      <formula>NOT(ISERROR(SEARCH("稀有",I5)))</formula>
    </cfRule>
    <cfRule type="expression" dxfId="4" priority="444">
      <formula>I5="超阶"</formula>
    </cfRule>
    <cfRule type="expression" dxfId="5" priority="445">
      <formula>I5="高阶"</formula>
    </cfRule>
    <cfRule type="expression" dxfId="6" priority="446">
      <formula>I5="中阶"</formula>
    </cfRule>
    <cfRule type="expression" dxfId="7" priority="447">
      <formula>I5="初阶"</formula>
    </cfRule>
  </conditionalFormatting>
  <conditionalFormatting sqref="J5">
    <cfRule type="containsText" dxfId="0" priority="556" operator="between" text="究极">
      <formula>NOT(ISERROR(SEARCH("究极",J5)))</formula>
    </cfRule>
    <cfRule type="containsText" dxfId="1" priority="557" operator="between" text="崩坏">
      <formula>NOT(ISERROR(SEARCH("崩坏",J5)))</formula>
    </cfRule>
    <cfRule type="containsText" dxfId="2" priority="558" operator="between" text="史诗">
      <formula>NOT(ISERROR(SEARCH("史诗",J5)))</formula>
    </cfRule>
    <cfRule type="containsText" dxfId="3" priority="559" operator="between" text="稀有">
      <formula>NOT(ISERROR(SEARCH("稀有",J5)))</formula>
    </cfRule>
    <cfRule type="expression" dxfId="4" priority="560">
      <formula>J5="超阶"</formula>
    </cfRule>
    <cfRule type="expression" dxfId="5" priority="561">
      <formula>J5="高阶"</formula>
    </cfRule>
    <cfRule type="expression" dxfId="6" priority="562">
      <formula>J5="中阶"</formula>
    </cfRule>
    <cfRule type="expression" dxfId="7" priority="563">
      <formula>J5="初阶"</formula>
    </cfRule>
  </conditionalFormatting>
  <conditionalFormatting sqref="K5">
    <cfRule type="containsText" dxfId="0" priority="543" operator="between" text="究极">
      <formula>NOT(ISERROR(SEARCH("究极",K5)))</formula>
    </cfRule>
    <cfRule type="containsText" dxfId="1" priority="544" operator="between" text="崩坏">
      <formula>NOT(ISERROR(SEARCH("崩坏",K5)))</formula>
    </cfRule>
    <cfRule type="containsText" dxfId="2" priority="545" operator="between" text="史诗">
      <formula>NOT(ISERROR(SEARCH("史诗",K5)))</formula>
    </cfRule>
    <cfRule type="containsText" dxfId="3" priority="546" operator="between" text="稀有">
      <formula>NOT(ISERROR(SEARCH("稀有",K5)))</formula>
    </cfRule>
    <cfRule type="expression" dxfId="4" priority="547">
      <formula>K5="超阶"</formula>
    </cfRule>
    <cfRule type="expression" dxfId="5" priority="548">
      <formula>K5="高阶"</formula>
    </cfRule>
    <cfRule type="expression" dxfId="6" priority="549">
      <formula>K5="中阶"</formula>
    </cfRule>
    <cfRule type="expression" dxfId="7" priority="550">
      <formula>K5="初阶"</formula>
    </cfRule>
  </conditionalFormatting>
  <conditionalFormatting sqref="L5">
    <cfRule type="containsText" dxfId="0" priority="530" operator="between" text="究极">
      <formula>NOT(ISERROR(SEARCH("究极",L5)))</formula>
    </cfRule>
    <cfRule type="containsText" dxfId="1" priority="531" operator="between" text="崩坏">
      <formula>NOT(ISERROR(SEARCH("崩坏",L5)))</formula>
    </cfRule>
    <cfRule type="containsText" dxfId="2" priority="532" operator="between" text="史诗">
      <formula>NOT(ISERROR(SEARCH("史诗",L5)))</formula>
    </cfRule>
    <cfRule type="containsText" dxfId="3" priority="533" operator="between" text="稀有">
      <formula>NOT(ISERROR(SEARCH("稀有",L5)))</formula>
    </cfRule>
    <cfRule type="expression" dxfId="4" priority="534">
      <formula>L5="超阶"</formula>
    </cfRule>
    <cfRule type="expression" dxfId="5" priority="535">
      <formula>L5="高阶"</formula>
    </cfRule>
    <cfRule type="expression" dxfId="6" priority="536">
      <formula>L5="中阶"</formula>
    </cfRule>
    <cfRule type="expression" dxfId="7" priority="537">
      <formula>L5="初阶"</formula>
    </cfRule>
  </conditionalFormatting>
  <conditionalFormatting sqref="C6">
    <cfRule type="expression" dxfId="4" priority="484">
      <formula>C6="超阶"</formula>
    </cfRule>
    <cfRule type="expression" dxfId="5" priority="485">
      <formula>C6="高阶"</formula>
    </cfRule>
    <cfRule type="expression" dxfId="6" priority="486">
      <formula>C6="中阶"</formula>
    </cfRule>
    <cfRule type="expression" dxfId="7" priority="487">
      <formula>C6="初阶"</formula>
    </cfRule>
  </conditionalFormatting>
  <conditionalFormatting sqref="D6">
    <cfRule type="expression" dxfId="4" priority="496">
      <formula>D6="超阶"</formula>
    </cfRule>
    <cfRule type="expression" dxfId="5" priority="497">
      <formula>D6="高阶"</formula>
    </cfRule>
    <cfRule type="expression" dxfId="6" priority="498">
      <formula>D6="中阶"</formula>
    </cfRule>
    <cfRule type="expression" dxfId="7" priority="499">
      <formula>D6="初阶"</formula>
    </cfRule>
  </conditionalFormatting>
  <conditionalFormatting sqref="G6">
    <cfRule type="expression" dxfId="4" priority="472">
      <formula>G6="超阶"</formula>
    </cfRule>
    <cfRule type="expression" dxfId="5" priority="473">
      <formula>G6="高阶"</formula>
    </cfRule>
    <cfRule type="expression" dxfId="6" priority="474">
      <formula>G6="中阶"</formula>
    </cfRule>
    <cfRule type="expression" dxfId="7" priority="475">
      <formula>G6="初阶"</formula>
    </cfRule>
  </conditionalFormatting>
  <conditionalFormatting sqref="H6">
    <cfRule type="expression" dxfId="4" priority="460">
      <formula>H6="超阶"</formula>
    </cfRule>
    <cfRule type="expression" dxfId="5" priority="461">
      <formula>H6="高阶"</formula>
    </cfRule>
    <cfRule type="expression" dxfId="6" priority="462">
      <formula>H6="中阶"</formula>
    </cfRule>
    <cfRule type="expression" dxfId="7" priority="463">
      <formula>H6="初阶"</formula>
    </cfRule>
  </conditionalFormatting>
  <conditionalFormatting sqref="I6">
    <cfRule type="expression" dxfId="4" priority="448">
      <formula>I6="超阶"</formula>
    </cfRule>
    <cfRule type="expression" dxfId="5" priority="449">
      <formula>I6="高阶"</formula>
    </cfRule>
    <cfRule type="expression" dxfId="6" priority="450">
      <formula>I6="中阶"</formula>
    </cfRule>
    <cfRule type="expression" dxfId="7" priority="451">
      <formula>I6="初阶"</formula>
    </cfRule>
  </conditionalFormatting>
  <conditionalFormatting sqref="C7">
    <cfRule type="expression" dxfId="4" priority="602">
      <formula>C7="超阶"</formula>
    </cfRule>
    <cfRule type="expression" dxfId="5" priority="603">
      <formula>C7="高阶"</formula>
    </cfRule>
    <cfRule type="expression" dxfId="6" priority="604">
      <formula>C7="中阶"</formula>
    </cfRule>
    <cfRule type="expression" dxfId="7" priority="605">
      <formula>C7="初阶"</formula>
    </cfRule>
  </conditionalFormatting>
  <conditionalFormatting sqref="D7">
    <cfRule type="expression" dxfId="4" priority="590">
      <formula>D7="超阶"</formula>
    </cfRule>
    <cfRule type="expression" dxfId="5" priority="591">
      <formula>D7="高阶"</formula>
    </cfRule>
    <cfRule type="expression" dxfId="6" priority="592">
      <formula>D7="中阶"</formula>
    </cfRule>
    <cfRule type="expression" dxfId="7" priority="593">
      <formula>D7="初阶"</formula>
    </cfRule>
  </conditionalFormatting>
  <conditionalFormatting sqref="G8">
    <cfRule type="containsText" dxfId="8" priority="577" operator="between" text="否">
      <formula>NOT(ISERROR(SEARCH("否",G8)))</formula>
    </cfRule>
  </conditionalFormatting>
  <conditionalFormatting sqref="I8">
    <cfRule type="containsText" dxfId="8" priority="1099" operator="between" text="否">
      <formula>NOT(ISERROR(SEARCH("否",I8)))</formula>
    </cfRule>
  </conditionalFormatting>
  <conditionalFormatting sqref="J8">
    <cfRule type="containsText" dxfId="8" priority="564" operator="between" text="否">
      <formula>NOT(ISERROR(SEARCH("否",J8)))</formula>
    </cfRule>
  </conditionalFormatting>
  <conditionalFormatting sqref="K8">
    <cfRule type="containsText" dxfId="8" priority="551" operator="between" text="否">
      <formula>NOT(ISERROR(SEARCH("否",K8)))</formula>
    </cfRule>
  </conditionalFormatting>
  <conditionalFormatting sqref="L8">
    <cfRule type="containsText" dxfId="8" priority="538" operator="between" text="否">
      <formula>NOT(ISERROR(SEARCH("否",L8)))</formula>
    </cfRule>
  </conditionalFormatting>
  <conditionalFormatting sqref="B22">
    <cfRule type="containsText" dxfId="0" priority="500" operator="between" text="究极">
      <formula>NOT(ISERROR(SEARCH("究极",B22)))</formula>
    </cfRule>
    <cfRule type="containsText" dxfId="1" priority="501" operator="between" text="崩坏">
      <formula>NOT(ISERROR(SEARCH("崩坏",B22)))</formula>
    </cfRule>
    <cfRule type="containsText" dxfId="2" priority="502" operator="between" text="史诗">
      <formula>NOT(ISERROR(SEARCH("史诗",B22)))</formula>
    </cfRule>
    <cfRule type="containsText" dxfId="3" priority="503" operator="between" text="稀有">
      <formula>NOT(ISERROR(SEARCH("稀有",B22)))</formula>
    </cfRule>
  </conditionalFormatting>
  <conditionalFormatting sqref="E22">
    <cfRule type="expression" dxfId="7" priority="410">
      <formula>E22="初阶"</formula>
    </cfRule>
    <cfRule type="expression" dxfId="6" priority="409">
      <formula>E22="中阶"</formula>
    </cfRule>
    <cfRule type="expression" dxfId="5" priority="408">
      <formula>E22="高阶"</formula>
    </cfRule>
    <cfRule type="expression" dxfId="4" priority="407">
      <formula>E22="超阶"</formula>
    </cfRule>
    <cfRule type="containsText" dxfId="3" priority="406" operator="between" text="稀有">
      <formula>NOT(ISERROR(SEARCH("稀有",E22)))</formula>
    </cfRule>
    <cfRule type="containsText" dxfId="2" priority="405" operator="between" text="史诗">
      <formula>NOT(ISERROR(SEARCH("史诗",E22)))</formula>
    </cfRule>
    <cfRule type="containsText" dxfId="1" priority="404" operator="between" text="崩坏">
      <formula>NOT(ISERROR(SEARCH("崩坏",E22)))</formula>
    </cfRule>
    <cfRule type="containsText" dxfId="0" priority="403" operator="between" text="究极">
      <formula>NOT(ISERROR(SEARCH("究极",E22)))</formula>
    </cfRule>
  </conditionalFormatting>
  <conditionalFormatting sqref="G22">
    <cfRule type="expression" dxfId="7" priority="397">
      <formula>G22="初阶"</formula>
    </cfRule>
    <cfRule type="expression" dxfId="6" priority="396">
      <formula>G22="中阶"</formula>
    </cfRule>
    <cfRule type="expression" dxfId="5" priority="395">
      <formula>G22="高阶"</formula>
    </cfRule>
    <cfRule type="expression" dxfId="4" priority="394">
      <formula>G22="超阶"</formula>
    </cfRule>
    <cfRule type="containsText" dxfId="3" priority="393" operator="between" text="稀有">
      <formula>NOT(ISERROR(SEARCH("稀有",G22)))</formula>
    </cfRule>
    <cfRule type="containsText" dxfId="2" priority="392" operator="between" text="史诗">
      <formula>NOT(ISERROR(SEARCH("史诗",G22)))</formula>
    </cfRule>
    <cfRule type="containsText" dxfId="1" priority="391" operator="between" text="崩坏">
      <formula>NOT(ISERROR(SEARCH("崩坏",G22)))</formula>
    </cfRule>
    <cfRule type="containsText" dxfId="0" priority="390" operator="between" text="究极">
      <formula>NOT(ISERROR(SEARCH("究极",G22)))</formula>
    </cfRule>
  </conditionalFormatting>
  <conditionalFormatting sqref="I22:L22">
    <cfRule type="containsText" dxfId="0" priority="1061" operator="between" text="究极">
      <formula>NOT(ISERROR(SEARCH("究极",I22)))</formula>
    </cfRule>
    <cfRule type="containsText" dxfId="1" priority="1062" operator="between" text="崩坏">
      <formula>NOT(ISERROR(SEARCH("崩坏",I22)))</formula>
    </cfRule>
    <cfRule type="containsText" dxfId="2" priority="1063" operator="between" text="史诗">
      <formula>NOT(ISERROR(SEARCH("史诗",I22)))</formula>
    </cfRule>
    <cfRule type="containsText" dxfId="3" priority="1064" operator="between" text="稀有">
      <formula>NOT(ISERROR(SEARCH("稀有",I22)))</formula>
    </cfRule>
    <cfRule type="expression" dxfId="4" priority="1065">
      <formula>I22="超阶"</formula>
    </cfRule>
    <cfRule type="expression" dxfId="5" priority="1066">
      <formula>I22="高阶"</formula>
    </cfRule>
    <cfRule type="expression" dxfId="6" priority="1067">
      <formula>I22="中阶"</formula>
    </cfRule>
    <cfRule type="expression" dxfId="7" priority="1068">
      <formula>I22="初阶"</formula>
    </cfRule>
  </conditionalFormatting>
  <conditionalFormatting sqref="E25">
    <cfRule type="containsText" dxfId="8" priority="411" operator="between" text="否">
      <formula>NOT(ISERROR(SEARCH("否",E25)))</formula>
    </cfRule>
  </conditionalFormatting>
  <conditionalFormatting sqref="G25">
    <cfRule type="containsText" dxfId="8" priority="398" operator="between" text="否">
      <formula>NOT(ISERROR(SEARCH("否",G25)))</formula>
    </cfRule>
  </conditionalFormatting>
  <conditionalFormatting sqref="I25:L25">
    <cfRule type="containsText" dxfId="8" priority="1069" operator="between" text="否">
      <formula>NOT(ISERROR(SEARCH("否",I25)))</formula>
    </cfRule>
  </conditionalFormatting>
  <conditionalFormatting sqref="B40:E40">
    <cfRule type="expression" dxfId="7" priority="206">
      <formula>B40="初阶"</formula>
    </cfRule>
    <cfRule type="expression" dxfId="6" priority="205">
      <formula>B40="中阶"</formula>
    </cfRule>
    <cfRule type="expression" dxfId="5" priority="204">
      <formula>B40="高阶"</formula>
    </cfRule>
    <cfRule type="expression" dxfId="4" priority="203">
      <formula>B40="超阶"</formula>
    </cfRule>
  </conditionalFormatting>
  <conditionalFormatting sqref="B40">
    <cfRule type="containsText" dxfId="3" priority="202" operator="between" text="稀有">
      <formula>NOT(ISERROR(SEARCH("稀有",B40)))</formula>
    </cfRule>
    <cfRule type="containsText" dxfId="2" priority="201" operator="between" text="史诗">
      <formula>NOT(ISERROR(SEARCH("史诗",B40)))</formula>
    </cfRule>
    <cfRule type="containsText" dxfId="1" priority="200" operator="between" text="崩坏">
      <formula>NOT(ISERROR(SEARCH("崩坏",B40)))</formula>
    </cfRule>
    <cfRule type="containsText" dxfId="0" priority="199" operator="between" text="究极">
      <formula>NOT(ISERROR(SEARCH("究极",B40)))</formula>
    </cfRule>
  </conditionalFormatting>
  <conditionalFormatting sqref="C40:E40">
    <cfRule type="containsText" dxfId="3" priority="198" operator="between" text="稀有">
      <formula>NOT(ISERROR(SEARCH("稀有",C40)))</formula>
    </cfRule>
    <cfRule type="containsText" dxfId="2" priority="197" operator="between" text="史诗">
      <formula>NOT(ISERROR(SEARCH("史诗",C40)))</formula>
    </cfRule>
    <cfRule type="containsText" dxfId="1" priority="196" operator="between" text="崩坏">
      <formula>NOT(ISERROR(SEARCH("崩坏",C40)))</formula>
    </cfRule>
    <cfRule type="containsText" dxfId="0" priority="195" operator="between" text="究极">
      <formula>NOT(ISERROR(SEARCH("究极",C40)))</formula>
    </cfRule>
  </conditionalFormatting>
  <conditionalFormatting sqref="F40">
    <cfRule type="expression" dxfId="7" priority="168">
      <formula>F40="初阶"</formula>
    </cfRule>
    <cfRule type="expression" dxfId="6" priority="167">
      <formula>F40="中阶"</formula>
    </cfRule>
    <cfRule type="expression" dxfId="5" priority="166">
      <formula>F40="高阶"</formula>
    </cfRule>
    <cfRule type="expression" dxfId="4" priority="165">
      <formula>F40="超阶"</formula>
    </cfRule>
    <cfRule type="containsText" dxfId="3" priority="164" operator="between" text="稀有">
      <formula>NOT(ISERROR(SEARCH("稀有",F40)))</formula>
    </cfRule>
    <cfRule type="containsText" dxfId="2" priority="163" operator="between" text="史诗">
      <formula>NOT(ISERROR(SEARCH("史诗",F40)))</formula>
    </cfRule>
    <cfRule type="containsText" dxfId="1" priority="162" operator="between" text="崩坏">
      <formula>NOT(ISERROR(SEARCH("崩坏",F40)))</formula>
    </cfRule>
    <cfRule type="containsText" dxfId="0" priority="161" operator="between" text="究极">
      <formula>NOT(ISERROR(SEARCH("究极",F40)))</formula>
    </cfRule>
  </conditionalFormatting>
  <conditionalFormatting sqref="G40:H40">
    <cfRule type="expression" dxfId="7" priority="185">
      <formula>G40="初阶"</formula>
    </cfRule>
    <cfRule type="expression" dxfId="6" priority="184">
      <formula>G40="中阶"</formula>
    </cfRule>
    <cfRule type="expression" dxfId="5" priority="183">
      <formula>G40="高阶"</formula>
    </cfRule>
    <cfRule type="expression" dxfId="4" priority="182">
      <formula>G40="超阶"</formula>
    </cfRule>
    <cfRule type="containsText" dxfId="3" priority="181" operator="between" text="稀有">
      <formula>NOT(ISERROR(SEARCH("稀有",G40)))</formula>
    </cfRule>
    <cfRule type="containsText" dxfId="2" priority="180" operator="between" text="史诗">
      <formula>NOT(ISERROR(SEARCH("史诗",G40)))</formula>
    </cfRule>
    <cfRule type="containsText" dxfId="1" priority="179" operator="between" text="崩坏">
      <formula>NOT(ISERROR(SEARCH("崩坏",G40)))</formula>
    </cfRule>
    <cfRule type="containsText" dxfId="0" priority="178" operator="between" text="究极">
      <formula>NOT(ISERROR(SEARCH("究极",G40)))</formula>
    </cfRule>
  </conditionalFormatting>
  <conditionalFormatting sqref="I40:J40">
    <cfRule type="expression" dxfId="7" priority="219">
      <formula>I40="初阶"</formula>
    </cfRule>
    <cfRule type="expression" dxfId="6" priority="218">
      <formula>I40="中阶"</formula>
    </cfRule>
    <cfRule type="expression" dxfId="5" priority="217">
      <formula>I40="高阶"</formula>
    </cfRule>
    <cfRule type="expression" dxfId="4" priority="216">
      <formula>I40="超阶"</formula>
    </cfRule>
    <cfRule type="containsText" dxfId="3" priority="215" operator="between" text="稀有">
      <formula>NOT(ISERROR(SEARCH("稀有",I40)))</formula>
    </cfRule>
    <cfRule type="containsText" dxfId="2" priority="214" operator="between" text="史诗">
      <formula>NOT(ISERROR(SEARCH("史诗",I40)))</formula>
    </cfRule>
    <cfRule type="containsText" dxfId="1" priority="213" operator="between" text="崩坏">
      <formula>NOT(ISERROR(SEARCH("崩坏",I40)))</formula>
    </cfRule>
    <cfRule type="containsText" dxfId="0" priority="212" operator="between" text="究极">
      <formula>NOT(ISERROR(SEARCH("究极",I40)))</formula>
    </cfRule>
  </conditionalFormatting>
  <conditionalFormatting sqref="K40:L40">
    <cfRule type="containsText" dxfId="0" priority="1031" operator="between" text="究极">
      <formula>NOT(ISERROR(SEARCH("究极",K40)))</formula>
    </cfRule>
    <cfRule type="containsText" dxfId="1" priority="1032" operator="between" text="崩坏">
      <formula>NOT(ISERROR(SEARCH("崩坏",K40)))</formula>
    </cfRule>
    <cfRule type="containsText" dxfId="2" priority="1033" operator="between" text="史诗">
      <formula>NOT(ISERROR(SEARCH("史诗",K40)))</formula>
    </cfRule>
    <cfRule type="containsText" dxfId="3" priority="1034" operator="between" text="稀有">
      <formula>NOT(ISERROR(SEARCH("稀有",K40)))</formula>
    </cfRule>
    <cfRule type="expression" dxfId="4" priority="1035">
      <formula>K40="超阶"</formula>
    </cfRule>
    <cfRule type="expression" dxfId="5" priority="1036">
      <formula>K40="高阶"</formula>
    </cfRule>
    <cfRule type="expression" dxfId="6" priority="1037">
      <formula>K40="中阶"</formula>
    </cfRule>
    <cfRule type="expression" dxfId="7" priority="1038">
      <formula>K40="初阶"</formula>
    </cfRule>
  </conditionalFormatting>
  <conditionalFormatting sqref="B41:E41">
    <cfRule type="expression" dxfId="7" priority="194">
      <formula>B41="初阶"</formula>
    </cfRule>
    <cfRule type="expression" dxfId="6" priority="193">
      <formula>B41="中阶"</formula>
    </cfRule>
    <cfRule type="expression" dxfId="5" priority="192">
      <formula>B41="高阶"</formula>
    </cfRule>
    <cfRule type="expression" dxfId="4" priority="191">
      <formula>B41="超阶"</formula>
    </cfRule>
  </conditionalFormatting>
  <conditionalFormatting sqref="F41">
    <cfRule type="expression" dxfId="7" priority="160">
      <formula>F41="初阶"</formula>
    </cfRule>
    <cfRule type="expression" dxfId="6" priority="159">
      <formula>F41="中阶"</formula>
    </cfRule>
    <cfRule type="expression" dxfId="5" priority="158">
      <formula>F41="高阶"</formula>
    </cfRule>
    <cfRule type="expression" dxfId="4" priority="157">
      <formula>F41="超阶"</formula>
    </cfRule>
  </conditionalFormatting>
  <conditionalFormatting sqref="G41:H41">
    <cfRule type="expression" dxfId="7" priority="177">
      <formula>G41="初阶"</formula>
    </cfRule>
    <cfRule type="expression" dxfId="6" priority="176">
      <formula>G41="中阶"</formula>
    </cfRule>
    <cfRule type="expression" dxfId="5" priority="175">
      <formula>G41="高阶"</formula>
    </cfRule>
    <cfRule type="expression" dxfId="4" priority="174">
      <formula>G41="超阶"</formula>
    </cfRule>
  </conditionalFormatting>
  <conditionalFormatting sqref="B43:E43">
    <cfRule type="containsText" dxfId="8" priority="207" operator="between" text="否">
      <formula>NOT(ISERROR(SEARCH("否",B43)))</formula>
    </cfRule>
  </conditionalFormatting>
  <conditionalFormatting sqref="F43">
    <cfRule type="containsText" dxfId="8" priority="169" operator="between" text="否">
      <formula>NOT(ISERROR(SEARCH("否",F43)))</formula>
    </cfRule>
  </conditionalFormatting>
  <conditionalFormatting sqref="G43:H43">
    <cfRule type="containsText" dxfId="8" priority="186" operator="between" text="否">
      <formula>NOT(ISERROR(SEARCH("否",G43)))</formula>
    </cfRule>
  </conditionalFormatting>
  <conditionalFormatting sqref="I43:J43">
    <cfRule type="containsText" dxfId="8" priority="220" operator="between" text="否">
      <formula>NOT(ISERROR(SEARCH("否",I43)))</formula>
    </cfRule>
  </conditionalFormatting>
  <conditionalFormatting sqref="K43:L43">
    <cfRule type="containsText" dxfId="8" priority="1039" operator="between" text="否">
      <formula>NOT(ISERROR(SEARCH("否",K43)))</formula>
    </cfRule>
  </conditionalFormatting>
  <conditionalFormatting sqref="B58:G58">
    <cfRule type="expression" dxfId="7" priority="278">
      <formula>B58="初阶"</formula>
    </cfRule>
    <cfRule type="expression" dxfId="6" priority="277">
      <formula>B58="中阶"</formula>
    </cfRule>
    <cfRule type="expression" dxfId="5" priority="276">
      <formula>B58="高阶"</formula>
    </cfRule>
    <cfRule type="expression" dxfId="4" priority="275">
      <formula>B58="超阶"</formula>
    </cfRule>
  </conditionalFormatting>
  <conditionalFormatting sqref="B58">
    <cfRule type="containsText" dxfId="3" priority="274" operator="between" text="稀有">
      <formula>NOT(ISERROR(SEARCH("稀有",B58)))</formula>
    </cfRule>
    <cfRule type="containsText" dxfId="2" priority="273" operator="between" text="史诗">
      <formula>NOT(ISERROR(SEARCH("史诗",B58)))</formula>
    </cfRule>
    <cfRule type="containsText" dxfId="1" priority="272" operator="between" text="崩坏">
      <formula>NOT(ISERROR(SEARCH("崩坏",B58)))</formula>
    </cfRule>
    <cfRule type="containsText" dxfId="0" priority="271" operator="between" text="究极">
      <formula>NOT(ISERROR(SEARCH("究极",B58)))</formula>
    </cfRule>
  </conditionalFormatting>
  <conditionalFormatting sqref="C58:G58">
    <cfRule type="containsText" dxfId="3" priority="270" operator="between" text="稀有">
      <formula>NOT(ISERROR(SEARCH("稀有",C58)))</formula>
    </cfRule>
    <cfRule type="containsText" dxfId="2" priority="269" operator="between" text="史诗">
      <formula>NOT(ISERROR(SEARCH("史诗",C58)))</formula>
    </cfRule>
    <cfRule type="containsText" dxfId="1" priority="268" operator="between" text="崩坏">
      <formula>NOT(ISERROR(SEARCH("崩坏",C58)))</formula>
    </cfRule>
    <cfRule type="containsText" dxfId="0" priority="267" operator="between" text="究极">
      <formula>NOT(ISERROR(SEARCH("究极",C58)))</formula>
    </cfRule>
  </conditionalFormatting>
  <conditionalFormatting sqref="H58">
    <cfRule type="expression" dxfId="7" priority="312">
      <formula>H58="初阶"</formula>
    </cfRule>
    <cfRule type="expression" dxfId="6" priority="311">
      <formula>H58="中阶"</formula>
    </cfRule>
    <cfRule type="expression" dxfId="5" priority="310">
      <formula>H58="高阶"</formula>
    </cfRule>
    <cfRule type="expression" dxfId="4" priority="309">
      <formula>H58="超阶"</formula>
    </cfRule>
    <cfRule type="containsText" dxfId="3" priority="308" operator="between" text="稀有">
      <formula>NOT(ISERROR(SEARCH("稀有",H58)))</formula>
    </cfRule>
    <cfRule type="containsText" dxfId="2" priority="307" operator="between" text="史诗">
      <formula>NOT(ISERROR(SEARCH("史诗",H58)))</formula>
    </cfRule>
    <cfRule type="containsText" dxfId="1" priority="306" operator="between" text="崩坏">
      <formula>NOT(ISERROR(SEARCH("崩坏",H58)))</formula>
    </cfRule>
    <cfRule type="containsText" dxfId="0" priority="305" operator="between" text="究极">
      <formula>NOT(ISERROR(SEARCH("究极",H58)))</formula>
    </cfRule>
  </conditionalFormatting>
  <conditionalFormatting sqref="I58">
    <cfRule type="expression" dxfId="7" priority="299">
      <formula>I58="初阶"</formula>
    </cfRule>
    <cfRule type="expression" dxfId="6" priority="298">
      <formula>I58="中阶"</formula>
    </cfRule>
    <cfRule type="expression" dxfId="5" priority="297">
      <formula>I58="高阶"</formula>
    </cfRule>
    <cfRule type="expression" dxfId="4" priority="296">
      <formula>I58="超阶"</formula>
    </cfRule>
    <cfRule type="containsText" dxfId="3" priority="295" operator="between" text="稀有">
      <formula>NOT(ISERROR(SEARCH("稀有",I58)))</formula>
    </cfRule>
    <cfRule type="containsText" dxfId="2" priority="294" operator="between" text="史诗">
      <formula>NOT(ISERROR(SEARCH("史诗",I58)))</formula>
    </cfRule>
    <cfRule type="containsText" dxfId="1" priority="293" operator="between" text="崩坏">
      <formula>NOT(ISERROR(SEARCH("崩坏",I58)))</formula>
    </cfRule>
    <cfRule type="containsText" dxfId="0" priority="292" operator="between" text="究极">
      <formula>NOT(ISERROR(SEARCH("究极",I58)))</formula>
    </cfRule>
  </conditionalFormatting>
  <conditionalFormatting sqref="J58:L58">
    <cfRule type="containsText" dxfId="0" priority="1001" operator="between" text="究极">
      <formula>NOT(ISERROR(SEARCH("究极",J58)))</formula>
    </cfRule>
    <cfRule type="containsText" dxfId="1" priority="1002" operator="between" text="崩坏">
      <formula>NOT(ISERROR(SEARCH("崩坏",J58)))</formula>
    </cfRule>
    <cfRule type="containsText" dxfId="2" priority="1003" operator="between" text="史诗">
      <formula>NOT(ISERROR(SEARCH("史诗",J58)))</formula>
    </cfRule>
    <cfRule type="containsText" dxfId="3" priority="1004" operator="between" text="稀有">
      <formula>NOT(ISERROR(SEARCH("稀有",J58)))</formula>
    </cfRule>
    <cfRule type="expression" dxfId="4" priority="1005">
      <formula>J58="超阶"</formula>
    </cfRule>
    <cfRule type="expression" dxfId="5" priority="1006">
      <formula>J58="高阶"</formula>
    </cfRule>
    <cfRule type="expression" dxfId="6" priority="1007">
      <formula>J58="中阶"</formula>
    </cfRule>
    <cfRule type="expression" dxfId="7" priority="1008">
      <formula>J58="初阶"</formula>
    </cfRule>
  </conditionalFormatting>
  <conditionalFormatting sqref="B59:G59">
    <cfRule type="expression" dxfId="7" priority="266">
      <formula>B59="初阶"</formula>
    </cfRule>
    <cfRule type="expression" dxfId="6" priority="265">
      <formula>B59="中阶"</formula>
    </cfRule>
    <cfRule type="expression" dxfId="5" priority="264">
      <formula>B59="高阶"</formula>
    </cfRule>
    <cfRule type="expression" dxfId="4" priority="263">
      <formula>B59="超阶"</formula>
    </cfRule>
  </conditionalFormatting>
  <conditionalFormatting sqref="H59">
    <cfRule type="expression" dxfId="7" priority="317">
      <formula>H59="初阶"</formula>
    </cfRule>
    <cfRule type="expression" dxfId="6" priority="316">
      <formula>H59="中阶"</formula>
    </cfRule>
    <cfRule type="expression" dxfId="5" priority="315">
      <formula>H59="高阶"</formula>
    </cfRule>
    <cfRule type="expression" dxfId="4" priority="314">
      <formula>H59="超阶"</formula>
    </cfRule>
  </conditionalFormatting>
  <conditionalFormatting sqref="I59">
    <cfRule type="expression" dxfId="7" priority="304">
      <formula>I59="初阶"</formula>
    </cfRule>
    <cfRule type="expression" dxfId="6" priority="303">
      <formula>I59="中阶"</formula>
    </cfRule>
    <cfRule type="expression" dxfId="5" priority="302">
      <formula>I59="高阶"</formula>
    </cfRule>
    <cfRule type="expression" dxfId="4" priority="301">
      <formula>I59="超阶"</formula>
    </cfRule>
  </conditionalFormatting>
  <conditionalFormatting sqref="J59:L59">
    <cfRule type="expression" dxfId="4" priority="1010">
      <formula>J59="超阶"</formula>
    </cfRule>
    <cfRule type="expression" dxfId="5" priority="1011">
      <formula>J59="高阶"</formula>
    </cfRule>
    <cfRule type="expression" dxfId="6" priority="1012">
      <formula>J59="中阶"</formula>
    </cfRule>
    <cfRule type="expression" dxfId="7" priority="1013">
      <formula>J59="初阶"</formula>
    </cfRule>
  </conditionalFormatting>
  <conditionalFormatting sqref="H60">
    <cfRule type="expression" dxfId="7" priority="291">
      <formula>H60="初阶"</formula>
    </cfRule>
    <cfRule type="expression" dxfId="6" priority="290">
      <formula>H60="中阶"</formula>
    </cfRule>
    <cfRule type="expression" dxfId="5" priority="289">
      <formula>H60="高阶"</formula>
    </cfRule>
    <cfRule type="expression" dxfId="4" priority="288">
      <formula>H60="超阶"</formula>
    </cfRule>
  </conditionalFormatting>
  <conditionalFormatting sqref="I60">
    <cfRule type="expression" dxfId="7" priority="287">
      <formula>I60="初阶"</formula>
    </cfRule>
    <cfRule type="expression" dxfId="6" priority="286">
      <formula>I60="中阶"</formula>
    </cfRule>
    <cfRule type="expression" dxfId="5" priority="285">
      <formula>I60="高阶"</formula>
    </cfRule>
    <cfRule type="expression" dxfId="4" priority="284">
      <formula>I60="超阶"</formula>
    </cfRule>
  </conditionalFormatting>
  <conditionalFormatting sqref="J60:M60">
    <cfRule type="expression" dxfId="4" priority="963">
      <formula>J60="超阶"</formula>
    </cfRule>
    <cfRule type="expression" dxfId="5" priority="964">
      <formula>J60="高阶"</formula>
    </cfRule>
    <cfRule type="expression" dxfId="6" priority="965">
      <formula>J60="中阶"</formula>
    </cfRule>
    <cfRule type="expression" dxfId="7" priority="966">
      <formula>J60="初阶"</formula>
    </cfRule>
  </conditionalFormatting>
  <conditionalFormatting sqref="B61:G61">
    <cfRule type="containsText" dxfId="8" priority="279" operator="between" text="否">
      <formula>NOT(ISERROR(SEARCH("否",B61)))</formula>
    </cfRule>
  </conditionalFormatting>
  <conditionalFormatting sqref="H61">
    <cfRule type="containsText" dxfId="8" priority="21" operator="between" text="否">
      <formula>NOT(ISERROR(SEARCH("否",H61)))</formula>
    </cfRule>
    <cfRule type="expression" dxfId="4" priority="22">
      <formula>H61="超阶"</formula>
    </cfRule>
    <cfRule type="expression" dxfId="5" priority="23">
      <formula>H61="高阶"</formula>
    </cfRule>
    <cfRule type="expression" dxfId="6" priority="24">
      <formula>H61="中阶"</formula>
    </cfRule>
    <cfRule type="expression" dxfId="7" priority="25">
      <formula>H61="初阶"</formula>
    </cfRule>
  </conditionalFormatting>
  <conditionalFormatting sqref="I61">
    <cfRule type="containsText" dxfId="8" priority="16" operator="between" text="否">
      <formula>NOT(ISERROR(SEARCH("否",I61)))</formula>
    </cfRule>
    <cfRule type="expression" dxfId="4" priority="17">
      <formula>I61="超阶"</formula>
    </cfRule>
    <cfRule type="expression" dxfId="5" priority="18">
      <formula>I61="高阶"</formula>
    </cfRule>
    <cfRule type="expression" dxfId="6" priority="19">
      <formula>I61="中阶"</formula>
    </cfRule>
    <cfRule type="expression" dxfId="7" priority="20">
      <formula>I61="初阶"</formula>
    </cfRule>
  </conditionalFormatting>
  <conditionalFormatting sqref="J61">
    <cfRule type="containsText" dxfId="8" priority="11" operator="between" text="否">
      <formula>NOT(ISERROR(SEARCH("否",J61)))</formula>
    </cfRule>
    <cfRule type="expression" dxfId="4" priority="12">
      <formula>J61="超阶"</formula>
    </cfRule>
    <cfRule type="expression" dxfId="5" priority="13">
      <formula>J61="高阶"</formula>
    </cfRule>
    <cfRule type="expression" dxfId="6" priority="14">
      <formula>J61="中阶"</formula>
    </cfRule>
    <cfRule type="expression" dxfId="7" priority="15">
      <formula>J61="初阶"</formula>
    </cfRule>
  </conditionalFormatting>
  <conditionalFormatting sqref="K61">
    <cfRule type="containsText" dxfId="8" priority="6" operator="between" text="否">
      <formula>NOT(ISERROR(SEARCH("否",K61)))</formula>
    </cfRule>
    <cfRule type="expression" dxfId="4" priority="7">
      <formula>K61="超阶"</formula>
    </cfRule>
    <cfRule type="expression" dxfId="5" priority="8">
      <formula>K61="高阶"</formula>
    </cfRule>
    <cfRule type="expression" dxfId="6" priority="9">
      <formula>K61="中阶"</formula>
    </cfRule>
    <cfRule type="expression" dxfId="7" priority="10">
      <formula>K61="初阶"</formula>
    </cfRule>
  </conditionalFormatting>
  <conditionalFormatting sqref="L61">
    <cfRule type="containsText" dxfId="8" priority="1" operator="between" text="否">
      <formula>NOT(ISERROR(SEARCH("否",L61)))</formula>
    </cfRule>
    <cfRule type="expression" dxfId="4" priority="2">
      <formula>L61="超阶"</formula>
    </cfRule>
    <cfRule type="expression" dxfId="5" priority="3">
      <formula>L61="高阶"</formula>
    </cfRule>
    <cfRule type="expression" dxfId="6" priority="4">
      <formula>L61="中阶"</formula>
    </cfRule>
    <cfRule type="expression" dxfId="7" priority="5">
      <formula>L61="初阶"</formula>
    </cfRule>
  </conditionalFormatting>
  <conditionalFormatting sqref="B76">
    <cfRule type="containsText" dxfId="3" priority="236" operator="between" text="稀有">
      <formula>NOT(ISERROR(SEARCH("稀有",B76)))</formula>
    </cfRule>
    <cfRule type="containsText" dxfId="2" priority="235" operator="between" text="史诗">
      <formula>NOT(ISERROR(SEARCH("史诗",B76)))</formula>
    </cfRule>
    <cfRule type="containsText" dxfId="1" priority="234" operator="between" text="崩坏">
      <formula>NOT(ISERROR(SEARCH("崩坏",B76)))</formula>
    </cfRule>
    <cfRule type="containsText" dxfId="0" priority="233" operator="between" text="究极">
      <formula>NOT(ISERROR(SEARCH("究极",B76)))</formula>
    </cfRule>
    <cfRule type="expression" dxfId="7" priority="240">
      <formula>B76="初阶"</formula>
    </cfRule>
    <cfRule type="expression" dxfId="6" priority="239">
      <formula>B76="中阶"</formula>
    </cfRule>
    <cfRule type="expression" dxfId="5" priority="238">
      <formula>B76="高阶"</formula>
    </cfRule>
    <cfRule type="expression" dxfId="4" priority="237">
      <formula>B76="超阶"</formula>
    </cfRule>
  </conditionalFormatting>
  <conditionalFormatting sqref="C76">
    <cfRule type="expression" dxfId="7" priority="117">
      <formula>C76="初阶"</formula>
    </cfRule>
    <cfRule type="expression" dxfId="6" priority="110">
      <formula>C76="中阶"</formula>
    </cfRule>
    <cfRule type="expression" dxfId="5" priority="103">
      <formula>C76="高阶"</formula>
    </cfRule>
    <cfRule type="expression" dxfId="4" priority="96">
      <formula>C76="超阶"</formula>
    </cfRule>
    <cfRule type="containsText" dxfId="3" priority="89" operator="between" text="稀有">
      <formula>NOT(ISERROR(SEARCH("稀有",C76)))</formula>
    </cfRule>
    <cfRule type="containsText" dxfId="2" priority="82" operator="between" text="史诗">
      <formula>NOT(ISERROR(SEARCH("史诗",C76)))</formula>
    </cfRule>
    <cfRule type="containsText" dxfId="1" priority="75" operator="between" text="崩坏">
      <formula>NOT(ISERROR(SEARCH("崩坏",C76)))</formula>
    </cfRule>
    <cfRule type="containsText" dxfId="0" priority="68" operator="between" text="究极">
      <formula>NOT(ISERROR(SEARCH("究极",C76)))</formula>
    </cfRule>
  </conditionalFormatting>
  <conditionalFormatting sqref="D76">
    <cfRule type="expression" dxfId="7" priority="116">
      <formula>D76="初阶"</formula>
    </cfRule>
    <cfRule type="expression" dxfId="6" priority="109">
      <formula>D76="中阶"</formula>
    </cfRule>
    <cfRule type="expression" dxfId="5" priority="102">
      <formula>D76="高阶"</formula>
    </cfRule>
    <cfRule type="expression" dxfId="4" priority="95">
      <formula>D76="超阶"</formula>
    </cfRule>
    <cfRule type="containsText" dxfId="3" priority="88" operator="between" text="稀有">
      <formula>NOT(ISERROR(SEARCH("稀有",D76)))</formula>
    </cfRule>
    <cfRule type="containsText" dxfId="2" priority="81" operator="between" text="史诗">
      <formula>NOT(ISERROR(SEARCH("史诗",D76)))</formula>
    </cfRule>
    <cfRule type="containsText" dxfId="1" priority="74" operator="between" text="崩坏">
      <formula>NOT(ISERROR(SEARCH("崩坏",D76)))</formula>
    </cfRule>
    <cfRule type="containsText" dxfId="0" priority="67" operator="between" text="究极">
      <formula>NOT(ISERROR(SEARCH("究极",D76)))</formula>
    </cfRule>
  </conditionalFormatting>
  <conditionalFormatting sqref="E76">
    <cfRule type="expression" dxfId="7" priority="115">
      <formula>E76="初阶"</formula>
    </cfRule>
    <cfRule type="expression" dxfId="6" priority="108">
      <formula>E76="中阶"</formula>
    </cfRule>
    <cfRule type="expression" dxfId="5" priority="101">
      <formula>E76="高阶"</formula>
    </cfRule>
    <cfRule type="expression" dxfId="4" priority="94">
      <formula>E76="超阶"</formula>
    </cfRule>
    <cfRule type="containsText" dxfId="3" priority="87" operator="between" text="稀有">
      <formula>NOT(ISERROR(SEARCH("稀有",E76)))</formula>
    </cfRule>
    <cfRule type="containsText" dxfId="2" priority="80" operator="between" text="史诗">
      <formula>NOT(ISERROR(SEARCH("史诗",E76)))</formula>
    </cfRule>
    <cfRule type="containsText" dxfId="1" priority="73" operator="between" text="崩坏">
      <formula>NOT(ISERROR(SEARCH("崩坏",E76)))</formula>
    </cfRule>
    <cfRule type="containsText" dxfId="0" priority="66" operator="between" text="究极">
      <formula>NOT(ISERROR(SEARCH("究极",E76)))</formula>
    </cfRule>
  </conditionalFormatting>
  <conditionalFormatting sqref="F76">
    <cfRule type="expression" dxfId="7" priority="114">
      <formula>F76="初阶"</formula>
    </cfRule>
    <cfRule type="expression" dxfId="6" priority="107">
      <formula>F76="中阶"</formula>
    </cfRule>
    <cfRule type="expression" dxfId="5" priority="100">
      <formula>F76="高阶"</formula>
    </cfRule>
    <cfRule type="expression" dxfId="4" priority="93">
      <formula>F76="超阶"</formula>
    </cfRule>
    <cfRule type="containsText" dxfId="3" priority="86" operator="between" text="稀有">
      <formula>NOT(ISERROR(SEARCH("稀有",F76)))</formula>
    </cfRule>
    <cfRule type="containsText" dxfId="2" priority="79" operator="between" text="史诗">
      <formula>NOT(ISERROR(SEARCH("史诗",F76)))</formula>
    </cfRule>
    <cfRule type="containsText" dxfId="1" priority="72" operator="between" text="崩坏">
      <formula>NOT(ISERROR(SEARCH("崩坏",F76)))</formula>
    </cfRule>
    <cfRule type="containsText" dxfId="0" priority="65" operator="between" text="究极">
      <formula>NOT(ISERROR(SEARCH("究极",F76)))</formula>
    </cfRule>
  </conditionalFormatting>
  <conditionalFormatting sqref="G76">
    <cfRule type="expression" dxfId="7" priority="113">
      <formula>G76="初阶"</formula>
    </cfRule>
    <cfRule type="expression" dxfId="6" priority="106">
      <formula>G76="中阶"</formula>
    </cfRule>
    <cfRule type="expression" dxfId="5" priority="99">
      <formula>G76="高阶"</formula>
    </cfRule>
    <cfRule type="expression" dxfId="4" priority="92">
      <formula>G76="超阶"</formula>
    </cfRule>
    <cfRule type="containsText" dxfId="3" priority="85" operator="between" text="稀有">
      <formula>NOT(ISERROR(SEARCH("稀有",G76)))</formula>
    </cfRule>
    <cfRule type="containsText" dxfId="2" priority="78" operator="between" text="史诗">
      <formula>NOT(ISERROR(SEARCH("史诗",G76)))</formula>
    </cfRule>
    <cfRule type="containsText" dxfId="1" priority="71" operator="between" text="崩坏">
      <formula>NOT(ISERROR(SEARCH("崩坏",G76)))</formula>
    </cfRule>
    <cfRule type="containsText" dxfId="0" priority="64" operator="between" text="究极">
      <formula>NOT(ISERROR(SEARCH("究极",G76)))</formula>
    </cfRule>
  </conditionalFormatting>
  <conditionalFormatting sqref="H76">
    <cfRule type="expression" dxfId="7" priority="33">
      <formula>H76="初阶"</formula>
    </cfRule>
    <cfRule type="expression" dxfId="6" priority="32">
      <formula>H76="中阶"</formula>
    </cfRule>
    <cfRule type="expression" dxfId="5" priority="31">
      <formula>H76="高阶"</formula>
    </cfRule>
    <cfRule type="expression" dxfId="4" priority="30">
      <formula>H76="超阶"</formula>
    </cfRule>
    <cfRule type="containsText" dxfId="3" priority="29" operator="between" text="稀有">
      <formula>NOT(ISERROR(SEARCH("稀有",H76)))</formula>
    </cfRule>
    <cfRule type="containsText" dxfId="2" priority="28" operator="between" text="史诗">
      <formula>NOT(ISERROR(SEARCH("史诗",H76)))</formula>
    </cfRule>
    <cfRule type="containsText" dxfId="1" priority="27" operator="between" text="崩坏">
      <formula>NOT(ISERROR(SEARCH("崩坏",H76)))</formula>
    </cfRule>
    <cfRule type="containsText" dxfId="0" priority="26" operator="between" text="究极">
      <formula>NOT(ISERROR(SEARCH("究极",H76)))</formula>
    </cfRule>
  </conditionalFormatting>
  <conditionalFormatting sqref="I76">
    <cfRule type="expression" dxfId="7" priority="111">
      <formula>I76="初阶"</formula>
    </cfRule>
    <cfRule type="expression" dxfId="6" priority="104">
      <formula>I76="中阶"</formula>
    </cfRule>
    <cfRule type="expression" dxfId="5" priority="97">
      <formula>I76="高阶"</formula>
    </cfRule>
    <cfRule type="expression" dxfId="4" priority="90">
      <formula>I76="超阶"</formula>
    </cfRule>
    <cfRule type="containsText" dxfId="3" priority="83" operator="between" text="稀有">
      <formula>NOT(ISERROR(SEARCH("稀有",I76)))</formula>
    </cfRule>
    <cfRule type="containsText" dxfId="2" priority="76" operator="between" text="史诗">
      <formula>NOT(ISERROR(SEARCH("史诗",I76)))</formula>
    </cfRule>
    <cfRule type="containsText" dxfId="1" priority="69" operator="between" text="崩坏">
      <formula>NOT(ISERROR(SEARCH("崩坏",I76)))</formula>
    </cfRule>
    <cfRule type="containsText" dxfId="0" priority="62" operator="between" text="究极">
      <formula>NOT(ISERROR(SEARCH("究极",I76)))</formula>
    </cfRule>
  </conditionalFormatting>
  <conditionalFormatting sqref="J76:L76">
    <cfRule type="containsText" dxfId="0" priority="971" operator="between" text="究极">
      <formula>NOT(ISERROR(SEARCH("究极",J76)))</formula>
    </cfRule>
    <cfRule type="containsText" dxfId="1" priority="972" operator="between" text="崩坏">
      <formula>NOT(ISERROR(SEARCH("崩坏",J76)))</formula>
    </cfRule>
    <cfRule type="containsText" dxfId="2" priority="973" operator="between" text="史诗">
      <formula>NOT(ISERROR(SEARCH("史诗",J76)))</formula>
    </cfRule>
    <cfRule type="containsText" dxfId="3" priority="974" operator="between" text="稀有">
      <formula>NOT(ISERROR(SEARCH("稀有",J76)))</formula>
    </cfRule>
    <cfRule type="expression" dxfId="4" priority="975">
      <formula>J76="超阶"</formula>
    </cfRule>
    <cfRule type="expression" dxfId="5" priority="976">
      <formula>J76="高阶"</formula>
    </cfRule>
    <cfRule type="expression" dxfId="6" priority="977">
      <formula>J76="中阶"</formula>
    </cfRule>
    <cfRule type="expression" dxfId="7" priority="978">
      <formula>J76="初阶"</formula>
    </cfRule>
  </conditionalFormatting>
  <conditionalFormatting sqref="B77">
    <cfRule type="expression" dxfId="7" priority="228">
      <formula>B77="初阶"</formula>
    </cfRule>
    <cfRule type="expression" dxfId="6" priority="227">
      <formula>B77="中阶"</formula>
    </cfRule>
    <cfRule type="expression" dxfId="5" priority="226">
      <formula>B77="高阶"</formula>
    </cfRule>
    <cfRule type="expression" dxfId="4" priority="225">
      <formula>B77="超阶"</formula>
    </cfRule>
  </conditionalFormatting>
  <conditionalFormatting sqref="C77">
    <cfRule type="expression" dxfId="7" priority="152">
      <formula>C77="初阶"</formula>
    </cfRule>
    <cfRule type="expression" dxfId="6" priority="145">
      <formula>C77="中阶"</formula>
    </cfRule>
    <cfRule type="expression" dxfId="5" priority="138">
      <formula>C77="高阶"</formula>
    </cfRule>
    <cfRule type="expression" dxfId="4" priority="131">
      <formula>C77="超阶"</formula>
    </cfRule>
  </conditionalFormatting>
  <conditionalFormatting sqref="D77">
    <cfRule type="expression" dxfId="7" priority="151">
      <formula>D77="初阶"</formula>
    </cfRule>
    <cfRule type="expression" dxfId="6" priority="144">
      <formula>D77="中阶"</formula>
    </cfRule>
    <cfRule type="expression" dxfId="5" priority="137">
      <formula>D77="高阶"</formula>
    </cfRule>
    <cfRule type="expression" dxfId="4" priority="130">
      <formula>D77="超阶"</formula>
    </cfRule>
  </conditionalFormatting>
  <conditionalFormatting sqref="E77">
    <cfRule type="expression" dxfId="7" priority="150">
      <formula>E77="初阶"</formula>
    </cfRule>
    <cfRule type="expression" dxfId="6" priority="143">
      <formula>E77="中阶"</formula>
    </cfRule>
    <cfRule type="expression" dxfId="5" priority="136">
      <formula>E77="高阶"</formula>
    </cfRule>
    <cfRule type="expression" dxfId="4" priority="129">
      <formula>E77="超阶"</formula>
    </cfRule>
  </conditionalFormatting>
  <conditionalFormatting sqref="F77">
    <cfRule type="expression" dxfId="7" priority="149">
      <formula>F77="初阶"</formula>
    </cfRule>
    <cfRule type="expression" dxfId="6" priority="142">
      <formula>F77="中阶"</formula>
    </cfRule>
    <cfRule type="expression" dxfId="5" priority="135">
      <formula>F77="高阶"</formula>
    </cfRule>
    <cfRule type="expression" dxfId="4" priority="128">
      <formula>F77="超阶"</formula>
    </cfRule>
  </conditionalFormatting>
  <conditionalFormatting sqref="G77">
    <cfRule type="expression" dxfId="7" priority="148">
      <formula>G77="初阶"</formula>
    </cfRule>
    <cfRule type="expression" dxfId="6" priority="141">
      <formula>G77="中阶"</formula>
    </cfRule>
    <cfRule type="expression" dxfId="5" priority="134">
      <formula>G77="高阶"</formula>
    </cfRule>
    <cfRule type="expression" dxfId="4" priority="127">
      <formula>G77="超阶"</formula>
    </cfRule>
  </conditionalFormatting>
  <conditionalFormatting sqref="H77">
    <cfRule type="expression" dxfId="7" priority="147">
      <formula>H77="初阶"</formula>
    </cfRule>
    <cfRule type="expression" dxfId="6" priority="140">
      <formula>H77="中阶"</formula>
    </cfRule>
    <cfRule type="expression" dxfId="5" priority="133">
      <formula>H77="高阶"</formula>
    </cfRule>
    <cfRule type="expression" dxfId="4" priority="126">
      <formula>H77="超阶"</formula>
    </cfRule>
  </conditionalFormatting>
  <conditionalFormatting sqref="I77">
    <cfRule type="expression" dxfId="7" priority="146">
      <formula>I77="初阶"</formula>
    </cfRule>
    <cfRule type="expression" dxfId="6" priority="139">
      <formula>I77="中阶"</formula>
    </cfRule>
    <cfRule type="expression" dxfId="5" priority="132">
      <formula>I77="高阶"</formula>
    </cfRule>
    <cfRule type="expression" dxfId="4" priority="125">
      <formula>I77="超阶"</formula>
    </cfRule>
  </conditionalFormatting>
  <conditionalFormatting sqref="J77:L77">
    <cfRule type="expression" dxfId="4" priority="980">
      <formula>J77="超阶"</formula>
    </cfRule>
    <cfRule type="expression" dxfId="5" priority="981">
      <formula>J77="高阶"</formula>
    </cfRule>
    <cfRule type="expression" dxfId="6" priority="982">
      <formula>J77="中阶"</formula>
    </cfRule>
    <cfRule type="expression" dxfId="7" priority="983">
      <formula>J77="初阶"</formula>
    </cfRule>
  </conditionalFormatting>
  <conditionalFormatting sqref="C78">
    <cfRule type="expression" dxfId="7" priority="61">
      <formula>C78="初阶"</formula>
    </cfRule>
    <cfRule type="expression" dxfId="6" priority="54">
      <formula>C78="中阶"</formula>
    </cfRule>
    <cfRule type="expression" dxfId="5" priority="47">
      <formula>C78="高阶"</formula>
    </cfRule>
    <cfRule type="expression" dxfId="4" priority="40">
      <formula>C78="超阶"</formula>
    </cfRule>
  </conditionalFormatting>
  <conditionalFormatting sqref="D78">
    <cfRule type="expression" dxfId="7" priority="60">
      <formula>D78="初阶"</formula>
    </cfRule>
    <cfRule type="expression" dxfId="6" priority="53">
      <formula>D78="中阶"</formula>
    </cfRule>
    <cfRule type="expression" dxfId="5" priority="46">
      <formula>D78="高阶"</formula>
    </cfRule>
    <cfRule type="expression" dxfId="4" priority="39">
      <formula>D78="超阶"</formula>
    </cfRule>
  </conditionalFormatting>
  <conditionalFormatting sqref="E78">
    <cfRule type="expression" dxfId="7" priority="59">
      <formula>E78="初阶"</formula>
    </cfRule>
    <cfRule type="expression" dxfId="6" priority="52">
      <formula>E78="中阶"</formula>
    </cfRule>
    <cfRule type="expression" dxfId="5" priority="45">
      <formula>E78="高阶"</formula>
    </cfRule>
    <cfRule type="expression" dxfId="4" priority="38">
      <formula>E78="超阶"</formula>
    </cfRule>
  </conditionalFormatting>
  <conditionalFormatting sqref="F78">
    <cfRule type="expression" dxfId="7" priority="58">
      <formula>F78="初阶"</formula>
    </cfRule>
    <cfRule type="expression" dxfId="6" priority="51">
      <formula>F78="中阶"</formula>
    </cfRule>
    <cfRule type="expression" dxfId="5" priority="44">
      <formula>F78="高阶"</formula>
    </cfRule>
    <cfRule type="expression" dxfId="4" priority="37">
      <formula>F78="超阶"</formula>
    </cfRule>
  </conditionalFormatting>
  <conditionalFormatting sqref="G78">
    <cfRule type="expression" dxfId="7" priority="57">
      <formula>G78="初阶"</formula>
    </cfRule>
    <cfRule type="expression" dxfId="6" priority="50">
      <formula>G78="中阶"</formula>
    </cfRule>
    <cfRule type="expression" dxfId="5" priority="43">
      <formula>G78="高阶"</formula>
    </cfRule>
    <cfRule type="expression" dxfId="4" priority="36">
      <formula>G78="超阶"</formula>
    </cfRule>
  </conditionalFormatting>
  <conditionalFormatting sqref="H78">
    <cfRule type="expression" dxfId="7" priority="56">
      <formula>H78="初阶"</formula>
    </cfRule>
    <cfRule type="expression" dxfId="6" priority="49">
      <formula>H78="中阶"</formula>
    </cfRule>
    <cfRule type="expression" dxfId="5" priority="42">
      <formula>H78="高阶"</formula>
    </cfRule>
    <cfRule type="expression" dxfId="4" priority="35">
      <formula>H78="超阶"</formula>
    </cfRule>
  </conditionalFormatting>
  <conditionalFormatting sqref="I78">
    <cfRule type="expression" dxfId="7" priority="55">
      <formula>I78="初阶"</formula>
    </cfRule>
    <cfRule type="expression" dxfId="6" priority="48">
      <formula>I78="中阶"</formula>
    </cfRule>
    <cfRule type="expression" dxfId="5" priority="41">
      <formula>I78="高阶"</formula>
    </cfRule>
    <cfRule type="expression" dxfId="4" priority="34">
      <formula>I78="超阶"</formula>
    </cfRule>
  </conditionalFormatting>
  <conditionalFormatting sqref="J78:L78">
    <cfRule type="expression" dxfId="4" priority="955">
      <formula>J78="超阶"</formula>
    </cfRule>
    <cfRule type="expression" dxfId="5" priority="956">
      <formula>J78="高阶"</formula>
    </cfRule>
    <cfRule type="expression" dxfId="6" priority="957">
      <formula>J78="中阶"</formula>
    </cfRule>
    <cfRule type="expression" dxfId="7" priority="958">
      <formula>J78="初阶"</formula>
    </cfRule>
  </conditionalFormatting>
  <conditionalFormatting sqref="B79:L79">
    <cfRule type="containsText" dxfId="8" priority="241" operator="between" text="否">
      <formula>NOT(ISERROR(SEARCH("否",B79)))</formula>
    </cfRule>
  </conditionalFormatting>
  <conditionalFormatting sqref="B1:B2">
    <cfRule type="expression" dxfId="7" priority="435">
      <formula>B1="初阶"</formula>
    </cfRule>
    <cfRule type="expression" dxfId="6" priority="434">
      <formula>B1="中阶"</formula>
    </cfRule>
    <cfRule type="expression" dxfId="5" priority="433">
      <formula>B1="高阶"</formula>
    </cfRule>
    <cfRule type="expression" dxfId="4" priority="432">
      <formula>B1="超阶"</formula>
    </cfRule>
  </conditionalFormatting>
  <conditionalFormatting sqref="E23:E25">
    <cfRule type="expression" dxfId="7" priority="415">
      <formula>E23="初阶"</formula>
    </cfRule>
    <cfRule type="expression" dxfId="6" priority="414">
      <formula>E23="中阶"</formula>
    </cfRule>
    <cfRule type="expression" dxfId="5" priority="413">
      <formula>E23="高阶"</formula>
    </cfRule>
    <cfRule type="expression" dxfId="4" priority="412">
      <formula>E23="超阶"</formula>
    </cfRule>
  </conditionalFormatting>
  <conditionalFormatting sqref="F42:F43">
    <cfRule type="expression" dxfId="7" priority="173">
      <formula>F42="初阶"</formula>
    </cfRule>
    <cfRule type="expression" dxfId="6" priority="172">
      <formula>F42="中阶"</formula>
    </cfRule>
    <cfRule type="expression" dxfId="5" priority="171">
      <formula>F42="高阶"</formula>
    </cfRule>
    <cfRule type="expression" dxfId="4" priority="170">
      <formula>F42="超阶"</formula>
    </cfRule>
  </conditionalFormatting>
  <conditionalFormatting sqref="G7:G8">
    <cfRule type="expression" dxfId="4" priority="578">
      <formula>G7="超阶"</formula>
    </cfRule>
    <cfRule type="expression" dxfId="5" priority="579">
      <formula>G7="高阶"</formula>
    </cfRule>
    <cfRule type="expression" dxfId="6" priority="580">
      <formula>G7="中阶"</formula>
    </cfRule>
    <cfRule type="expression" dxfId="7" priority="581">
      <formula>G7="初阶"</formula>
    </cfRule>
  </conditionalFormatting>
  <conditionalFormatting sqref="G23:G25">
    <cfRule type="expression" dxfId="7" priority="402">
      <formula>G23="初阶"</formula>
    </cfRule>
    <cfRule type="expression" dxfId="6" priority="401">
      <formula>G23="中阶"</formula>
    </cfRule>
    <cfRule type="expression" dxfId="5" priority="400">
      <formula>G23="高阶"</formula>
    </cfRule>
    <cfRule type="expression" dxfId="4" priority="399">
      <formula>G23="超阶"</formula>
    </cfRule>
  </conditionalFormatting>
  <conditionalFormatting sqref="H1:H2">
    <cfRule type="expression" dxfId="7" priority="419">
      <formula>H1="初阶"</formula>
    </cfRule>
    <cfRule type="expression" dxfId="6" priority="418">
      <formula>H1="中阶"</formula>
    </cfRule>
    <cfRule type="expression" dxfId="5" priority="417">
      <formula>H1="高阶"</formula>
    </cfRule>
    <cfRule type="expression" dxfId="4" priority="416">
      <formula>H1="超阶"</formula>
    </cfRule>
  </conditionalFormatting>
  <conditionalFormatting sqref="I7:I8">
    <cfRule type="expression" dxfId="4" priority="1100">
      <formula>I7="超阶"</formula>
    </cfRule>
    <cfRule type="expression" dxfId="5" priority="1101">
      <formula>I7="高阶"</formula>
    </cfRule>
    <cfRule type="expression" dxfId="6" priority="1102">
      <formula>I7="中阶"</formula>
    </cfRule>
    <cfRule type="expression" dxfId="7" priority="1103">
      <formula>I7="初阶"</formula>
    </cfRule>
  </conditionalFormatting>
  <conditionalFormatting sqref="J1:J2">
    <cfRule type="expression" dxfId="7" priority="156">
      <formula>J1="初阶"</formula>
    </cfRule>
    <cfRule type="expression" dxfId="6" priority="155">
      <formula>J1="中阶"</formula>
    </cfRule>
    <cfRule type="expression" dxfId="5" priority="154">
      <formula>J1="高阶"</formula>
    </cfRule>
    <cfRule type="expression" dxfId="4" priority="153">
      <formula>J1="超阶"</formula>
    </cfRule>
  </conditionalFormatting>
  <conditionalFormatting sqref="J6:J8">
    <cfRule type="expression" dxfId="4" priority="565">
      <formula>J6="超阶"</formula>
    </cfRule>
    <cfRule type="expression" dxfId="5" priority="566">
      <formula>J6="高阶"</formula>
    </cfRule>
    <cfRule type="expression" dxfId="6" priority="567">
      <formula>J6="中阶"</formula>
    </cfRule>
    <cfRule type="expression" dxfId="7" priority="568">
      <formula>J6="初阶"</formula>
    </cfRule>
  </conditionalFormatting>
  <conditionalFormatting sqref="K6:K8">
    <cfRule type="expression" dxfId="4" priority="552">
      <formula>K6="超阶"</formula>
    </cfRule>
    <cfRule type="expression" dxfId="5" priority="553">
      <formula>K6="高阶"</formula>
    </cfRule>
    <cfRule type="expression" dxfId="6" priority="554">
      <formula>K6="中阶"</formula>
    </cfRule>
    <cfRule type="expression" dxfId="7" priority="555">
      <formula>K6="初阶"</formula>
    </cfRule>
  </conditionalFormatting>
  <conditionalFormatting sqref="L6:L8">
    <cfRule type="expression" dxfId="4" priority="539">
      <formula>L6="超阶"</formula>
    </cfRule>
    <cfRule type="expression" dxfId="5" priority="540">
      <formula>L6="高阶"</formula>
    </cfRule>
    <cfRule type="expression" dxfId="6" priority="541">
      <formula>L6="中阶"</formula>
    </cfRule>
    <cfRule type="expression" dxfId="7" priority="542">
      <formula>L6="初阶"</formula>
    </cfRule>
  </conditionalFormatting>
  <conditionalFormatting sqref="B5 E5:F5">
    <cfRule type="expression" dxfId="4" priority="694">
      <formula>B5="超阶"</formula>
    </cfRule>
    <cfRule type="expression" dxfId="5" priority="695">
      <formula>B5="高阶"</formula>
    </cfRule>
    <cfRule type="expression" dxfId="6" priority="696">
      <formula>B5="中阶"</formula>
    </cfRule>
    <cfRule type="expression" dxfId="7" priority="697">
      <formula>B5="初阶"</formula>
    </cfRule>
  </conditionalFormatting>
  <conditionalFormatting sqref="B6:B7 E6:F7 H7:H8 B8:F8">
    <cfRule type="expression" dxfId="4" priority="699">
      <formula>B6="超阶"</formula>
    </cfRule>
    <cfRule type="expression" dxfId="5" priority="700">
      <formula>B6="高阶"</formula>
    </cfRule>
    <cfRule type="expression" dxfId="6" priority="701">
      <formula>B6="中阶"</formula>
    </cfRule>
    <cfRule type="expression" dxfId="7" priority="702">
      <formula>B6="初阶"</formula>
    </cfRule>
  </conditionalFormatting>
  <conditionalFormatting sqref="B8:F8 H8">
    <cfRule type="containsText" dxfId="8" priority="698" operator="between" text="否">
      <formula>NOT(ISERROR(SEARCH("否",B8)))</formula>
    </cfRule>
  </conditionalFormatting>
  <conditionalFormatting sqref="B22:D22 F22 H22">
    <cfRule type="expression" dxfId="4" priority="508">
      <formula>B22="超阶"</formula>
    </cfRule>
    <cfRule type="expression" dxfId="5" priority="509">
      <formula>B22="高阶"</formula>
    </cfRule>
    <cfRule type="expression" dxfId="6" priority="510">
      <formula>B22="中阶"</formula>
    </cfRule>
    <cfRule type="expression" dxfId="7" priority="511">
      <formula>B22="初阶"</formula>
    </cfRule>
  </conditionalFormatting>
  <conditionalFormatting sqref="C22:D22 F22 H22">
    <cfRule type="containsText" dxfId="0" priority="504" operator="between" text="究极">
      <formula>NOT(ISERROR(SEARCH("究极",C22)))</formula>
    </cfRule>
    <cfRule type="containsText" dxfId="1" priority="505" operator="between" text="崩坏">
      <formula>NOT(ISERROR(SEARCH("崩坏",C22)))</formula>
    </cfRule>
    <cfRule type="containsText" dxfId="2" priority="506" operator="between" text="史诗">
      <formula>NOT(ISERROR(SEARCH("史诗",C22)))</formula>
    </cfRule>
    <cfRule type="containsText" dxfId="3" priority="507" operator="between" text="稀有">
      <formula>NOT(ISERROR(SEARCH("稀有",C22)))</formula>
    </cfRule>
  </conditionalFormatting>
  <conditionalFormatting sqref="B23:D25 F23:F25 H23:H25">
    <cfRule type="expression" dxfId="4" priority="513">
      <formula>B23="超阶"</formula>
    </cfRule>
    <cfRule type="expression" dxfId="5" priority="514">
      <formula>B23="高阶"</formula>
    </cfRule>
    <cfRule type="expression" dxfId="6" priority="515">
      <formula>B23="中阶"</formula>
    </cfRule>
    <cfRule type="expression" dxfId="7" priority="516">
      <formula>B23="初阶"</formula>
    </cfRule>
  </conditionalFormatting>
  <conditionalFormatting sqref="I23:L25">
    <cfRule type="expression" dxfId="4" priority="1070">
      <formula>I23="超阶"</formula>
    </cfRule>
    <cfRule type="expression" dxfId="5" priority="1071">
      <formula>I23="高阶"</formula>
    </cfRule>
    <cfRule type="expression" dxfId="6" priority="1072">
      <formula>I23="中阶"</formula>
    </cfRule>
    <cfRule type="expression" dxfId="7" priority="1073">
      <formula>I23="初阶"</formula>
    </cfRule>
  </conditionalFormatting>
  <conditionalFormatting sqref="B25:D25 F25 H25">
    <cfRule type="containsText" dxfId="8" priority="512" operator="between" text="否">
      <formula>NOT(ISERROR(SEARCH("否",B25)))</formula>
    </cfRule>
  </conditionalFormatting>
  <conditionalFormatting sqref="I41:J43">
    <cfRule type="expression" dxfId="7" priority="224">
      <formula>I41="初阶"</formula>
    </cfRule>
    <cfRule type="expression" dxfId="6" priority="223">
      <formula>I41="中阶"</formula>
    </cfRule>
    <cfRule type="expression" dxfId="5" priority="222">
      <formula>I41="高阶"</formula>
    </cfRule>
    <cfRule type="expression" dxfId="4" priority="221">
      <formula>I41="超阶"</formula>
    </cfRule>
  </conditionalFormatting>
  <conditionalFormatting sqref="K41:L43">
    <cfRule type="expression" dxfId="4" priority="1040">
      <formula>K41="超阶"</formula>
    </cfRule>
    <cfRule type="expression" dxfId="5" priority="1041">
      <formula>K41="高阶"</formula>
    </cfRule>
    <cfRule type="expression" dxfId="6" priority="1042">
      <formula>K41="中阶"</formula>
    </cfRule>
    <cfRule type="expression" dxfId="7" priority="1043">
      <formula>K41="初阶"</formula>
    </cfRule>
  </conditionalFormatting>
  <conditionalFormatting sqref="B42:E43">
    <cfRule type="expression" dxfId="7" priority="211">
      <formula>B42="初阶"</formula>
    </cfRule>
    <cfRule type="expression" dxfId="6" priority="210">
      <formula>B42="中阶"</formula>
    </cfRule>
    <cfRule type="expression" dxfId="5" priority="209">
      <formula>B42="高阶"</formula>
    </cfRule>
    <cfRule type="expression" dxfId="4" priority="208">
      <formula>B42="超阶"</formula>
    </cfRule>
  </conditionalFormatting>
  <conditionalFormatting sqref="G42:H43">
    <cfRule type="expression" dxfId="7" priority="190">
      <formula>G42="初阶"</formula>
    </cfRule>
    <cfRule type="expression" dxfId="6" priority="189">
      <formula>G42="中阶"</formula>
    </cfRule>
    <cfRule type="expression" dxfId="5" priority="188">
      <formula>G42="高阶"</formula>
    </cfRule>
    <cfRule type="expression" dxfId="4" priority="187">
      <formula>G42="超阶"</formula>
    </cfRule>
  </conditionalFormatting>
  <conditionalFormatting sqref="B60:G61">
    <cfRule type="expression" dxfId="7" priority="283">
      <formula>B60="初阶"</formula>
    </cfRule>
    <cfRule type="expression" dxfId="6" priority="282">
      <formula>B60="中阶"</formula>
    </cfRule>
    <cfRule type="expression" dxfId="5" priority="281">
      <formula>B60="高阶"</formula>
    </cfRule>
    <cfRule type="expression" dxfId="4" priority="280">
      <formula>B60="超阶"</formula>
    </cfRule>
  </conditionalFormatting>
  <conditionalFormatting sqref="B78:B79 C79:L79">
    <cfRule type="expression" dxfId="7" priority="245">
      <formula>B78="初阶"</formula>
    </cfRule>
    <cfRule type="expression" dxfId="6" priority="244">
      <formula>B78="中阶"</formula>
    </cfRule>
    <cfRule type="expression" dxfId="5" priority="243">
      <formula>B78="高阶"</formula>
    </cfRule>
    <cfRule type="expression" dxfId="4" priority="242">
      <formula>B78="超阶"</formula>
    </cfRule>
  </conditionalFormatting>
  <dataValidations count="8">
    <dataValidation type="list" allowBlank="1" showInputMessage="1" showErrorMessage="1" sqref="B5 B40 B58 B76">
      <formula1>$X$4:$X$7</formula1>
    </dataValidation>
    <dataValidation type="list" allowBlank="1" showInputMessage="1" showErrorMessage="1" sqref="C5:L5 C22:L22 C40:L40 C58:L58 C76:L76">
      <formula1>$AE$4:$AE$9</formula1>
    </dataValidation>
    <dataValidation type="list" allowBlank="1" showInputMessage="1" showErrorMessage="1" sqref="B6:L6 B23:L23 B41:L41 B59:L59 B77:L77">
      <formula1>$T$4:$T$19</formula1>
    </dataValidation>
    <dataValidation type="list" allowBlank="1" showInputMessage="1" showErrorMessage="1" sqref="B7:L7 B24:L24 B42:L42 J60:L60 I78:L78">
      <formula1>$AN$4:$AN$270</formula1>
    </dataValidation>
    <dataValidation type="list" allowBlank="1" showInputMessage="1" showErrorMessage="1" sqref="B8:L8 B25:L25 B43:L43 B61:L61 B79:L79">
      <formula1>$AK$4:$AK$5</formula1>
    </dataValidation>
    <dataValidation allowBlank="1" showInputMessage="1" showErrorMessage="1" sqref="B9:L9 B26:L26 B44:L44 B62:L62 B80:L80"/>
    <dataValidation type="list" allowBlank="1" showInputMessage="1" showErrorMessage="1" sqref="B22">
      <formula1>$X$21:$X$24</formula1>
    </dataValidation>
    <dataValidation type="list" allowBlank="1" showInputMessage="1" showErrorMessage="1" sqref="B60:I60 B78:H78">
      <formula1>$AN$4:$AN$243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圣堂模拟器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POLOBEAR</dc:creator>
  <cp:lastModifiedBy>A'say小天 </cp:lastModifiedBy>
  <dcterms:created xsi:type="dcterms:W3CDTF">2022-11-30T07:00:00Z</dcterms:created>
  <dcterms:modified xsi:type="dcterms:W3CDTF">2024-03-18T05:35:25Z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B3A3CF67EA2B4DDBAF6D77CE0C65EFE5_13</vt:lpwstr>
  </property>
  <property fmtid="{D5CDD505-2E9C-101B-9397-08002B2CF9AE}" pid="3" name="KSOProductBuildVer">
    <vt:lpwstr>2052-12.1.0.16250</vt:lpwstr>
  </property>
</Properties>
</file>