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425" yWindow="315" windowWidth="32175" windowHeight="137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/>
  <c r="I17"/>
  <c r="J17"/>
  <c r="K17"/>
  <c r="L17"/>
  <c r="M17"/>
  <c r="N17"/>
  <c r="O17"/>
  <c r="P17"/>
  <c r="Q17"/>
  <c r="R17"/>
  <c r="S17"/>
  <c r="T17"/>
  <c r="U17"/>
  <c r="V17"/>
  <c r="W17"/>
  <c r="G17"/>
  <c r="E42"/>
  <c r="I42"/>
  <c r="L42"/>
  <c r="B42"/>
  <c r="E39"/>
  <c r="I39"/>
  <c r="L39"/>
  <c r="B39"/>
  <c r="E37"/>
  <c r="I37"/>
  <c r="L37"/>
  <c r="B37"/>
  <c r="L21"/>
  <c r="E56"/>
  <c r="E54"/>
  <c r="C48"/>
  <c r="D48"/>
  <c r="E48"/>
  <c r="F48"/>
  <c r="G48"/>
  <c r="H48"/>
  <c r="I48"/>
  <c r="C49"/>
  <c r="D49"/>
  <c r="E49"/>
  <c r="F49"/>
  <c r="G49"/>
  <c r="H49"/>
  <c r="I49"/>
  <c r="B49"/>
  <c r="B48"/>
  <c r="T24"/>
  <c r="O29"/>
  <c r="O28"/>
  <c r="Q9"/>
  <c r="Q13"/>
  <c r="T9"/>
  <c r="T13"/>
  <c r="W9"/>
  <c r="W13"/>
  <c r="T19"/>
  <c r="G9"/>
  <c r="G13"/>
  <c r="J9"/>
  <c r="J13"/>
  <c r="M9"/>
  <c r="M13"/>
  <c r="I19"/>
  <c r="E32"/>
  <c r="D32"/>
  <c r="E36"/>
  <c r="E38"/>
  <c r="I32"/>
  <c r="H32"/>
  <c r="I36"/>
  <c r="I38"/>
  <c r="L32"/>
  <c r="K32"/>
  <c r="L36"/>
  <c r="L38"/>
  <c r="B32"/>
  <c r="A32"/>
  <c r="B36"/>
  <c r="B38"/>
  <c r="J10"/>
  <c r="J14"/>
  <c r="M10"/>
  <c r="M14"/>
  <c r="Q10"/>
  <c r="Q14"/>
  <c r="T10"/>
  <c r="T14"/>
  <c r="W10"/>
  <c r="W14"/>
  <c r="G10"/>
  <c r="G14"/>
  <c r="E41"/>
  <c r="I41"/>
  <c r="L41"/>
  <c r="B41"/>
  <c r="J16"/>
  <c r="M16"/>
  <c r="Q16"/>
  <c r="T16"/>
  <c r="W16"/>
  <c r="G16"/>
  <c r="B33"/>
  <c r="D33"/>
  <c r="E33"/>
  <c r="H33"/>
  <c r="I33"/>
  <c r="K33"/>
  <c r="L33"/>
  <c r="A33"/>
</calcChain>
</file>

<file path=xl/sharedStrings.xml><?xml version="1.0" encoding="utf-8"?>
<sst xmlns="http://schemas.openxmlformats.org/spreadsheetml/2006/main" count="51" uniqueCount="28">
  <si>
    <t>pkt 1</t>
  </si>
  <si>
    <t>f[cm]=</t>
  </si>
  <si>
    <t>f&lt;s&lt;2f</t>
  </si>
  <si>
    <t>s[cm]</t>
  </si>
  <si>
    <t>s'[cm]</t>
  </si>
  <si>
    <t>s&gt;2f</t>
  </si>
  <si>
    <t>s=2f</t>
  </si>
  <si>
    <t>sred s'[cm]</t>
  </si>
  <si>
    <t>∆ sred s'[cm]</t>
  </si>
  <si>
    <t>f[cm]</t>
  </si>
  <si>
    <t>soczewka skupiajaca</t>
  </si>
  <si>
    <t>uklad</t>
  </si>
  <si>
    <t>pkt 2</t>
  </si>
  <si>
    <t>Bessel</t>
  </si>
  <si>
    <t>d[cm]</t>
  </si>
  <si>
    <t>c1[cm]</t>
  </si>
  <si>
    <t>c2[cm]</t>
  </si>
  <si>
    <t>skupiajaca</t>
  </si>
  <si>
    <t>UKŁAD</t>
  </si>
  <si>
    <t>c[cm]</t>
  </si>
  <si>
    <t>Z[D]</t>
  </si>
  <si>
    <t>∆s[cm]</t>
  </si>
  <si>
    <t>∆f[cm]</t>
  </si>
  <si>
    <t>∆Z</t>
  </si>
  <si>
    <t>∆d</t>
  </si>
  <si>
    <t>∆c</t>
  </si>
  <si>
    <t>fs[cm]</t>
  </si>
  <si>
    <t>fu[cm]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</si>
</sst>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0" fontId="3" fillId="3" borderId="0" xfId="2" applyNumberFormat="1"/>
  </cellXfs>
  <cellStyles count="71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tabSelected="1" showRuler="0" topLeftCell="A19" workbookViewId="0">
      <selection activeCell="B42" sqref="B42"/>
    </sheetView>
  </sheetViews>
  <sheetFormatPr defaultColWidth="8.85546875" defaultRowHeight="15"/>
  <cols>
    <col min="2" max="2" width="19.28515625" customWidth="1"/>
    <col min="5" max="5" width="12.85546875" customWidth="1"/>
    <col min="7" max="7" width="13.28515625" customWidth="1"/>
    <col min="9" max="9" width="15.42578125" customWidth="1"/>
    <col min="10" max="10" width="13.7109375" customWidth="1"/>
    <col min="12" max="12" width="14.42578125" customWidth="1"/>
    <col min="13" max="13" width="14.28515625" customWidth="1"/>
    <col min="17" max="17" width="26.85546875" customWidth="1"/>
    <col min="23" max="23" width="13.28515625" customWidth="1"/>
  </cols>
  <sheetData>
    <row r="1" spans="1:24">
      <c r="A1" t="s">
        <v>0</v>
      </c>
    </row>
    <row r="2" spans="1:24">
      <c r="F2" t="s">
        <v>10</v>
      </c>
      <c r="P2" t="s">
        <v>11</v>
      </c>
    </row>
    <row r="3" spans="1:24">
      <c r="A3" t="s">
        <v>1</v>
      </c>
      <c r="B3">
        <v>12</v>
      </c>
      <c r="F3" t="s">
        <v>2</v>
      </c>
      <c r="I3" t="s">
        <v>5</v>
      </c>
      <c r="L3" t="s">
        <v>6</v>
      </c>
    </row>
    <row r="4" spans="1:24">
      <c r="F4" t="s">
        <v>3</v>
      </c>
      <c r="G4" t="s">
        <v>4</v>
      </c>
      <c r="I4" t="s">
        <v>3</v>
      </c>
      <c r="J4" t="s">
        <v>4</v>
      </c>
      <c r="L4" t="s">
        <v>3</v>
      </c>
      <c r="M4" t="s">
        <v>4</v>
      </c>
      <c r="P4" t="s">
        <v>3</v>
      </c>
      <c r="Q4" t="s">
        <v>4</v>
      </c>
      <c r="S4" t="s">
        <v>3</v>
      </c>
      <c r="T4" t="s">
        <v>4</v>
      </c>
      <c r="V4" t="s">
        <v>3</v>
      </c>
      <c r="W4" t="s">
        <v>4</v>
      </c>
    </row>
    <row r="5" spans="1:24">
      <c r="D5" s="1" t="s">
        <v>21</v>
      </c>
      <c r="E5">
        <v>0.1</v>
      </c>
      <c r="F5">
        <v>18</v>
      </c>
      <c r="G5">
        <v>35</v>
      </c>
      <c r="I5">
        <v>28</v>
      </c>
      <c r="J5">
        <v>14</v>
      </c>
      <c r="L5">
        <v>24</v>
      </c>
      <c r="M5">
        <v>15</v>
      </c>
      <c r="P5">
        <v>35</v>
      </c>
      <c r="Q5">
        <v>26.5</v>
      </c>
      <c r="S5">
        <v>14</v>
      </c>
      <c r="T5">
        <v>18.3</v>
      </c>
      <c r="V5">
        <v>15</v>
      </c>
      <c r="W5">
        <v>20.5</v>
      </c>
    </row>
    <row r="6" spans="1:24">
      <c r="F6">
        <v>18</v>
      </c>
      <c r="G6">
        <v>36</v>
      </c>
      <c r="I6">
        <v>28</v>
      </c>
      <c r="J6">
        <v>14.5</v>
      </c>
      <c r="L6">
        <v>24</v>
      </c>
      <c r="M6">
        <v>15.5</v>
      </c>
      <c r="P6">
        <v>35</v>
      </c>
      <c r="Q6">
        <v>27</v>
      </c>
      <c r="S6">
        <v>14</v>
      </c>
      <c r="T6">
        <v>18</v>
      </c>
      <c r="V6">
        <v>15</v>
      </c>
      <c r="W6">
        <v>19</v>
      </c>
    </row>
    <row r="7" spans="1:24">
      <c r="F7">
        <v>18</v>
      </c>
      <c r="G7">
        <v>35.5</v>
      </c>
      <c r="I7">
        <v>28</v>
      </c>
      <c r="J7">
        <v>14.3</v>
      </c>
      <c r="L7">
        <v>24</v>
      </c>
      <c r="M7">
        <v>16.2</v>
      </c>
      <c r="P7">
        <v>35</v>
      </c>
      <c r="Q7">
        <v>28</v>
      </c>
      <c r="S7">
        <v>14</v>
      </c>
      <c r="T7">
        <v>17.5</v>
      </c>
      <c r="V7">
        <v>15</v>
      </c>
      <c r="W7">
        <v>19.5</v>
      </c>
    </row>
    <row r="9" spans="1:24">
      <c r="F9" s="1" t="s">
        <v>7</v>
      </c>
      <c r="G9">
        <f>AVERAGE(G5:G7)</f>
        <v>35.5</v>
      </c>
      <c r="J9">
        <f t="shared" ref="J9:W9" si="0">AVERAGE(J5:J7)</f>
        <v>14.266666666666666</v>
      </c>
      <c r="M9">
        <f t="shared" si="0"/>
        <v>15.566666666666668</v>
      </c>
      <c r="Q9">
        <f t="shared" si="0"/>
        <v>27.166666666666668</v>
      </c>
      <c r="T9">
        <f t="shared" si="0"/>
        <v>17.933333333333334</v>
      </c>
      <c r="W9">
        <f t="shared" si="0"/>
        <v>19.666666666666668</v>
      </c>
    </row>
    <row r="10" spans="1:24" ht="15.75">
      <c r="F10" s="1" t="s">
        <v>8</v>
      </c>
      <c r="G10" s="6">
        <f>SQRT(VAR(G5:G7))</f>
        <v>0.5</v>
      </c>
      <c r="H10" s="5">
        <v>0.5</v>
      </c>
      <c r="J10" s="6">
        <f t="shared" ref="J10:W10" si="1">SQRT(VAR(J5:J7))</f>
        <v>0.25166114784235838</v>
      </c>
      <c r="K10" s="5">
        <v>0.26</v>
      </c>
      <c r="M10" s="6">
        <f t="shared" si="1"/>
        <v>0.60277137733417041</v>
      </c>
      <c r="N10" s="5">
        <v>0.61</v>
      </c>
      <c r="Q10" s="6">
        <f t="shared" si="1"/>
        <v>0.76376261582597327</v>
      </c>
      <c r="R10" s="5">
        <v>0.8</v>
      </c>
      <c r="T10" s="6">
        <f t="shared" si="1"/>
        <v>0.40414518843273839</v>
      </c>
      <c r="U10" s="5">
        <v>0.41</v>
      </c>
      <c r="W10" s="6">
        <f t="shared" si="1"/>
        <v>0.76376261582597327</v>
      </c>
      <c r="X10" s="5">
        <v>0.8</v>
      </c>
    </row>
    <row r="13" spans="1:24">
      <c r="F13" t="s">
        <v>9</v>
      </c>
      <c r="G13">
        <f>(G9*F5)/(G9+F5)</f>
        <v>11.94392523364486</v>
      </c>
      <c r="J13">
        <f t="shared" ref="J13:W13" si="2">(J9*I5)/(J9+I5)</f>
        <v>9.4511041009463721</v>
      </c>
      <c r="M13">
        <f t="shared" si="2"/>
        <v>9.4422914911541707</v>
      </c>
      <c r="Q13">
        <f t="shared" si="2"/>
        <v>15.294906166219839</v>
      </c>
      <c r="T13">
        <f t="shared" si="2"/>
        <v>7.8622129436325681</v>
      </c>
      <c r="W13">
        <f t="shared" si="2"/>
        <v>8.5096153846153832</v>
      </c>
    </row>
    <row r="14" spans="1:24" ht="15.75">
      <c r="F14" s="1" t="s">
        <v>22</v>
      </c>
      <c r="G14" s="6">
        <f>($E$5*G9^2 + G10*F5^2)/(F5+G9)^2</f>
        <v>0.10062887588435671</v>
      </c>
      <c r="H14" s="5">
        <v>0.11</v>
      </c>
      <c r="J14" s="6">
        <f t="shared" ref="J14:W14" si="3">($E$5*J9^2 + J10*I5^2)/(I5+J9)^2</f>
        <v>0.12183578918934417</v>
      </c>
      <c r="K14" s="5">
        <v>0.13</v>
      </c>
      <c r="M14" s="6">
        <f t="shared" si="3"/>
        <v>0.23725545559202077</v>
      </c>
      <c r="N14" s="5">
        <v>0.24</v>
      </c>
      <c r="Q14" s="6">
        <f t="shared" si="3"/>
        <v>0.26118804388679151</v>
      </c>
      <c r="R14" s="5">
        <v>0.27</v>
      </c>
      <c r="T14" s="6">
        <f t="shared" si="3"/>
        <v>0.10921719662084703</v>
      </c>
      <c r="U14" s="5">
        <v>0.11</v>
      </c>
      <c r="W14" s="6">
        <f t="shared" si="3"/>
        <v>0.17517744980099811</v>
      </c>
      <c r="X14" s="5">
        <v>0.18</v>
      </c>
    </row>
    <row r="16" spans="1:24">
      <c r="F16" t="s">
        <v>20</v>
      </c>
      <c r="G16">
        <f>1/(G13*0.01)</f>
        <v>8.3724569640062594</v>
      </c>
      <c r="J16">
        <f t="shared" ref="J16:W16" si="4">1/(J13*0.01)</f>
        <v>10.580774365821094</v>
      </c>
      <c r="M16">
        <f t="shared" si="4"/>
        <v>10.59064953604568</v>
      </c>
      <c r="Q16">
        <f t="shared" si="4"/>
        <v>6.5381244522348814</v>
      </c>
      <c r="T16">
        <f t="shared" si="4"/>
        <v>12.719065321295805</v>
      </c>
      <c r="W16">
        <f t="shared" si="4"/>
        <v>11.751412429378533</v>
      </c>
    </row>
    <row r="17" spans="1:23" ht="15.75">
      <c r="F17" s="1" t="s">
        <v>23</v>
      </c>
      <c r="G17" s="6">
        <f>G14*0.01/(G13*0.01)^2</f>
        <v>7.0538865255521999E-2</v>
      </c>
      <c r="H17" s="6" t="e">
        <f t="shared" ref="H17:W17" si="5">H14*0.01/(H13*0.01)^2</f>
        <v>#DIV/0!</v>
      </c>
      <c r="I17" s="6" t="e">
        <f t="shared" si="5"/>
        <v>#DIV/0!</v>
      </c>
      <c r="J17" s="6">
        <f t="shared" si="5"/>
        <v>0.13639856056236982</v>
      </c>
      <c r="K17" s="6" t="e">
        <f t="shared" si="5"/>
        <v>#DIV/0!</v>
      </c>
      <c r="L17" s="6" t="e">
        <f t="shared" si="5"/>
        <v>#DIV/0!</v>
      </c>
      <c r="M17" s="6">
        <f t="shared" si="5"/>
        <v>0.26611012623830838</v>
      </c>
      <c r="N17" s="6" t="e">
        <f t="shared" si="5"/>
        <v>#DIV/0!</v>
      </c>
      <c r="O17" s="6" t="e">
        <f t="shared" si="5"/>
        <v>#DIV/0!</v>
      </c>
      <c r="P17" s="6" t="e">
        <f t="shared" si="5"/>
        <v>#DIV/0!</v>
      </c>
      <c r="Q17" s="6">
        <f t="shared" si="5"/>
        <v>0.11165023948556101</v>
      </c>
      <c r="R17" s="6" t="e">
        <f t="shared" si="5"/>
        <v>#DIV/0!</v>
      </c>
      <c r="S17" s="6" t="e">
        <f t="shared" si="5"/>
        <v>#DIV/0!</v>
      </c>
      <c r="T17" s="6">
        <f t="shared" si="5"/>
        <v>0.17668570769943276</v>
      </c>
      <c r="U17" s="6" t="e">
        <f t="shared" si="5"/>
        <v>#DIV/0!</v>
      </c>
      <c r="V17" s="6" t="e">
        <f t="shared" si="5"/>
        <v>#DIV/0!</v>
      </c>
      <c r="W17" s="6">
        <f t="shared" si="5"/>
        <v>0.24191251518370788</v>
      </c>
    </row>
    <row r="18" spans="1:23" ht="15.75">
      <c r="G18" s="5">
        <v>7.1000000000000002E-4</v>
      </c>
      <c r="J18" s="5">
        <v>1.4E-3</v>
      </c>
      <c r="M18" s="5">
        <v>2.7000000000000001E-3</v>
      </c>
      <c r="Q18" s="5">
        <v>1.1999999999999999E-3</v>
      </c>
      <c r="T18" s="5">
        <v>1.8E-3</v>
      </c>
      <c r="W18" s="5">
        <v>2.5000000000000001E-3</v>
      </c>
    </row>
    <row r="19" spans="1:23">
      <c r="H19" t="s">
        <v>26</v>
      </c>
      <c r="I19">
        <f>(G13+J13+M13)/3</f>
        <v>10.279106941915133</v>
      </c>
      <c r="S19" t="s">
        <v>27</v>
      </c>
      <c r="T19">
        <f>(Q13+T13+W13)/3</f>
        <v>10.555578164822597</v>
      </c>
    </row>
    <row r="21" spans="1:23">
      <c r="L21">
        <f>(I19*T19)/(I19-T19)</f>
        <v>-392.45284065702486</v>
      </c>
      <c r="T21">
        <v>15.29</v>
      </c>
    </row>
    <row r="22" spans="1:23">
      <c r="T22">
        <v>7.86</v>
      </c>
    </row>
    <row r="23" spans="1:23">
      <c r="A23" t="s">
        <v>12</v>
      </c>
      <c r="B23" t="s">
        <v>13</v>
      </c>
      <c r="D23" s="1" t="s">
        <v>24</v>
      </c>
      <c r="E23">
        <v>0.1</v>
      </c>
      <c r="F23" s="1" t="s">
        <v>25</v>
      </c>
      <c r="G23">
        <v>0.1</v>
      </c>
      <c r="T23">
        <v>8.51</v>
      </c>
    </row>
    <row r="24" spans="1:23">
      <c r="C24" t="s">
        <v>17</v>
      </c>
      <c r="I24" t="s">
        <v>18</v>
      </c>
      <c r="T24">
        <f>SQRT(VAR(T21:T23))</f>
        <v>4.1149281079179705</v>
      </c>
    </row>
    <row r="25" spans="1:23">
      <c r="A25" t="s">
        <v>14</v>
      </c>
      <c r="B25">
        <v>60</v>
      </c>
      <c r="D25" t="s">
        <v>14</v>
      </c>
      <c r="E25">
        <v>70</v>
      </c>
      <c r="H25" t="s">
        <v>14</v>
      </c>
      <c r="I25">
        <v>40</v>
      </c>
      <c r="K25" t="s">
        <v>14</v>
      </c>
      <c r="L25">
        <v>45</v>
      </c>
      <c r="O25">
        <v>11.94</v>
      </c>
    </row>
    <row r="26" spans="1:23">
      <c r="A26" t="s">
        <v>15</v>
      </c>
      <c r="B26" t="s">
        <v>16</v>
      </c>
      <c r="D26" t="s">
        <v>15</v>
      </c>
      <c r="E26" t="s">
        <v>16</v>
      </c>
      <c r="H26" t="s">
        <v>15</v>
      </c>
      <c r="I26" t="s">
        <v>16</v>
      </c>
      <c r="K26" t="s">
        <v>15</v>
      </c>
      <c r="L26" t="s">
        <v>16</v>
      </c>
      <c r="O26">
        <v>9.4499999999999993</v>
      </c>
    </row>
    <row r="27" spans="1:23">
      <c r="A27">
        <v>11</v>
      </c>
      <c r="B27">
        <v>47</v>
      </c>
      <c r="D27">
        <v>10.9</v>
      </c>
      <c r="E27">
        <v>68.5</v>
      </c>
      <c r="H27">
        <v>14</v>
      </c>
      <c r="I27">
        <v>22</v>
      </c>
      <c r="K27">
        <v>14.5</v>
      </c>
      <c r="L27">
        <v>27.5</v>
      </c>
      <c r="O27">
        <v>9.44</v>
      </c>
    </row>
    <row r="28" spans="1:23">
      <c r="A28">
        <v>11</v>
      </c>
      <c r="B28">
        <v>48</v>
      </c>
      <c r="D28">
        <v>11.7</v>
      </c>
      <c r="E28">
        <v>68</v>
      </c>
      <c r="H28">
        <v>14.3</v>
      </c>
      <c r="I28">
        <v>22.5</v>
      </c>
      <c r="K28">
        <v>13.6</v>
      </c>
      <c r="L28">
        <v>28</v>
      </c>
      <c r="O28">
        <f>AVERAGE(O25:O27)</f>
        <v>10.276666666666666</v>
      </c>
    </row>
    <row r="29" spans="1:23">
      <c r="A29">
        <v>10.9</v>
      </c>
      <c r="B29">
        <v>48</v>
      </c>
      <c r="D29">
        <v>11</v>
      </c>
      <c r="E29">
        <v>67.599999999999994</v>
      </c>
      <c r="H29">
        <v>15.1</v>
      </c>
      <c r="I29">
        <v>23.2</v>
      </c>
      <c r="K29">
        <v>13.5</v>
      </c>
      <c r="L29">
        <v>26.9</v>
      </c>
      <c r="O29">
        <f>SQRT(VAR(O25:O27))</f>
        <v>1.4404975992112319</v>
      </c>
    </row>
    <row r="32" spans="1:23">
      <c r="A32">
        <f>AVERAGE(A27:A29)</f>
        <v>10.966666666666667</v>
      </c>
      <c r="B32">
        <f t="shared" ref="B32:L32" si="6">AVERAGE(B27:B29)</f>
        <v>47.666666666666664</v>
      </c>
      <c r="D32">
        <f t="shared" si="6"/>
        <v>11.200000000000001</v>
      </c>
      <c r="E32">
        <f t="shared" si="6"/>
        <v>68.033333333333331</v>
      </c>
      <c r="H32">
        <f t="shared" si="6"/>
        <v>14.466666666666667</v>
      </c>
      <c r="I32">
        <f t="shared" si="6"/>
        <v>22.566666666666666</v>
      </c>
      <c r="K32">
        <f t="shared" si="6"/>
        <v>13.866666666666667</v>
      </c>
      <c r="L32">
        <f t="shared" si="6"/>
        <v>27.466666666666669</v>
      </c>
    </row>
    <row r="33" spans="1:17" ht="15.75">
      <c r="A33" s="6">
        <f>SQRT(VAR(A27:A29))</f>
        <v>5.7735026918962373E-2</v>
      </c>
      <c r="B33" s="6">
        <f t="shared" ref="B33:L33" si="7">SQRT(VAR(B27:B29))</f>
        <v>0.57735026918962584</v>
      </c>
      <c r="D33" s="6">
        <f t="shared" si="7"/>
        <v>0.43588989435406683</v>
      </c>
      <c r="E33" s="6">
        <f t="shared" si="7"/>
        <v>0.4509249752822922</v>
      </c>
      <c r="H33" s="6">
        <f t="shared" si="7"/>
        <v>0.56862407030773243</v>
      </c>
      <c r="I33" s="6">
        <f t="shared" si="7"/>
        <v>0.60277137733417041</v>
      </c>
      <c r="K33" s="6">
        <f t="shared" si="7"/>
        <v>0.55075705472861036</v>
      </c>
      <c r="L33" s="6">
        <f t="shared" si="7"/>
        <v>0.55075705472861092</v>
      </c>
    </row>
    <row r="34" spans="1:17" ht="15.75">
      <c r="A34" s="5">
        <v>0.06</v>
      </c>
      <c r="B34" s="5">
        <v>0.6</v>
      </c>
      <c r="D34" s="5">
        <v>0.44</v>
      </c>
      <c r="E34" s="5">
        <v>0.46</v>
      </c>
      <c r="H34" s="5">
        <v>0.6</v>
      </c>
      <c r="I34" s="5">
        <v>0.61</v>
      </c>
      <c r="K34" s="5">
        <v>0.6</v>
      </c>
      <c r="L34" s="5">
        <v>0.6</v>
      </c>
    </row>
    <row r="36" spans="1:17">
      <c r="A36" t="s">
        <v>19</v>
      </c>
      <c r="B36">
        <f>ABS(B32-A32)</f>
        <v>36.699999999999996</v>
      </c>
      <c r="E36">
        <f t="shared" ref="E36:L36" si="8">ABS(E32-D32)</f>
        <v>56.833333333333329</v>
      </c>
      <c r="I36">
        <f t="shared" si="8"/>
        <v>8.1</v>
      </c>
      <c r="L36">
        <f t="shared" si="8"/>
        <v>13.600000000000001</v>
      </c>
    </row>
    <row r="37" spans="1:17">
      <c r="B37">
        <f>A34+B34</f>
        <v>0.65999999999999992</v>
      </c>
      <c r="E37">
        <f t="shared" ref="E37:L37" si="9">D34+E34</f>
        <v>0.9</v>
      </c>
      <c r="I37">
        <f t="shared" si="9"/>
        <v>1.21</v>
      </c>
      <c r="L37">
        <f t="shared" si="9"/>
        <v>1.2</v>
      </c>
    </row>
    <row r="38" spans="1:17">
      <c r="A38" t="s">
        <v>9</v>
      </c>
      <c r="B38">
        <f>(B25^2-B36^2)/(4*B25)</f>
        <v>9.3879583333333354</v>
      </c>
      <c r="E38">
        <f t="shared" ref="E38:L38" si="10">(E25^2-E36^2)/(4*E25)</f>
        <v>5.9641865079365095</v>
      </c>
      <c r="I38">
        <f t="shared" si="10"/>
        <v>9.5899375000000013</v>
      </c>
      <c r="L38">
        <f t="shared" si="10"/>
        <v>10.222444444444445</v>
      </c>
      <c r="Q38" s="7"/>
    </row>
    <row r="39" spans="1:17" ht="15.75">
      <c r="A39" s="1" t="s">
        <v>22</v>
      </c>
      <c r="B39" s="6">
        <f>ABS((1/2 -B38/B25)*$E$23)+(B36*B37/(2*B25))</f>
        <v>0.23620340277777774</v>
      </c>
      <c r="C39" s="6"/>
      <c r="D39" s="6"/>
      <c r="E39" s="6">
        <f t="shared" ref="E39:L39" si="11">ABS((1/2 -E38/E25)*$E$23)+(E36*E37/(2*E25))</f>
        <v>0.40683687641723354</v>
      </c>
      <c r="F39" s="6"/>
      <c r="G39" s="6"/>
      <c r="H39" s="6"/>
      <c r="I39" s="6">
        <f t="shared" si="11"/>
        <v>0.14853765624999998</v>
      </c>
      <c r="J39" s="6"/>
      <c r="K39" s="6"/>
      <c r="L39" s="6">
        <f t="shared" si="11"/>
        <v>0.2086167901234568</v>
      </c>
      <c r="M39" s="5">
        <v>1.2999999999999999E-2</v>
      </c>
      <c r="Q39" s="7"/>
    </row>
    <row r="41" spans="1:17">
      <c r="A41" t="s">
        <v>20</v>
      </c>
      <c r="B41">
        <f>1/(B38*0.01)</f>
        <v>10.65194331390833</v>
      </c>
      <c r="E41">
        <f t="shared" ref="E41:L41" si="12">1/(E38*0.01)</f>
        <v>16.766745953858177</v>
      </c>
      <c r="I41">
        <f t="shared" si="12"/>
        <v>10.427596634493185</v>
      </c>
      <c r="L41">
        <f t="shared" si="12"/>
        <v>9.7823960348688068</v>
      </c>
    </row>
    <row r="42" spans="1:17" ht="15.75">
      <c r="A42" s="1" t="s">
        <v>23</v>
      </c>
      <c r="B42" s="9">
        <f>B39*0.01/(B38*0.01)^2</f>
        <v>0.26800558413298725</v>
      </c>
      <c r="C42" s="9"/>
      <c r="D42" s="9"/>
      <c r="E42" s="9">
        <f t="shared" ref="C42:L42" si="13">E39*0.01/(E38*0.01)^2</f>
        <v>1.1437151642511254</v>
      </c>
      <c r="F42" s="9"/>
      <c r="G42" s="9"/>
      <c r="H42" s="9"/>
      <c r="I42" s="9">
        <f t="shared" si="13"/>
        <v>0.16151208122138494</v>
      </c>
      <c r="J42" s="9"/>
      <c r="K42" s="9"/>
      <c r="L42" s="9">
        <f t="shared" si="13"/>
        <v>0.1996364051281152</v>
      </c>
    </row>
    <row r="43" spans="1:17" ht="15.75">
      <c r="B43" s="8">
        <v>4.3000000000000002E-5</v>
      </c>
      <c r="E43" s="8">
        <v>2.5000000000000001E-5</v>
      </c>
      <c r="I43" s="5">
        <v>1.8000000000000001E-4</v>
      </c>
      <c r="L43" s="5">
        <v>1.2E-4</v>
      </c>
    </row>
    <row r="46" spans="1:17">
      <c r="B46">
        <v>9.39</v>
      </c>
      <c r="I46">
        <v>10.222443999999999</v>
      </c>
    </row>
    <row r="47" spans="1:17">
      <c r="B47">
        <v>5.96</v>
      </c>
      <c r="D47" s="2"/>
      <c r="E47" s="3"/>
      <c r="F47" s="3"/>
      <c r="G47" s="4"/>
      <c r="I47">
        <v>9.5899000000000001</v>
      </c>
    </row>
    <row r="48" spans="1:17">
      <c r="B48">
        <f>AVERAGE(B46:B47)</f>
        <v>7.6750000000000007</v>
      </c>
      <c r="C48" t="e">
        <f t="shared" ref="C48:I48" si="14">AVERAGE(C46:C47)</f>
        <v>#DIV/0!</v>
      </c>
      <c r="D48" t="e">
        <f t="shared" si="14"/>
        <v>#DIV/0!</v>
      </c>
      <c r="E48" t="e">
        <f t="shared" si="14"/>
        <v>#DIV/0!</v>
      </c>
      <c r="F48" t="e">
        <f t="shared" si="14"/>
        <v>#DIV/0!</v>
      </c>
      <c r="G48" t="e">
        <f t="shared" si="14"/>
        <v>#DIV/0!</v>
      </c>
      <c r="H48" t="e">
        <f t="shared" si="14"/>
        <v>#DIV/0!</v>
      </c>
      <c r="I48">
        <f t="shared" si="14"/>
        <v>9.9061719999999998</v>
      </c>
      <c r="K48" s="1"/>
      <c r="M48" s="1"/>
      <c r="O48" s="1"/>
    </row>
    <row r="49" spans="2:9">
      <c r="B49">
        <f>SQRT(VAR(B46:B47))</f>
        <v>2.4253762594698562</v>
      </c>
      <c r="C49" t="e">
        <f t="shared" ref="C49:I49" si="15">SQRT(VAR(C46:C47))</f>
        <v>#DIV/0!</v>
      </c>
      <c r="D49" t="e">
        <f t="shared" si="15"/>
        <v>#DIV/0!</v>
      </c>
      <c r="E49" t="e">
        <f t="shared" si="15"/>
        <v>#DIV/0!</v>
      </c>
      <c r="F49" t="e">
        <f t="shared" si="15"/>
        <v>#DIV/0!</v>
      </c>
      <c r="G49" t="e">
        <f t="shared" si="15"/>
        <v>#DIV/0!</v>
      </c>
      <c r="H49" t="e">
        <f t="shared" si="15"/>
        <v>#DIV/0!</v>
      </c>
      <c r="I49">
        <f t="shared" si="15"/>
        <v>0.44727615179882846</v>
      </c>
    </row>
    <row r="54" spans="2:9">
      <c r="E54">
        <f>B48*I48/(B48-I48)</f>
        <v>-34.076203044857159</v>
      </c>
    </row>
    <row r="56" spans="2:9">
      <c r="E56">
        <f>(B49*I48^2+I49*B48^2)/(B48+I48)^2</f>
        <v>0.85524665285665757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2010-11-20T13:17:04Z</dcterms:created>
  <dcterms:modified xsi:type="dcterms:W3CDTF">2010-11-30T23:00:26Z</dcterms:modified>
</cp:coreProperties>
</file>