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 firstSheet="7" activeTab="13"/>
  </bookViews>
  <sheets>
    <sheet name="New Data" sheetId="13" r:id="rId1"/>
    <sheet name="Backward Elimination Mout" sheetId="3" r:id="rId2"/>
    <sheet name="OLR" sheetId="4" r:id="rId3"/>
    <sheet name="Truncated models" sheetId="5" r:id="rId4"/>
    <sheet name="Multinomial regression" sheetId="6" r:id="rId5"/>
    <sheet name="Cluster" sheetId="10" r:id="rId6"/>
    <sheet name="Comparison" sheetId="14" r:id="rId7"/>
    <sheet name="Output Features" sheetId="15" r:id="rId8"/>
    <sheet name="Judge Features" sheetId="16" r:id="rId9"/>
    <sheet name="Models" sheetId="17" r:id="rId10"/>
    <sheet name="Genres" sheetId="18" r:id="rId11"/>
    <sheet name="Genre Distance" sheetId="19" r:id="rId12"/>
    <sheet name="Distances" sheetId="20" r:id="rId13"/>
    <sheet name="Similarity" sheetId="21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21" l="1"/>
  <c r="K7" i="21"/>
  <c r="H7" i="21"/>
  <c r="N6" i="21"/>
  <c r="K6" i="21"/>
  <c r="H6" i="21"/>
  <c r="N5" i="21"/>
  <c r="K5" i="21"/>
  <c r="H5" i="21"/>
  <c r="N4" i="21"/>
  <c r="K4" i="21"/>
  <c r="H4" i="21"/>
  <c r="H21" i="20"/>
  <c r="H20" i="20"/>
  <c r="H19" i="20"/>
  <c r="H18" i="20"/>
  <c r="H14" i="20"/>
  <c r="H13" i="20"/>
  <c r="H12" i="20"/>
  <c r="H11" i="20"/>
  <c r="H7" i="20"/>
  <c r="H6" i="20"/>
  <c r="H5" i="20"/>
  <c r="H4" i="20"/>
  <c r="H22" i="10"/>
  <c r="H23" i="10"/>
  <c r="H24" i="10"/>
  <c r="H21" i="10"/>
  <c r="H16" i="10"/>
  <c r="H17" i="10"/>
  <c r="H18" i="10"/>
  <c r="H15" i="10"/>
  <c r="H10" i="10"/>
  <c r="H9" i="10"/>
  <c r="H11" i="10"/>
  <c r="H12" i="10"/>
  <c r="I25" i="14"/>
  <c r="I24" i="14"/>
  <c r="I23" i="14"/>
  <c r="I22" i="14"/>
  <c r="I16" i="14"/>
  <c r="I15" i="14"/>
  <c r="I14" i="14"/>
  <c r="I13" i="14"/>
  <c r="I7" i="14"/>
  <c r="I6" i="14"/>
  <c r="I5" i="14"/>
  <c r="I4" i="14"/>
  <c r="V7" i="6"/>
  <c r="V6" i="6"/>
  <c r="V5" i="6"/>
  <c r="V4" i="6"/>
  <c r="O6" i="6"/>
  <c r="O7" i="6"/>
  <c r="O5" i="6"/>
  <c r="O4" i="6"/>
  <c r="L5" i="6"/>
  <c r="L6" i="6"/>
  <c r="L7" i="6"/>
  <c r="L4" i="6"/>
  <c r="I7" i="6"/>
  <c r="I6" i="6"/>
  <c r="I5" i="6"/>
  <c r="I4" i="6"/>
  <c r="L5" i="5"/>
  <c r="L6" i="5"/>
  <c r="L7" i="5"/>
  <c r="L8" i="5"/>
  <c r="L9" i="5"/>
  <c r="L10" i="5"/>
  <c r="L11" i="5"/>
  <c r="I5" i="5"/>
  <c r="I6" i="5"/>
  <c r="I7" i="5"/>
  <c r="I8" i="5"/>
  <c r="I9" i="5"/>
  <c r="I10" i="5"/>
  <c r="I11" i="5"/>
  <c r="I4" i="5"/>
  <c r="Z21" i="13"/>
  <c r="AB17" i="13"/>
  <c r="Z17" i="13"/>
  <c r="Z4" i="13"/>
  <c r="Z5" i="13"/>
  <c r="AB9" i="13"/>
  <c r="Z9" i="13"/>
  <c r="S4" i="13"/>
  <c r="S5" i="13"/>
  <c r="AB8" i="13"/>
  <c r="Z7" i="13"/>
  <c r="S7" i="13"/>
  <c r="L7" i="13"/>
  <c r="Z6" i="13"/>
  <c r="S6" i="13"/>
  <c r="L6" i="13"/>
  <c r="AB5" i="13"/>
  <c r="L5" i="13"/>
  <c r="L4" i="13"/>
  <c r="O5" i="4"/>
  <c r="O6" i="4"/>
  <c r="O7" i="4"/>
  <c r="O8" i="4"/>
  <c r="O9" i="4"/>
  <c r="O10" i="4"/>
  <c r="O11" i="4"/>
  <c r="O4" i="4"/>
  <c r="L5" i="4"/>
  <c r="L6" i="4"/>
  <c r="L7" i="4"/>
  <c r="L8" i="4"/>
  <c r="L9" i="4"/>
  <c r="L10" i="4"/>
  <c r="L11" i="4"/>
  <c r="L4" i="4"/>
  <c r="I5" i="4"/>
  <c r="I6" i="4"/>
  <c r="I7" i="4"/>
  <c r="I4" i="4"/>
  <c r="L4" i="5"/>
</calcChain>
</file>

<file path=xl/sharedStrings.xml><?xml version="1.0" encoding="utf-8"?>
<sst xmlns="http://schemas.openxmlformats.org/spreadsheetml/2006/main" count="436" uniqueCount="181">
  <si>
    <t>MODELS TRIALS</t>
  </si>
  <si>
    <t>Model</t>
  </si>
  <si>
    <t>Scale</t>
  </si>
  <si>
    <t>Variables</t>
  </si>
  <si>
    <t>Broad</t>
  </si>
  <si>
    <t>AIC</t>
  </si>
  <si>
    <t>Predictors</t>
  </si>
  <si>
    <t>Deviance</t>
  </si>
  <si>
    <t>3b</t>
  </si>
  <si>
    <t>3c</t>
  </si>
  <si>
    <t>3d</t>
  </si>
  <si>
    <t>3e</t>
  </si>
  <si>
    <t>3j</t>
  </si>
  <si>
    <t>3k</t>
  </si>
  <si>
    <t>3l</t>
  </si>
  <si>
    <t>3m</t>
  </si>
  <si>
    <t>3n</t>
  </si>
  <si>
    <t>3o</t>
  </si>
  <si>
    <t>fSYS+OV</t>
  </si>
  <si>
    <t xml:space="preserve">fGEN+fART </t>
  </si>
  <si>
    <t>sGEN+fART</t>
  </si>
  <si>
    <t>sGEN+fGEN</t>
  </si>
  <si>
    <t>OV+fART</t>
  </si>
  <si>
    <t xml:space="preserve">OV+fGEN </t>
  </si>
  <si>
    <t>OV+sGEN</t>
  </si>
  <si>
    <t>fSYS+fGEN</t>
  </si>
  <si>
    <t>fSYS+sGEN</t>
  </si>
  <si>
    <t>fSYS+fART</t>
  </si>
  <si>
    <t>4a</t>
  </si>
  <si>
    <t>4b</t>
  </si>
  <si>
    <t>4c</t>
  </si>
  <si>
    <t>4e</t>
  </si>
  <si>
    <t>4f</t>
  </si>
  <si>
    <t>fGEN</t>
  </si>
  <si>
    <t>sGEN</t>
  </si>
  <si>
    <t>fSYS</t>
  </si>
  <si>
    <t>OV</t>
  </si>
  <si>
    <t>fART</t>
  </si>
  <si>
    <t>Logit Regression</t>
  </si>
  <si>
    <t>Fine</t>
  </si>
  <si>
    <t>RMSE</t>
  </si>
  <si>
    <t>Var</t>
  </si>
  <si>
    <t>Probit Regression</t>
  </si>
  <si>
    <t>Multiple Linear Regression</t>
  </si>
  <si>
    <t>Typical estimation method</t>
  </si>
  <si>
    <t xml:space="preserve"> Least squares </t>
  </si>
  <si>
    <t>Model Fitted</t>
  </si>
  <si>
    <t>Mout</t>
  </si>
  <si>
    <t>%</t>
  </si>
  <si>
    <t xml:space="preserve"> maximum likelihood</t>
  </si>
  <si>
    <t>MASS</t>
  </si>
  <si>
    <t>fSYS * OV + fGEN * sGEN + fART</t>
  </si>
  <si>
    <t>R Packet</t>
  </si>
  <si>
    <t>rms</t>
  </si>
  <si>
    <t>fSYS +aSYS +aART</t>
  </si>
  <si>
    <t xml:space="preserve">fSYS * OV + fGEN * sGEN + fART
</t>
  </si>
  <si>
    <t>This packet does not show R</t>
  </si>
  <si>
    <t xml:space="preserve">Ant. RMSE </t>
  </si>
  <si>
    <t xml:space="preserve">Ant. Var </t>
  </si>
  <si>
    <t>ORDINAL LOGISTIC REGRESSION</t>
  </si>
  <si>
    <t xml:space="preserve">R2 </t>
  </si>
  <si>
    <t>REGRESSIONS</t>
  </si>
  <si>
    <t>MULTINOMIAL REGRESSION</t>
  </si>
  <si>
    <t>Urbano, 2013</t>
  </si>
  <si>
    <t>fSYS*OV + fART + sGEN*fGEN</t>
  </si>
  <si>
    <t xml:space="preserve"> fSYS * OV + fSYS * sGEN + fSYS * fGEN + fSYS  *  fART + OV * sGEN + OV * fGEN + OV * fART +  sGEN * fGEN + sGEN * fART + fGEN * fART</t>
  </si>
  <si>
    <t>fSYS + OV + sGEN + fGEN + fART</t>
  </si>
  <si>
    <t>fSYS*fGEN + OV*fGEN + sGEN*fGEN + fGEN*fART</t>
  </si>
  <si>
    <t xml:space="preserve">fSYS*OV + sGEN*fGEN + Distanc*fGEN + fART
</t>
  </si>
  <si>
    <t>fSYS + aART+ aSYS+Distanc</t>
  </si>
  <si>
    <t>Mjud</t>
  </si>
  <si>
    <t>DISTANCES</t>
  </si>
  <si>
    <t xml:space="preserve">Last R2 </t>
  </si>
  <si>
    <t>rmse</t>
  </si>
  <si>
    <t>var</t>
  </si>
  <si>
    <t>0.3024</t>
  </si>
  <si>
    <t>0.0913</t>
  </si>
  <si>
    <t>0.0595</t>
  </si>
  <si>
    <t>0.2408</t>
  </si>
  <si>
    <t>R2 con Genre Clustering</t>
  </si>
  <si>
    <t>R2 sin   clustering</t>
  </si>
  <si>
    <t>0.2210</t>
  </si>
  <si>
    <t>0.0505</t>
  </si>
  <si>
    <t>RMSE sin Cluster</t>
  </si>
  <si>
    <t>RMSE con Cluster</t>
  </si>
  <si>
    <t>Var con cluster</t>
  </si>
  <si>
    <t xml:space="preserve">0.916 </t>
  </si>
  <si>
    <t>0.1375</t>
  </si>
  <si>
    <t>0.01779</t>
  </si>
  <si>
    <t>Var sin Cluster</t>
  </si>
  <si>
    <t xml:space="preserve">0.906 </t>
  </si>
  <si>
    <t>0.0900</t>
  </si>
  <si>
    <t xml:space="preserve"> 0.0069</t>
  </si>
  <si>
    <t>0.436</t>
  </si>
  <si>
    <t>0.3106</t>
  </si>
  <si>
    <t>0.0965</t>
  </si>
  <si>
    <t>0.05055</t>
  </si>
  <si>
    <t>0.13757</t>
  </si>
  <si>
    <t>0.0177</t>
  </si>
  <si>
    <t xml:space="preserve"> 0.906</t>
  </si>
  <si>
    <t xml:space="preserve"> 0.0900</t>
  </si>
  <si>
    <t>0.0069</t>
  </si>
  <si>
    <t xml:space="preserve"> 0.423</t>
  </si>
  <si>
    <t xml:space="preserve">Orig. R2 </t>
  </si>
  <si>
    <t xml:space="preserve">Orig. RMSE </t>
  </si>
  <si>
    <t xml:space="preserve">Orig. Var </t>
  </si>
  <si>
    <r>
      <rPr>
        <b/>
        <sz val="12"/>
        <color theme="1"/>
        <rFont val="Calibri Bold"/>
        <family val="2"/>
      </rPr>
      <t>Orign. R</t>
    </r>
    <r>
      <rPr>
        <b/>
        <sz val="12"/>
        <color theme="1"/>
        <rFont val="Calibri Bold"/>
        <family val="2"/>
      </rPr>
      <t xml:space="preserve">2 </t>
    </r>
  </si>
  <si>
    <r>
      <rPr>
        <b/>
        <sz val="12"/>
        <color theme="1"/>
        <rFont val="Calibri Bold"/>
        <family val="2"/>
      </rPr>
      <t>R</t>
    </r>
    <r>
      <rPr>
        <b/>
        <sz val="12"/>
        <color theme="1"/>
        <rFont val="Calibri Bold"/>
        <family val="2"/>
      </rPr>
      <t>2</t>
    </r>
  </si>
  <si>
    <r>
      <rPr>
        <b/>
        <sz val="12"/>
        <color theme="1"/>
        <rFont val="Calibri Bold"/>
        <family val="2"/>
      </rPr>
      <t>Orig. R2</t>
    </r>
  </si>
  <si>
    <t>Orig. RMSE</t>
  </si>
  <si>
    <t>Orig.Var</t>
  </si>
  <si>
    <r>
      <rPr>
        <b/>
        <sz val="12"/>
        <color theme="1"/>
        <rFont val="Calibri Bold"/>
        <family val="2"/>
      </rPr>
      <t>R2</t>
    </r>
  </si>
  <si>
    <t>R2 with distances (similarity)</t>
  </si>
  <si>
    <t>R2 no Genre Clustering</t>
  </si>
  <si>
    <t>R2 with Genre Clustering</t>
  </si>
  <si>
    <t xml:space="preserve">R2 Genre Clustering </t>
  </si>
  <si>
    <t xml:space="preserve">Original R2 </t>
  </si>
  <si>
    <t>% Between highest and original</t>
  </si>
  <si>
    <t>RMSE  with distances (similarity)</t>
  </si>
  <si>
    <t>RMSE no Genre Clustering</t>
  </si>
  <si>
    <t>RMSE with Genre Clustering</t>
  </si>
  <si>
    <t xml:space="preserve">RMSE Genre Clustering </t>
  </si>
  <si>
    <t>Original RMSE</t>
  </si>
  <si>
    <t>Variance with distances (similarity)</t>
  </si>
  <si>
    <t>Var no Genre Clustering</t>
  </si>
  <si>
    <t>Var with Genre Clustering</t>
  </si>
  <si>
    <t xml:space="preserve">Var Genre Clustering </t>
  </si>
  <si>
    <t>Original Var</t>
  </si>
  <si>
    <t>Feature</t>
  </si>
  <si>
    <t>Description</t>
  </si>
  <si>
    <t xml:space="preserve">Degree of overlap between systems </t>
  </si>
  <si>
    <t>aRANK</t>
  </si>
  <si>
    <r>
      <t xml:space="preserve">% of systems that retrieved d for </t>
    </r>
    <r>
      <rPr>
        <i/>
        <sz val="12"/>
        <color theme="1"/>
        <rFont val="Arial"/>
      </rPr>
      <t>q</t>
    </r>
    <r>
      <rPr>
        <sz val="12"/>
        <color theme="1"/>
        <rFont val="Arial"/>
      </rPr>
      <t xml:space="preserve">. If many systems return </t>
    </r>
    <r>
      <rPr>
        <i/>
        <sz val="12"/>
        <color theme="1"/>
        <rFont val="Arial"/>
      </rPr>
      <t>d</t>
    </r>
    <r>
      <rPr>
        <sz val="12"/>
        <color theme="1"/>
        <rFont val="Arial"/>
      </rPr>
      <t xml:space="preserve">, </t>
    </r>
  </si>
  <si>
    <r>
      <t xml:space="preserve">It’s expected that </t>
    </r>
    <r>
      <rPr>
        <i/>
        <sz val="12"/>
        <color theme="1"/>
        <rFont val="Arial"/>
      </rPr>
      <t>d</t>
    </r>
    <r>
      <rPr>
        <sz val="12"/>
        <color theme="1"/>
        <rFont val="Arial"/>
      </rPr>
      <t xml:space="preserve"> is more similar to </t>
    </r>
    <r>
      <rPr>
        <i/>
        <sz val="12"/>
        <color theme="1"/>
        <rFont val="Arial"/>
      </rPr>
      <t>q</t>
    </r>
    <r>
      <rPr>
        <sz val="12"/>
        <color theme="1"/>
        <rFont val="Arial"/>
      </rPr>
      <t xml:space="preserve">. </t>
    </r>
  </si>
  <si>
    <r>
      <t xml:space="preserve">Average rank in which systems retrieved </t>
    </r>
    <r>
      <rPr>
        <i/>
        <sz val="12"/>
        <color theme="1"/>
        <rFont val="Arial"/>
      </rPr>
      <t>d</t>
    </r>
    <r>
      <rPr>
        <sz val="12"/>
        <color theme="1"/>
        <rFont val="Arial"/>
      </rPr>
      <t xml:space="preserve"> for </t>
    </r>
    <r>
      <rPr>
        <i/>
        <sz val="12"/>
        <color theme="1"/>
        <rFont val="Arial"/>
      </rPr>
      <t>q</t>
    </r>
    <r>
      <rPr>
        <sz val="12"/>
        <color theme="1"/>
        <rFont val="Arial"/>
      </rPr>
      <t xml:space="preserve">. Documents at the top are expected to be more similar to </t>
    </r>
    <r>
      <rPr>
        <i/>
        <sz val="12"/>
        <color theme="1"/>
        <rFont val="Arial"/>
      </rPr>
      <t>q</t>
    </r>
    <r>
      <rPr>
        <sz val="12"/>
        <color theme="1"/>
        <rFont val="Arial"/>
      </rPr>
      <t xml:space="preserve"> </t>
    </r>
  </si>
  <si>
    <r>
      <t xml:space="preserve">Whether the musical genre of </t>
    </r>
    <r>
      <rPr>
        <i/>
        <sz val="12"/>
        <color theme="1"/>
        <rFont val="Arial"/>
      </rPr>
      <t>d</t>
    </r>
    <r>
      <rPr>
        <sz val="12"/>
        <color theme="1"/>
        <rFont val="Arial"/>
      </rPr>
      <t xml:space="preserve"> is the same as </t>
    </r>
    <r>
      <rPr>
        <i/>
        <sz val="12"/>
        <color theme="1"/>
        <rFont val="Arial"/>
      </rPr>
      <t>q</t>
    </r>
    <r>
      <rPr>
        <sz val="12"/>
        <color theme="1"/>
        <rFont val="Arial"/>
      </rPr>
      <t xml:space="preserve"> </t>
    </r>
  </si>
  <si>
    <r>
      <t xml:space="preserve">% of all documents retrieved for </t>
    </r>
    <r>
      <rPr>
        <i/>
        <sz val="12"/>
        <color theme="1"/>
        <rFont val="Arial"/>
      </rPr>
      <t>q</t>
    </r>
    <r>
      <rPr>
        <sz val="12"/>
        <color theme="1"/>
        <rFont val="Arial"/>
      </rPr>
      <t xml:space="preserve"> that belong to the same musical genre than </t>
    </r>
    <r>
      <rPr>
        <i/>
        <sz val="12"/>
        <color theme="1"/>
        <rFont val="Arial"/>
      </rPr>
      <t>d</t>
    </r>
    <r>
      <rPr>
        <sz val="12"/>
        <color theme="1"/>
        <rFont val="Arial"/>
      </rPr>
      <t xml:space="preserve"> does </t>
    </r>
  </si>
  <si>
    <r>
      <t xml:space="preserve">% of documents retrieved for </t>
    </r>
    <r>
      <rPr>
        <i/>
        <sz val="12"/>
        <color theme="1"/>
        <rFont val="Arial"/>
      </rPr>
      <t>q</t>
    </r>
    <r>
      <rPr>
        <sz val="12"/>
        <color theme="1"/>
        <rFont val="Arial"/>
      </rPr>
      <t xml:space="preserve"> that belong to the same artist as </t>
    </r>
    <r>
      <rPr>
        <i/>
        <sz val="12"/>
        <color theme="1"/>
        <rFont val="Arial"/>
      </rPr>
      <t>d</t>
    </r>
    <r>
      <rPr>
        <sz val="12"/>
        <color theme="1"/>
        <rFont val="Arial"/>
      </rPr>
      <t xml:space="preserve"> does </t>
    </r>
  </si>
  <si>
    <t>aSYS</t>
  </si>
  <si>
    <t xml:space="preserve">Average relevance of documents retrieved by the system </t>
  </si>
  <si>
    <t>aDOC</t>
  </si>
  <si>
    <t>aGEN</t>
  </si>
  <si>
    <t>aART</t>
  </si>
  <si>
    <r>
      <t xml:space="preserve">Average relevance of all the other documents retrieved for </t>
    </r>
    <r>
      <rPr>
        <i/>
        <sz val="12"/>
        <color theme="1"/>
        <rFont val="Arial"/>
      </rPr>
      <t xml:space="preserve">q </t>
    </r>
  </si>
  <si>
    <r>
      <t>Average relevance of all the documents retrieved for</t>
    </r>
    <r>
      <rPr>
        <i/>
        <sz val="12"/>
        <color theme="1"/>
        <rFont val="Arial"/>
      </rPr>
      <t xml:space="preserve"> q</t>
    </r>
    <r>
      <rPr>
        <sz val="12"/>
        <color theme="1"/>
        <rFont val="Arial"/>
      </rPr>
      <t xml:space="preserve"> performed by the same artist as</t>
    </r>
    <r>
      <rPr>
        <i/>
        <sz val="12"/>
        <color theme="1"/>
        <rFont val="Arial"/>
      </rPr>
      <t xml:space="preserve"> d</t>
    </r>
    <r>
      <rPr>
        <sz val="12"/>
        <color theme="1"/>
        <rFont val="Arial"/>
      </rPr>
      <t xml:space="preserve"> </t>
    </r>
  </si>
  <si>
    <r>
      <t xml:space="preserve">Average relevance of all the documents retrieved for </t>
    </r>
    <r>
      <rPr>
        <i/>
        <sz val="12"/>
        <color theme="1"/>
        <rFont val="Arial"/>
      </rPr>
      <t>q</t>
    </r>
    <r>
      <rPr>
        <sz val="12"/>
        <color theme="1"/>
        <rFont val="Arial"/>
      </rPr>
      <t xml:space="preserve"> that belong to</t>
    </r>
  </si>
  <si>
    <r>
      <t>the same genre as</t>
    </r>
    <r>
      <rPr>
        <i/>
        <sz val="12"/>
        <color theme="1"/>
        <rFont val="Arial"/>
      </rPr>
      <t xml:space="preserve"> d</t>
    </r>
    <r>
      <rPr>
        <sz val="12"/>
        <color theme="1"/>
        <rFont val="Arial"/>
      </rPr>
      <t xml:space="preserve"> does</t>
    </r>
  </si>
  <si>
    <t>fTEAM, OV, aSYS, aART</t>
  </si>
  <si>
    <t>MOut</t>
  </si>
  <si>
    <t>fTEAM, OV, sGEN, fART, fGEN</t>
  </si>
  <si>
    <t xml:space="preserve"> 0.3439</t>
  </si>
  <si>
    <t xml:space="preserve"> R2 Broad</t>
  </si>
  <si>
    <t xml:space="preserve"> R2 Fine</t>
  </si>
  <si>
    <t xml:space="preserve"> 0.9156</t>
  </si>
  <si>
    <t xml:space="preserve"> 0.9002</t>
  </si>
  <si>
    <t xml:space="preserve"> 0.3627</t>
  </si>
  <si>
    <t xml:space="preserve">Genres </t>
  </si>
  <si>
    <t xml:space="preserve">Cluster </t>
  </si>
  <si>
    <t xml:space="preserve">Baroque-Classical-Romantic </t>
  </si>
  <si>
    <t xml:space="preserve">Blues-Rockandroll-Country </t>
  </si>
  <si>
    <t xml:space="preserve">Jazz </t>
  </si>
  <si>
    <t xml:space="preserve">Metal </t>
  </si>
  <si>
    <t xml:space="preserve">RapHiphop - Edance </t>
  </si>
  <si>
    <r>
      <rPr>
        <b/>
        <i/>
        <sz val="12"/>
        <color theme="1"/>
        <rFont val="Arial"/>
      </rPr>
      <t>Cluster 1:</t>
    </r>
    <r>
      <rPr>
        <sz val="12"/>
        <color theme="1"/>
        <rFont val="Arial"/>
      </rPr>
      <t xml:space="preserve"> Classical </t>
    </r>
  </si>
  <si>
    <r>
      <rPr>
        <b/>
        <i/>
        <sz val="12"/>
        <color theme="1"/>
        <rFont val="Arial"/>
      </rPr>
      <t xml:space="preserve">Cluster 2: </t>
    </r>
    <r>
      <rPr>
        <sz val="12"/>
        <color theme="1"/>
        <rFont val="Arial"/>
      </rPr>
      <t xml:space="preserve">Electronic </t>
    </r>
  </si>
  <si>
    <r>
      <rPr>
        <b/>
        <i/>
        <sz val="12"/>
        <color theme="1"/>
        <rFont val="Arial"/>
      </rPr>
      <t>Cluster 3:</t>
    </r>
    <r>
      <rPr>
        <sz val="12"/>
        <color theme="1"/>
        <rFont val="Arial"/>
      </rPr>
      <t xml:space="preserve"> Romantic </t>
    </r>
  </si>
  <si>
    <r>
      <rPr>
        <b/>
        <i/>
        <sz val="12"/>
        <color theme="1"/>
        <rFont val="Arial"/>
      </rPr>
      <t>Cluster 4:</t>
    </r>
    <r>
      <rPr>
        <sz val="12"/>
        <color theme="1"/>
        <rFont val="Arial"/>
      </rPr>
      <t xml:space="preserve"> Jazz </t>
    </r>
  </si>
  <si>
    <r>
      <rPr>
        <b/>
        <i/>
        <sz val="12"/>
        <color theme="1"/>
        <rFont val="Arial"/>
      </rPr>
      <t>Cluster 5:</t>
    </r>
    <r>
      <rPr>
        <sz val="12"/>
        <color theme="1"/>
        <rFont val="Arial"/>
      </rPr>
      <t xml:space="preserve"> Metal </t>
    </r>
  </si>
  <si>
    <t>Orig. Last</t>
  </si>
  <si>
    <t>% Difference</t>
  </si>
  <si>
    <t>Original Var.</t>
  </si>
  <si>
    <t>jazz</t>
  </si>
  <si>
    <t>metal</t>
  </si>
  <si>
    <t>classical</t>
  </si>
  <si>
    <t>electronic</t>
  </si>
  <si>
    <t>romantic</t>
  </si>
  <si>
    <t>genreq</t>
  </si>
  <si>
    <t>genred</t>
  </si>
  <si>
    <t>Distance Similarity</t>
  </si>
  <si>
    <t>ARTIST SIMILARITY</t>
  </si>
  <si>
    <t xml:space="preserve">R2 no Genre Clustering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</si>
</sst>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0.0000"/>
    <numFmt numFmtId="166" formatCode="0.0000%"/>
    <numFmt numFmtId="167" formatCode="0.0%"/>
  </numFmts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 Bold"/>
      <family val="2"/>
    </font>
    <font>
      <b/>
      <sz val="11"/>
      <color theme="3"/>
      <name val="Calibri"/>
      <family val="2"/>
      <scheme val="minor"/>
    </font>
    <font>
      <sz val="12"/>
      <color theme="1"/>
      <name val="Arial"/>
    </font>
    <font>
      <b/>
      <sz val="11"/>
      <color theme="4"/>
      <name val="Arial"/>
    </font>
    <font>
      <sz val="11"/>
      <color theme="4"/>
      <name val="Arial"/>
    </font>
    <font>
      <b/>
      <sz val="9"/>
      <color theme="4"/>
      <name val="Arial"/>
    </font>
    <font>
      <sz val="9"/>
      <color theme="1"/>
      <name val="Calibri"/>
      <family val="2"/>
      <scheme val="minor"/>
    </font>
    <font>
      <sz val="9"/>
      <color theme="4"/>
      <name val="Arial"/>
    </font>
    <font>
      <b/>
      <sz val="10"/>
      <color theme="4"/>
      <name val="Arial"/>
    </font>
    <font>
      <sz val="10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  <font>
      <b/>
      <sz val="11"/>
      <color theme="1"/>
      <name val="Arial"/>
    </font>
    <font>
      <b/>
      <sz val="12"/>
      <color theme="1"/>
      <name val="Arial"/>
    </font>
    <font>
      <i/>
      <sz val="12"/>
      <color theme="1"/>
      <name val="Arial"/>
    </font>
    <font>
      <b/>
      <i/>
      <sz val="12"/>
      <color theme="1"/>
      <name val="Arial"/>
    </font>
    <font>
      <b/>
      <sz val="11"/>
      <color rgb="FF073779"/>
      <name val="Arial"/>
    </font>
    <font>
      <sz val="11"/>
      <color rgb="FF073779"/>
      <name val="Arial"/>
    </font>
    <font>
      <b/>
      <sz val="11"/>
      <color rgb="FF434343"/>
      <name val="Lucida Sans"/>
    </font>
    <font>
      <b/>
      <sz val="12"/>
      <color rgb="FF434343"/>
      <name val="Arial"/>
    </font>
    <font>
      <sz val="10"/>
      <color theme="4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/>
        <bgColor rgb="FF000000"/>
      </patternFill>
    </fill>
  </fills>
  <borders count="7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4" tint="0.39997558519241921"/>
      </bottom>
      <diagonal/>
    </border>
    <border>
      <left style="medium">
        <color auto="1"/>
      </left>
      <right style="medium">
        <color auto="1"/>
      </right>
      <top/>
      <bottom style="medium">
        <color theme="4" tint="0.39997558519241921"/>
      </bottom>
      <diagonal/>
    </border>
    <border>
      <left/>
      <right/>
      <top style="medium">
        <color auto="1"/>
      </top>
      <bottom style="medium">
        <color theme="4" tint="0.39997558519241921"/>
      </bottom>
      <diagonal/>
    </border>
    <border>
      <left style="medium">
        <color rgb="FF000090"/>
      </left>
      <right/>
      <top style="medium">
        <color rgb="FF000090"/>
      </top>
      <bottom/>
      <diagonal/>
    </border>
    <border>
      <left/>
      <right/>
      <top style="medium">
        <color rgb="FF000090"/>
      </top>
      <bottom/>
      <diagonal/>
    </border>
    <border>
      <left/>
      <right style="medium">
        <color rgb="FF000090"/>
      </right>
      <top style="medium">
        <color rgb="FF000090"/>
      </top>
      <bottom/>
      <diagonal/>
    </border>
    <border>
      <left style="medium">
        <color auto="1"/>
      </left>
      <right/>
      <top/>
      <bottom style="medium">
        <color theme="4" tint="0.39997558519241921"/>
      </bottom>
      <diagonal/>
    </border>
    <border>
      <left style="medium">
        <color rgb="FF000090"/>
      </left>
      <right style="medium">
        <color auto="1"/>
      </right>
      <top/>
      <bottom style="medium">
        <color auto="1"/>
      </bottom>
      <diagonal/>
    </border>
    <border>
      <left style="medium">
        <color rgb="FF000090"/>
      </left>
      <right style="medium">
        <color rgb="FF000090"/>
      </right>
      <top/>
      <bottom style="medium">
        <color theme="4" tint="0.39997558519241921"/>
      </bottom>
      <diagonal/>
    </border>
    <border>
      <left style="medium">
        <color rgb="FF000090"/>
      </left>
      <right style="medium">
        <color rgb="FF000090"/>
      </right>
      <top/>
      <bottom style="medium">
        <color rgb="FF000090"/>
      </bottom>
      <diagonal/>
    </border>
    <border>
      <left style="medium">
        <color rgb="FF000090"/>
      </left>
      <right/>
      <top style="medium">
        <color rgb="FF000090"/>
      </top>
      <bottom style="medium">
        <color theme="4" tint="0.39997558519241921"/>
      </bottom>
      <diagonal/>
    </border>
    <border>
      <left style="medium">
        <color rgb="FF000090"/>
      </left>
      <right/>
      <top/>
      <bottom style="medium">
        <color theme="4" tint="0.39997558519241921"/>
      </bottom>
      <diagonal/>
    </border>
    <border>
      <left style="medium">
        <color rgb="FF000090"/>
      </left>
      <right/>
      <top style="medium">
        <color auto="1"/>
      </top>
      <bottom style="medium">
        <color theme="4" tint="0.39997558519241921"/>
      </bottom>
      <diagonal/>
    </border>
    <border>
      <left style="medium">
        <color rgb="FF000090"/>
      </left>
      <right style="medium">
        <color rgb="FF000090"/>
      </right>
      <top/>
      <bottom style="medium">
        <color auto="1"/>
      </bottom>
      <diagonal/>
    </border>
    <border>
      <left style="medium">
        <color rgb="FF000090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rgb="FF000090"/>
      </top>
      <bottom/>
      <diagonal/>
    </border>
    <border>
      <left/>
      <right/>
      <top style="medium">
        <color rgb="FF000090"/>
      </top>
      <bottom style="medium">
        <color rgb="FF000090"/>
      </bottom>
      <diagonal/>
    </border>
    <border>
      <left style="medium">
        <color auto="1"/>
      </left>
      <right/>
      <top style="medium">
        <color rgb="FF000090"/>
      </top>
      <bottom style="medium">
        <color rgb="FF000090"/>
      </bottom>
      <diagonal/>
    </border>
    <border>
      <left style="medium">
        <color auto="1"/>
      </left>
      <right style="medium">
        <color rgb="FF000090"/>
      </right>
      <top/>
      <bottom style="medium">
        <color auto="1"/>
      </bottom>
      <diagonal/>
    </border>
    <border>
      <left style="medium">
        <color rgb="FF00009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90"/>
      </right>
      <top style="medium">
        <color rgb="FF000090"/>
      </top>
      <bottom style="medium">
        <color theme="4" tint="0.39997558519241921"/>
      </bottom>
      <diagonal/>
    </border>
    <border>
      <left style="medium">
        <color auto="1"/>
      </left>
      <right style="medium">
        <color rgb="FF000090"/>
      </right>
      <top/>
      <bottom style="medium">
        <color theme="4" tint="0.39997558519241921"/>
      </bottom>
      <diagonal/>
    </border>
    <border>
      <left style="medium">
        <color auto="1"/>
      </left>
      <right style="medium">
        <color rgb="FF000090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000090"/>
      </top>
      <bottom/>
      <diagonal/>
    </border>
    <border>
      <left/>
      <right style="medium">
        <color auto="1"/>
      </right>
      <top style="medium">
        <color rgb="FF000090"/>
      </top>
      <bottom/>
      <diagonal/>
    </border>
    <border>
      <left style="medium">
        <color auto="1"/>
      </left>
      <right style="medium">
        <color rgb="FF000090"/>
      </right>
      <top style="medium">
        <color auto="1"/>
      </top>
      <bottom style="medium">
        <color theme="4" tint="0.3999755851924192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rgb="FF000090"/>
      </top>
      <bottom/>
      <diagonal/>
    </border>
    <border>
      <left style="medium">
        <color auto="1"/>
      </left>
      <right style="medium">
        <color rgb="FF000090"/>
      </right>
      <top style="medium">
        <color auto="1"/>
      </top>
      <bottom/>
      <diagonal/>
    </border>
    <border>
      <left style="medium">
        <color rgb="FF000090"/>
      </left>
      <right style="medium">
        <color rgb="FF000090"/>
      </right>
      <top style="medium">
        <color auto="1"/>
      </top>
      <bottom style="medium">
        <color rgb="FF000090"/>
      </bottom>
      <diagonal/>
    </border>
    <border>
      <left style="medium">
        <color auto="1"/>
      </left>
      <right/>
      <top style="medium">
        <color auto="1"/>
      </top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9">
    <xf numFmtId="0" fontId="0" fillId="0" borderId="0" xfId="0"/>
    <xf numFmtId="0" fontId="0" fillId="3" borderId="0" xfId="0" applyFill="1"/>
    <xf numFmtId="0" fontId="0" fillId="0" borderId="18" xfId="0" applyBorder="1"/>
    <xf numFmtId="0" fontId="5" fillId="0" borderId="0" xfId="0" applyFont="1"/>
    <xf numFmtId="0" fontId="7" fillId="5" borderId="6" xfId="93" applyFont="1" applyFill="1" applyBorder="1" applyAlignment="1">
      <alignment horizontal="center"/>
    </xf>
    <xf numFmtId="164" fontId="7" fillId="5" borderId="6" xfId="93" applyNumberFormat="1" applyFont="1" applyFill="1" applyBorder="1" applyAlignment="1">
      <alignment horizontal="center" vertical="center"/>
    </xf>
    <xf numFmtId="0" fontId="6" fillId="3" borderId="36" xfId="93" applyNumberFormat="1" applyFont="1" applyFill="1" applyBorder="1" applyAlignment="1">
      <alignment horizontal="center"/>
    </xf>
    <xf numFmtId="0" fontId="6" fillId="3" borderId="37" xfId="93" applyNumberFormat="1" applyFont="1" applyFill="1" applyBorder="1" applyAlignment="1">
      <alignment horizontal="center"/>
    </xf>
    <xf numFmtId="164" fontId="7" fillId="5" borderId="5" xfId="93" applyNumberFormat="1" applyFont="1" applyFill="1" applyBorder="1" applyAlignment="1">
      <alignment horizontal="center" vertical="center"/>
    </xf>
    <xf numFmtId="165" fontId="7" fillId="5" borderId="6" xfId="93" applyNumberFormat="1" applyFont="1" applyFill="1" applyBorder="1" applyAlignment="1">
      <alignment horizontal="center"/>
    </xf>
    <xf numFmtId="0" fontId="6" fillId="3" borderId="35" xfId="93" applyNumberFormat="1" applyFont="1" applyFill="1" applyBorder="1" applyAlignment="1">
      <alignment horizontal="center"/>
    </xf>
    <xf numFmtId="0" fontId="6" fillId="3" borderId="24" xfId="93" applyNumberFormat="1" applyFont="1" applyFill="1" applyBorder="1" applyAlignment="1">
      <alignment horizontal="center"/>
    </xf>
    <xf numFmtId="0" fontId="6" fillId="3" borderId="43" xfId="93" applyNumberFormat="1" applyFont="1" applyFill="1" applyBorder="1" applyAlignment="1">
      <alignment horizontal="center"/>
    </xf>
    <xf numFmtId="0" fontId="6" fillId="3" borderId="44" xfId="93" applyNumberFormat="1" applyFont="1" applyFill="1" applyBorder="1" applyAlignment="1">
      <alignment horizontal="center"/>
    </xf>
    <xf numFmtId="0" fontId="6" fillId="3" borderId="7" xfId="93" applyNumberFormat="1" applyFont="1" applyFill="1" applyBorder="1" applyAlignment="1">
      <alignment horizontal="center"/>
    </xf>
    <xf numFmtId="0" fontId="10" fillId="5" borderId="2" xfId="93" applyFont="1" applyFill="1" applyBorder="1" applyAlignment="1">
      <alignment horizontal="center"/>
    </xf>
    <xf numFmtId="0" fontId="10" fillId="5" borderId="2" xfId="93" applyFont="1" applyFill="1" applyBorder="1" applyAlignment="1">
      <alignment horizontal="center" vertical="center"/>
    </xf>
    <xf numFmtId="0" fontId="10" fillId="5" borderId="0" xfId="93" applyFont="1" applyFill="1" applyBorder="1" applyAlignment="1">
      <alignment horizontal="center"/>
    </xf>
    <xf numFmtId="0" fontId="10" fillId="5" borderId="0" xfId="93" applyFont="1" applyFill="1" applyBorder="1" applyAlignment="1">
      <alignment horizontal="center" vertical="center"/>
    </xf>
    <xf numFmtId="165" fontId="10" fillId="5" borderId="0" xfId="93" applyNumberFormat="1" applyFont="1" applyFill="1" applyBorder="1" applyAlignment="1">
      <alignment horizontal="center"/>
    </xf>
    <xf numFmtId="0" fontId="10" fillId="5" borderId="6" xfId="93" applyFont="1" applyFill="1" applyBorder="1" applyAlignment="1">
      <alignment horizontal="center"/>
    </xf>
    <xf numFmtId="164" fontId="10" fillId="5" borderId="6" xfId="93" applyNumberFormat="1" applyFont="1" applyFill="1" applyBorder="1" applyAlignment="1">
      <alignment horizontal="center" vertical="center"/>
    </xf>
    <xf numFmtId="0" fontId="10" fillId="5" borderId="6" xfId="93" applyFont="1" applyFill="1" applyBorder="1" applyAlignment="1">
      <alignment horizontal="center" vertical="center"/>
    </xf>
    <xf numFmtId="0" fontId="9" fillId="0" borderId="16" xfId="0" applyFont="1" applyBorder="1"/>
    <xf numFmtId="0" fontId="9" fillId="0" borderId="18" xfId="0" applyFont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Border="1"/>
    <xf numFmtId="0" fontId="13" fillId="4" borderId="50" xfId="0" applyFont="1" applyFill="1" applyBorder="1" applyAlignment="1">
      <alignment horizontal="center"/>
    </xf>
    <xf numFmtId="0" fontId="13" fillId="4" borderId="49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4" fillId="7" borderId="51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left" vertical="center" wrapText="1"/>
    </xf>
    <xf numFmtId="3" fontId="14" fillId="0" borderId="13" xfId="0" applyNumberFormat="1" applyFont="1" applyBorder="1" applyAlignment="1">
      <alignment horizontal="center" vertical="center"/>
    </xf>
    <xf numFmtId="3" fontId="14" fillId="0" borderId="48" xfId="0" applyNumberFormat="1" applyFont="1" applyBorder="1" applyAlignment="1">
      <alignment horizontal="center" vertical="center"/>
    </xf>
    <xf numFmtId="0" fontId="14" fillId="7" borderId="51" xfId="0" applyFont="1" applyFill="1" applyBorder="1" applyAlignment="1">
      <alignment horizontal="center"/>
    </xf>
    <xf numFmtId="0" fontId="14" fillId="3" borderId="15" xfId="0" applyFont="1" applyFill="1" applyBorder="1"/>
    <xf numFmtId="3" fontId="14" fillId="0" borderId="15" xfId="0" applyNumberFormat="1" applyFont="1" applyBorder="1" applyAlignment="1">
      <alignment horizontal="center"/>
    </xf>
    <xf numFmtId="3" fontId="14" fillId="0" borderId="17" xfId="0" applyNumberFormat="1" applyFont="1" applyBorder="1" applyAlignment="1">
      <alignment horizontal="center" vertical="center"/>
    </xf>
    <xf numFmtId="3" fontId="14" fillId="0" borderId="15" xfId="0" applyNumberFormat="1" applyFont="1" applyFill="1" applyBorder="1" applyAlignment="1">
      <alignment horizontal="center"/>
    </xf>
    <xf numFmtId="3" fontId="14" fillId="0" borderId="17" xfId="0" applyNumberFormat="1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left"/>
    </xf>
    <xf numFmtId="0" fontId="15" fillId="3" borderId="15" xfId="0" applyFont="1" applyFill="1" applyBorder="1" applyAlignment="1">
      <alignment horizontal="left"/>
    </xf>
    <xf numFmtId="0" fontId="14" fillId="7" borderId="52" xfId="0" applyFont="1" applyFill="1" applyBorder="1" applyAlignment="1">
      <alignment horizontal="center"/>
    </xf>
    <xf numFmtId="0" fontId="15" fillId="3" borderId="14" xfId="0" applyFont="1" applyFill="1" applyBorder="1" applyAlignment="1">
      <alignment horizontal="left"/>
    </xf>
    <xf numFmtId="3" fontId="13" fillId="8" borderId="14" xfId="0" applyNumberFormat="1" applyFont="1" applyFill="1" applyBorder="1" applyAlignment="1">
      <alignment horizontal="center"/>
    </xf>
    <xf numFmtId="3" fontId="13" fillId="8" borderId="18" xfId="0" applyNumberFormat="1" applyFont="1" applyFill="1" applyBorder="1" applyAlignment="1">
      <alignment horizontal="center" vertical="center"/>
    </xf>
    <xf numFmtId="0" fontId="14" fillId="7" borderId="49" xfId="0" applyFont="1" applyFill="1" applyBorder="1" applyAlignment="1">
      <alignment horizontal="center"/>
    </xf>
    <xf numFmtId="0" fontId="15" fillId="3" borderId="49" xfId="0" applyFont="1" applyFill="1" applyBorder="1" applyAlignment="1">
      <alignment horizontal="left"/>
    </xf>
    <xf numFmtId="3" fontId="13" fillId="8" borderId="49" xfId="0" applyNumberFormat="1" applyFont="1" applyFill="1" applyBorder="1" applyAlignment="1">
      <alignment horizontal="center"/>
    </xf>
    <xf numFmtId="3" fontId="13" fillId="8" borderId="49" xfId="0" applyNumberFormat="1" applyFont="1" applyFill="1" applyBorder="1" applyAlignment="1">
      <alignment horizontal="center" vertical="center"/>
    </xf>
    <xf numFmtId="0" fontId="6" fillId="3" borderId="53" xfId="93" applyNumberFormat="1" applyFont="1" applyFill="1" applyBorder="1" applyAlignment="1">
      <alignment horizontal="center"/>
    </xf>
    <xf numFmtId="164" fontId="7" fillId="5" borderId="6" xfId="93" applyNumberFormat="1" applyFont="1" applyFill="1" applyBorder="1" applyAlignment="1">
      <alignment horizontal="center"/>
    </xf>
    <xf numFmtId="165" fontId="10" fillId="5" borderId="1" xfId="93" applyNumberFormat="1" applyFont="1" applyFill="1" applyBorder="1" applyAlignment="1">
      <alignment horizontal="center"/>
    </xf>
    <xf numFmtId="0" fontId="10" fillId="5" borderId="5" xfId="93" applyFont="1" applyFill="1" applyBorder="1" applyAlignment="1">
      <alignment horizontal="center"/>
    </xf>
    <xf numFmtId="0" fontId="7" fillId="3" borderId="6" xfId="93" applyFont="1" applyFill="1" applyBorder="1" applyAlignment="1">
      <alignment horizontal="center"/>
    </xf>
    <xf numFmtId="165" fontId="7" fillId="3" borderId="6" xfId="93" applyNumberFormat="1" applyFont="1" applyFill="1" applyBorder="1" applyAlignment="1">
      <alignment horizontal="center"/>
    </xf>
    <xf numFmtId="0" fontId="10" fillId="3" borderId="9" xfId="93" applyFont="1" applyFill="1" applyBorder="1"/>
    <xf numFmtId="0" fontId="10" fillId="3" borderId="6" xfId="93" applyFont="1" applyFill="1" applyBorder="1" applyAlignment="1">
      <alignment horizontal="center"/>
    </xf>
    <xf numFmtId="0" fontId="10" fillId="3" borderId="6" xfId="93" applyFont="1" applyFill="1" applyBorder="1" applyAlignment="1">
      <alignment horizontal="center" vertical="center"/>
    </xf>
    <xf numFmtId="0" fontId="7" fillId="3" borderId="9" xfId="93" applyFont="1" applyFill="1" applyBorder="1"/>
    <xf numFmtId="0" fontId="6" fillId="3" borderId="10" xfId="93" applyNumberFormat="1" applyFont="1" applyFill="1" applyBorder="1" applyAlignment="1">
      <alignment horizontal="center"/>
    </xf>
    <xf numFmtId="0" fontId="6" fillId="3" borderId="11" xfId="93" applyNumberFormat="1" applyFont="1" applyFill="1" applyBorder="1" applyAlignment="1">
      <alignment horizontal="center"/>
    </xf>
    <xf numFmtId="0" fontId="6" fillId="3" borderId="49" xfId="93" applyNumberFormat="1" applyFont="1" applyFill="1" applyBorder="1" applyAlignment="1">
      <alignment horizontal="center"/>
    </xf>
    <xf numFmtId="0" fontId="7" fillId="3" borderId="6" xfId="93" applyFont="1" applyFill="1" applyBorder="1" applyAlignment="1">
      <alignment horizontal="center" vertical="center"/>
    </xf>
    <xf numFmtId="165" fontId="10" fillId="6" borderId="2" xfId="93" applyNumberFormat="1" applyFont="1" applyFill="1" applyBorder="1" applyAlignment="1">
      <alignment horizontal="center"/>
    </xf>
    <xf numFmtId="0" fontId="10" fillId="6" borderId="2" xfId="93" applyFont="1" applyFill="1" applyBorder="1" applyAlignment="1">
      <alignment horizontal="center" vertical="center"/>
    </xf>
    <xf numFmtId="0" fontId="7" fillId="6" borderId="55" xfId="93" applyFont="1" applyFill="1" applyBorder="1"/>
    <xf numFmtId="0" fontId="7" fillId="3" borderId="33" xfId="93" applyFont="1" applyFill="1" applyBorder="1"/>
    <xf numFmtId="0" fontId="7" fillId="6" borderId="29" xfId="93" applyFont="1" applyFill="1" applyBorder="1"/>
    <xf numFmtId="164" fontId="7" fillId="3" borderId="6" xfId="93" applyNumberFormat="1" applyFont="1" applyFill="1" applyBorder="1" applyAlignment="1">
      <alignment horizontal="center" vertical="center"/>
    </xf>
    <xf numFmtId="164" fontId="7" fillId="6" borderId="10" xfId="93" applyNumberFormat="1" applyFont="1" applyFill="1" applyBorder="1" applyAlignment="1">
      <alignment horizontal="center" vertical="center"/>
    </xf>
    <xf numFmtId="0" fontId="7" fillId="5" borderId="12" xfId="93" applyFont="1" applyFill="1" applyBorder="1" applyAlignment="1">
      <alignment horizontal="center"/>
    </xf>
    <xf numFmtId="0" fontId="7" fillId="5" borderId="12" xfId="93" applyFont="1" applyFill="1" applyBorder="1" applyAlignment="1">
      <alignment horizontal="center" vertical="center"/>
    </xf>
    <xf numFmtId="165" fontId="7" fillId="6" borderId="10" xfId="93" applyNumberFormat="1" applyFont="1" applyFill="1" applyBorder="1" applyAlignment="1">
      <alignment horizontal="center"/>
    </xf>
    <xf numFmtId="10" fontId="6" fillId="6" borderId="11" xfId="93" applyNumberFormat="1" applyFont="1" applyFill="1" applyBorder="1" applyAlignment="1">
      <alignment horizontal="center" vertical="center"/>
    </xf>
    <xf numFmtId="10" fontId="6" fillId="6" borderId="12" xfId="93" applyNumberFormat="1" applyFont="1" applyFill="1" applyBorder="1" applyAlignment="1">
      <alignment horizontal="center" vertical="center"/>
    </xf>
    <xf numFmtId="164" fontId="7" fillId="3" borderId="10" xfId="93" applyNumberFormat="1" applyFont="1" applyFill="1" applyBorder="1" applyAlignment="1">
      <alignment horizontal="center" vertical="center"/>
    </xf>
    <xf numFmtId="0" fontId="7" fillId="3" borderId="11" xfId="93" applyFont="1" applyFill="1" applyBorder="1" applyAlignment="1">
      <alignment horizontal="center"/>
    </xf>
    <xf numFmtId="0" fontId="7" fillId="6" borderId="11" xfId="93" applyFont="1" applyFill="1" applyBorder="1" applyAlignment="1">
      <alignment horizontal="center"/>
    </xf>
    <xf numFmtId="0" fontId="7" fillId="6" borderId="12" xfId="93" applyFont="1" applyFill="1" applyBorder="1" applyAlignment="1">
      <alignment horizontal="center" vertical="center"/>
    </xf>
    <xf numFmtId="165" fontId="7" fillId="3" borderId="11" xfId="93" applyNumberFormat="1" applyFont="1" applyFill="1" applyBorder="1" applyAlignment="1">
      <alignment horizontal="center"/>
    </xf>
    <xf numFmtId="165" fontId="10" fillId="3" borderId="6" xfId="93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4" fontId="7" fillId="3" borderId="11" xfId="93" applyNumberFormat="1" applyFont="1" applyFill="1" applyBorder="1" applyAlignment="1">
      <alignment horizontal="center" vertical="center"/>
    </xf>
    <xf numFmtId="164" fontId="7" fillId="5" borderId="11" xfId="93" applyNumberFormat="1" applyFont="1" applyFill="1" applyBorder="1" applyAlignment="1">
      <alignment horizontal="center" vertical="center"/>
    </xf>
    <xf numFmtId="165" fontId="7" fillId="3" borderId="11" xfId="93" applyNumberFormat="1" applyFont="1" applyFill="1" applyBorder="1" applyAlignment="1">
      <alignment horizontal="center" vertical="center"/>
    </xf>
    <xf numFmtId="165" fontId="7" fillId="3" borderId="10" xfId="93" applyNumberFormat="1" applyFont="1" applyFill="1" applyBorder="1" applyAlignment="1">
      <alignment horizontal="center" vertical="center"/>
    </xf>
    <xf numFmtId="0" fontId="7" fillId="3" borderId="11" xfId="93" applyFont="1" applyFill="1" applyBorder="1" applyAlignment="1">
      <alignment horizontal="center" vertical="center"/>
    </xf>
    <xf numFmtId="0" fontId="7" fillId="5" borderId="11" xfId="93" applyFont="1" applyFill="1" applyBorder="1" applyAlignment="1">
      <alignment horizontal="center"/>
    </xf>
    <xf numFmtId="0" fontId="7" fillId="5" borderId="11" xfId="93" applyFont="1" applyFill="1" applyBorder="1" applyAlignment="1">
      <alignment horizontal="center" vertical="center"/>
    </xf>
    <xf numFmtId="9" fontId="5" fillId="0" borderId="0" xfId="0" applyNumberFormat="1" applyFont="1"/>
    <xf numFmtId="1" fontId="5" fillId="0" borderId="0" xfId="0" applyNumberFormat="1" applyFont="1"/>
    <xf numFmtId="1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9" fontId="6" fillId="6" borderId="49" xfId="93" applyNumberFormat="1" applyFont="1" applyFill="1" applyBorder="1" applyAlignment="1">
      <alignment horizontal="center" vertical="center"/>
    </xf>
    <xf numFmtId="9" fontId="6" fillId="2" borderId="49" xfId="93" applyNumberFormat="1" applyFont="1" applyFill="1" applyBorder="1" applyAlignment="1">
      <alignment horizontal="center" vertical="center"/>
    </xf>
    <xf numFmtId="9" fontId="0" fillId="0" borderId="0" xfId="0" applyNumberFormat="1"/>
    <xf numFmtId="164" fontId="0" fillId="0" borderId="0" xfId="0" applyNumberFormat="1"/>
    <xf numFmtId="10" fontId="5" fillId="0" borderId="0" xfId="0" applyNumberFormat="1" applyFont="1"/>
    <xf numFmtId="9" fontId="6" fillId="3" borderId="11" xfId="93" applyNumberFormat="1" applyFont="1" applyFill="1" applyBorder="1" applyAlignment="1">
      <alignment horizontal="center" vertical="center"/>
    </xf>
    <xf numFmtId="166" fontId="6" fillId="3" borderId="11" xfId="93" applyNumberFormat="1" applyFont="1" applyFill="1" applyBorder="1" applyAlignment="1">
      <alignment horizontal="center" vertical="center"/>
    </xf>
    <xf numFmtId="0" fontId="5" fillId="3" borderId="0" xfId="0" applyFont="1" applyFill="1"/>
    <xf numFmtId="10" fontId="6" fillId="3" borderId="11" xfId="93" applyNumberFormat="1" applyFont="1" applyFill="1" applyBorder="1" applyAlignment="1">
      <alignment horizontal="center" vertical="center"/>
    </xf>
    <xf numFmtId="0" fontId="6" fillId="9" borderId="24" xfId="93" applyNumberFormat="1" applyFont="1" applyFill="1" applyBorder="1" applyAlignment="1">
      <alignment horizontal="center"/>
    </xf>
    <xf numFmtId="10" fontId="6" fillId="9" borderId="11" xfId="93" applyNumberFormat="1" applyFont="1" applyFill="1" applyBorder="1" applyAlignment="1">
      <alignment horizontal="center" vertical="center"/>
    </xf>
    <xf numFmtId="164" fontId="6" fillId="9" borderId="10" xfId="93" applyNumberFormat="1" applyFont="1" applyFill="1" applyBorder="1" applyAlignment="1">
      <alignment horizontal="center" vertical="center"/>
    </xf>
    <xf numFmtId="164" fontId="7" fillId="9" borderId="10" xfId="93" applyNumberFormat="1" applyFont="1" applyFill="1" applyBorder="1" applyAlignment="1">
      <alignment horizontal="center" vertical="center"/>
    </xf>
    <xf numFmtId="0" fontId="6" fillId="9" borderId="0" xfId="93" applyFont="1" applyFill="1" applyBorder="1" applyAlignment="1">
      <alignment horizontal="center" vertical="center"/>
    </xf>
    <xf numFmtId="0" fontId="6" fillId="9" borderId="6" xfId="93" applyFont="1" applyFill="1" applyBorder="1" applyAlignment="1">
      <alignment horizontal="center" vertical="center"/>
    </xf>
    <xf numFmtId="166" fontId="6" fillId="9" borderId="11" xfId="93" applyNumberFormat="1" applyFont="1" applyFill="1" applyBorder="1" applyAlignment="1">
      <alignment horizontal="center" vertical="center"/>
    </xf>
    <xf numFmtId="0" fontId="6" fillId="10" borderId="24" xfId="93" applyNumberFormat="1" applyFont="1" applyFill="1" applyBorder="1" applyAlignment="1">
      <alignment horizontal="center"/>
    </xf>
    <xf numFmtId="0" fontId="6" fillId="10" borderId="2" xfId="93" applyFont="1" applyFill="1" applyBorder="1" applyAlignment="1">
      <alignment horizontal="center" vertical="center" wrapText="1"/>
    </xf>
    <xf numFmtId="0" fontId="6" fillId="10" borderId="6" xfId="93" applyFont="1" applyFill="1" applyBorder="1" applyAlignment="1">
      <alignment horizontal="center" vertical="center"/>
    </xf>
    <xf numFmtId="0" fontId="6" fillId="10" borderId="0" xfId="93" applyFont="1" applyFill="1" applyBorder="1" applyAlignment="1">
      <alignment horizontal="center" vertical="center"/>
    </xf>
    <xf numFmtId="9" fontId="6" fillId="10" borderId="11" xfId="93" applyNumberFormat="1" applyFont="1" applyFill="1" applyBorder="1" applyAlignment="1">
      <alignment horizontal="center" vertical="center"/>
    </xf>
    <xf numFmtId="10" fontId="6" fillId="10" borderId="11" xfId="93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2" fillId="3" borderId="0" xfId="0" applyFont="1" applyFill="1"/>
    <xf numFmtId="10" fontId="6" fillId="3" borderId="9" xfId="93" applyNumberFormat="1" applyFont="1" applyFill="1" applyBorder="1" applyAlignment="1">
      <alignment horizontal="center"/>
    </xf>
    <xf numFmtId="0" fontId="7" fillId="6" borderId="7" xfId="93" applyFont="1" applyFill="1" applyBorder="1"/>
    <xf numFmtId="10" fontId="6" fillId="6" borderId="7" xfId="93" applyNumberFormat="1" applyFont="1" applyFill="1" applyBorder="1" applyAlignment="1">
      <alignment horizontal="center"/>
    </xf>
    <xf numFmtId="0" fontId="7" fillId="6" borderId="2" xfId="93" applyFont="1" applyFill="1" applyBorder="1" applyAlignment="1">
      <alignment horizontal="center"/>
    </xf>
    <xf numFmtId="0" fontId="7" fillId="6" borderId="2" xfId="93" applyFont="1" applyFill="1" applyBorder="1" applyAlignment="1">
      <alignment horizontal="center" vertical="center"/>
    </xf>
    <xf numFmtId="0" fontId="7" fillId="6" borderId="9" xfId="93" applyFont="1" applyFill="1" applyBorder="1"/>
    <xf numFmtId="164" fontId="7" fillId="6" borderId="6" xfId="93" applyNumberFormat="1" applyFont="1" applyFill="1" applyBorder="1" applyAlignment="1">
      <alignment horizontal="center" vertical="center"/>
    </xf>
    <xf numFmtId="10" fontId="6" fillId="6" borderId="9" xfId="93" applyNumberFormat="1" applyFont="1" applyFill="1" applyBorder="1" applyAlignment="1">
      <alignment horizontal="center"/>
    </xf>
    <xf numFmtId="0" fontId="7" fillId="6" borderId="6" xfId="93" applyFont="1" applyFill="1" applyBorder="1" applyAlignment="1">
      <alignment horizontal="center"/>
    </xf>
    <xf numFmtId="0" fontId="7" fillId="6" borderId="6" xfId="93" applyFont="1" applyFill="1" applyBorder="1" applyAlignment="1">
      <alignment horizontal="center" vertical="center"/>
    </xf>
    <xf numFmtId="0" fontId="7" fillId="6" borderId="1" xfId="93" applyFont="1" applyFill="1" applyBorder="1" applyAlignment="1">
      <alignment horizontal="center"/>
    </xf>
    <xf numFmtId="0" fontId="7" fillId="6" borderId="5" xfId="93" applyFont="1" applyFill="1" applyBorder="1" applyAlignment="1">
      <alignment horizontal="center"/>
    </xf>
    <xf numFmtId="0" fontId="7" fillId="6" borderId="8" xfId="93" applyFont="1" applyFill="1" applyBorder="1"/>
    <xf numFmtId="0" fontId="7" fillId="6" borderId="0" xfId="93" applyFont="1" applyFill="1" applyBorder="1" applyAlignment="1">
      <alignment horizontal="center"/>
    </xf>
    <xf numFmtId="10" fontId="6" fillId="6" borderId="8" xfId="93" applyNumberFormat="1" applyFont="1" applyFill="1" applyBorder="1" applyAlignment="1">
      <alignment horizontal="center"/>
    </xf>
    <xf numFmtId="0" fontId="7" fillId="6" borderId="0" xfId="93" applyFont="1" applyFill="1" applyBorder="1" applyAlignment="1">
      <alignment horizontal="center" vertical="center"/>
    </xf>
    <xf numFmtId="165" fontId="7" fillId="6" borderId="6" xfId="93" applyNumberFormat="1" applyFont="1" applyFill="1" applyBorder="1" applyAlignment="1">
      <alignment horizontal="center"/>
    </xf>
    <xf numFmtId="0" fontId="7" fillId="3" borderId="7" xfId="93" applyFont="1" applyFill="1" applyBorder="1"/>
    <xf numFmtId="164" fontId="7" fillId="3" borderId="2" xfId="93" applyNumberFormat="1" applyFont="1" applyFill="1" applyBorder="1" applyAlignment="1">
      <alignment horizontal="center" vertical="center"/>
    </xf>
    <xf numFmtId="10" fontId="6" fillId="3" borderId="7" xfId="93" applyNumberFormat="1" applyFont="1" applyFill="1" applyBorder="1" applyAlignment="1">
      <alignment horizontal="center"/>
    </xf>
    <xf numFmtId="0" fontId="7" fillId="3" borderId="2" xfId="93" applyFont="1" applyFill="1" applyBorder="1" applyAlignment="1">
      <alignment horizontal="center"/>
    </xf>
    <xf numFmtId="0" fontId="7" fillId="3" borderId="2" xfId="93" applyFont="1" applyFill="1" applyBorder="1" applyAlignment="1">
      <alignment horizontal="center" vertical="center"/>
    </xf>
    <xf numFmtId="165" fontId="10" fillId="5" borderId="2" xfId="93" applyNumberFormat="1" applyFont="1" applyFill="1" applyBorder="1" applyAlignment="1">
      <alignment horizontal="center"/>
    </xf>
    <xf numFmtId="165" fontId="10" fillId="5" borderId="6" xfId="93" applyNumberFormat="1" applyFont="1" applyFill="1" applyBorder="1" applyAlignment="1">
      <alignment horizontal="center"/>
    </xf>
    <xf numFmtId="0" fontId="6" fillId="3" borderId="0" xfId="93" applyNumberFormat="1" applyFont="1" applyFill="1" applyBorder="1" applyAlignment="1">
      <alignment horizontal="center"/>
    </xf>
    <xf numFmtId="0" fontId="10" fillId="6" borderId="7" xfId="93" applyFont="1" applyFill="1" applyBorder="1"/>
    <xf numFmtId="0" fontId="10" fillId="6" borderId="8" xfId="93" applyFont="1" applyFill="1" applyBorder="1"/>
    <xf numFmtId="10" fontId="8" fillId="6" borderId="8" xfId="93" applyNumberFormat="1" applyFont="1" applyFill="1" applyBorder="1" applyAlignment="1">
      <alignment horizontal="center"/>
    </xf>
    <xf numFmtId="10" fontId="8" fillId="6" borderId="9" xfId="93" applyNumberFormat="1" applyFont="1" applyFill="1" applyBorder="1" applyAlignment="1">
      <alignment horizontal="center"/>
    </xf>
    <xf numFmtId="10" fontId="8" fillId="6" borderId="7" xfId="93" applyNumberFormat="1" applyFont="1" applyFill="1" applyBorder="1" applyAlignment="1">
      <alignment horizontal="center"/>
    </xf>
    <xf numFmtId="0" fontId="9" fillId="0" borderId="48" xfId="0" applyFont="1" applyBorder="1"/>
    <xf numFmtId="0" fontId="7" fillId="5" borderId="6" xfId="93" applyFont="1" applyFill="1" applyBorder="1" applyAlignment="1">
      <alignment horizontal="center" vertical="center"/>
    </xf>
    <xf numFmtId="0" fontId="0" fillId="6" borderId="16" xfId="0" applyFill="1" applyBorder="1"/>
    <xf numFmtId="164" fontId="7" fillId="6" borderId="1" xfId="93" applyNumberFormat="1" applyFont="1" applyFill="1" applyBorder="1" applyAlignment="1">
      <alignment horizontal="center" vertical="center"/>
    </xf>
    <xf numFmtId="164" fontId="7" fillId="6" borderId="2" xfId="93" applyNumberFormat="1" applyFont="1" applyFill="1" applyBorder="1" applyAlignment="1">
      <alignment horizontal="center" vertical="center"/>
    </xf>
    <xf numFmtId="0" fontId="0" fillId="6" borderId="48" xfId="0" applyFill="1" applyBorder="1"/>
    <xf numFmtId="164" fontId="7" fillId="6" borderId="4" xfId="93" applyNumberFormat="1" applyFont="1" applyFill="1" applyBorder="1" applyAlignment="1">
      <alignment horizontal="center" vertical="center"/>
    </xf>
    <xf numFmtId="164" fontId="7" fillId="6" borderId="0" xfId="93" applyNumberFormat="1" applyFont="1" applyFill="1" applyBorder="1" applyAlignment="1">
      <alignment horizontal="center" vertical="center"/>
    </xf>
    <xf numFmtId="164" fontId="7" fillId="5" borderId="5" xfId="93" applyNumberFormat="1" applyFont="1" applyFill="1" applyBorder="1" applyAlignment="1">
      <alignment horizontal="center"/>
    </xf>
    <xf numFmtId="9" fontId="6" fillId="6" borderId="9" xfId="93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2" xfId="93" applyFont="1" applyFill="1" applyBorder="1" applyAlignment="1"/>
    <xf numFmtId="0" fontId="6" fillId="3" borderId="0" xfId="93" applyFont="1" applyFill="1" applyBorder="1" applyAlignment="1"/>
    <xf numFmtId="0" fontId="6" fillId="3" borderId="57" xfId="93" applyNumberFormat="1" applyFont="1" applyFill="1" applyBorder="1" applyAlignment="1">
      <alignment horizontal="center"/>
    </xf>
    <xf numFmtId="0" fontId="6" fillId="3" borderId="57" xfId="93" applyFont="1" applyFill="1" applyBorder="1" applyAlignment="1">
      <alignment horizontal="center"/>
    </xf>
    <xf numFmtId="0" fontId="7" fillId="13" borderId="57" xfId="93" applyFont="1" applyFill="1" applyBorder="1"/>
    <xf numFmtId="164" fontId="7" fillId="13" borderId="57" xfId="93" applyNumberFormat="1" applyFont="1" applyFill="1" applyBorder="1" applyAlignment="1">
      <alignment horizontal="center" vertical="center"/>
    </xf>
    <xf numFmtId="9" fontId="6" fillId="13" borderId="57" xfId="93" applyNumberFormat="1" applyFont="1" applyFill="1" applyBorder="1" applyAlignment="1">
      <alignment horizontal="center" vertical="center"/>
    </xf>
    <xf numFmtId="0" fontId="7" fillId="3" borderId="57" xfId="93" applyFont="1" applyFill="1" applyBorder="1"/>
    <xf numFmtId="0" fontId="7" fillId="3" borderId="57" xfId="93" applyFont="1" applyFill="1" applyBorder="1" applyAlignment="1">
      <alignment horizontal="center" vertical="center"/>
    </xf>
    <xf numFmtId="164" fontId="7" fillId="3" borderId="57" xfId="93" applyNumberFormat="1" applyFont="1" applyFill="1" applyBorder="1" applyAlignment="1">
      <alignment horizontal="center" vertical="center"/>
    </xf>
    <xf numFmtId="0" fontId="7" fillId="13" borderId="57" xfId="93" applyFont="1" applyFill="1" applyBorder="1" applyAlignment="1">
      <alignment horizontal="center" vertical="center"/>
    </xf>
    <xf numFmtId="165" fontId="7" fillId="13" borderId="57" xfId="93" applyNumberFormat="1" applyFont="1" applyFill="1" applyBorder="1" applyAlignment="1">
      <alignment horizontal="center" vertical="center"/>
    </xf>
    <xf numFmtId="0" fontId="7" fillId="3" borderId="57" xfId="93" applyFont="1" applyFill="1" applyBorder="1" applyAlignment="1">
      <alignment horizontal="center"/>
    </xf>
    <xf numFmtId="0" fontId="7" fillId="13" borderId="57" xfId="93" applyFont="1" applyFill="1" applyBorder="1" applyAlignment="1">
      <alignment horizontal="center"/>
    </xf>
    <xf numFmtId="0" fontId="5" fillId="3" borderId="0" xfId="0" applyFont="1" applyFill="1" applyBorder="1"/>
    <xf numFmtId="0" fontId="18" fillId="14" borderId="0" xfId="0" applyFont="1" applyFill="1" applyBorder="1" applyAlignment="1">
      <alignment horizontal="center"/>
    </xf>
    <xf numFmtId="0" fontId="5" fillId="3" borderId="58" xfId="0" applyFont="1" applyFill="1" applyBorder="1"/>
    <xf numFmtId="0" fontId="5" fillId="3" borderId="59" xfId="0" applyFont="1" applyFill="1" applyBorder="1"/>
    <xf numFmtId="0" fontId="5" fillId="3" borderId="60" xfId="0" applyFont="1" applyFill="1" applyBorder="1"/>
    <xf numFmtId="0" fontId="18" fillId="14" borderId="62" xfId="0" applyFont="1" applyFill="1" applyBorder="1" applyAlignment="1">
      <alignment horizontal="center"/>
    </xf>
    <xf numFmtId="0" fontId="18" fillId="14" borderId="59" xfId="0" applyFont="1" applyFill="1" applyBorder="1" applyAlignment="1">
      <alignment horizontal="center"/>
    </xf>
    <xf numFmtId="0" fontId="5" fillId="14" borderId="65" xfId="0" applyFont="1" applyFill="1" applyBorder="1"/>
    <xf numFmtId="0" fontId="5" fillId="14" borderId="63" xfId="0" applyFont="1" applyFill="1" applyBorder="1"/>
    <xf numFmtId="0" fontId="5" fillId="14" borderId="66" xfId="0" applyFont="1" applyFill="1" applyBorder="1"/>
    <xf numFmtId="0" fontId="5" fillId="14" borderId="66" xfId="0" applyFont="1" applyFill="1" applyBorder="1" applyAlignment="1">
      <alignment horizontal="left"/>
    </xf>
    <xf numFmtId="0" fontId="18" fillId="14" borderId="64" xfId="0" applyFont="1" applyFill="1" applyBorder="1" applyAlignment="1">
      <alignment horizontal="center"/>
    </xf>
    <xf numFmtId="0" fontId="18" fillId="14" borderId="60" xfId="0" applyFont="1" applyFill="1" applyBorder="1" applyAlignment="1">
      <alignment horizontal="center"/>
    </xf>
    <xf numFmtId="0" fontId="18" fillId="14" borderId="64" xfId="0" applyFont="1" applyFill="1" applyBorder="1" applyAlignment="1">
      <alignment horizontal="left"/>
    </xf>
    <xf numFmtId="0" fontId="5" fillId="14" borderId="63" xfId="0" applyFont="1" applyFill="1" applyBorder="1" applyAlignment="1">
      <alignment horizontal="left"/>
    </xf>
    <xf numFmtId="0" fontId="18" fillId="14" borderId="65" xfId="0" applyFont="1" applyFill="1" applyBorder="1" applyAlignment="1">
      <alignment horizontal="left"/>
    </xf>
    <xf numFmtId="0" fontId="0" fillId="0" borderId="0" xfId="0" applyBorder="1"/>
    <xf numFmtId="0" fontId="5" fillId="3" borderId="60" xfId="0" applyFont="1" applyFill="1" applyBorder="1" applyAlignment="1">
      <alignment horizontal="left"/>
    </xf>
    <xf numFmtId="0" fontId="0" fillId="0" borderId="60" xfId="0" applyBorder="1"/>
    <xf numFmtId="0" fontId="5" fillId="3" borderId="59" xfId="0" applyFont="1" applyFill="1" applyBorder="1" applyAlignment="1">
      <alignment horizontal="left"/>
    </xf>
    <xf numFmtId="0" fontId="0" fillId="14" borderId="66" xfId="0" applyFill="1" applyBorder="1"/>
    <xf numFmtId="0" fontId="18" fillId="3" borderId="58" xfId="0" applyFont="1" applyFill="1" applyBorder="1" applyAlignment="1">
      <alignment horizontal="center"/>
    </xf>
    <xf numFmtId="0" fontId="18" fillId="14" borderId="65" xfId="0" applyFont="1" applyFill="1" applyBorder="1" applyAlignment="1">
      <alignment horizontal="center"/>
    </xf>
    <xf numFmtId="0" fontId="5" fillId="3" borderId="66" xfId="0" applyFont="1" applyFill="1" applyBorder="1"/>
    <xf numFmtId="0" fontId="5" fillId="3" borderId="63" xfId="0" applyFont="1" applyFill="1" applyBorder="1"/>
    <xf numFmtId="0" fontId="5" fillId="3" borderId="68" xfId="0" applyFont="1" applyFill="1" applyBorder="1"/>
    <xf numFmtId="0" fontId="18" fillId="3" borderId="67" xfId="0" applyFont="1" applyFill="1" applyBorder="1" applyAlignment="1">
      <alignment horizontal="center"/>
    </xf>
    <xf numFmtId="0" fontId="18" fillId="3" borderId="6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66" xfId="0" applyFont="1" applyBorder="1"/>
    <xf numFmtId="0" fontId="5" fillId="0" borderId="63" xfId="0" applyFont="1" applyBorder="1"/>
    <xf numFmtId="164" fontId="22" fillId="15" borderId="63" xfId="0" applyNumberFormat="1" applyFont="1" applyFill="1" applyBorder="1" applyAlignment="1">
      <alignment horizontal="center" vertical="center"/>
    </xf>
    <xf numFmtId="164" fontId="22" fillId="15" borderId="0" xfId="0" applyNumberFormat="1" applyFont="1" applyFill="1" applyBorder="1" applyAlignment="1">
      <alignment horizontal="center" vertical="center"/>
    </xf>
    <xf numFmtId="164" fontId="22" fillId="15" borderId="68" xfId="0" applyNumberFormat="1" applyFont="1" applyFill="1" applyBorder="1" applyAlignment="1">
      <alignment horizontal="center" vertical="center"/>
    </xf>
    <xf numFmtId="164" fontId="22" fillId="15" borderId="67" xfId="0" applyNumberFormat="1" applyFont="1" applyFill="1" applyBorder="1" applyAlignment="1">
      <alignment horizontal="center" vertical="center"/>
    </xf>
    <xf numFmtId="0" fontId="6" fillId="11" borderId="69" xfId="93" applyNumberFormat="1" applyFont="1" applyFill="1" applyBorder="1" applyAlignment="1">
      <alignment horizontal="center"/>
    </xf>
    <xf numFmtId="0" fontId="6" fillId="11" borderId="57" xfId="93" applyNumberFormat="1" applyFont="1" applyFill="1" applyBorder="1" applyAlignment="1">
      <alignment horizontal="center"/>
    </xf>
    <xf numFmtId="0" fontId="21" fillId="16" borderId="57" xfId="0" applyFont="1" applyFill="1" applyBorder="1" applyAlignment="1">
      <alignment horizontal="center"/>
    </xf>
    <xf numFmtId="0" fontId="21" fillId="16" borderId="70" xfId="0" applyFont="1" applyFill="1" applyBorder="1" applyAlignment="1">
      <alignment horizontal="center"/>
    </xf>
    <xf numFmtId="0" fontId="6" fillId="14" borderId="65" xfId="93" applyFont="1" applyFill="1" applyBorder="1"/>
    <xf numFmtId="0" fontId="6" fillId="14" borderId="63" xfId="93" applyFont="1" applyFill="1" applyBorder="1"/>
    <xf numFmtId="0" fontId="6" fillId="14" borderId="66" xfId="93" applyFont="1" applyFill="1" applyBorder="1"/>
    <xf numFmtId="164" fontId="22" fillId="15" borderId="65" xfId="0" applyNumberFormat="1" applyFont="1" applyFill="1" applyBorder="1" applyAlignment="1">
      <alignment horizontal="center" vertical="center"/>
    </xf>
    <xf numFmtId="164" fontId="22" fillId="15" borderId="66" xfId="0" applyNumberFormat="1" applyFont="1" applyFill="1" applyBorder="1" applyAlignment="1">
      <alignment horizontal="center" vertical="center"/>
    </xf>
    <xf numFmtId="164" fontId="5" fillId="0" borderId="0" xfId="0" applyNumberFormat="1" applyFont="1"/>
    <xf numFmtId="164" fontId="21" fillId="16" borderId="57" xfId="0" applyNumberFormat="1" applyFont="1" applyFill="1" applyBorder="1" applyAlignment="1">
      <alignment horizontal="center"/>
    </xf>
    <xf numFmtId="164" fontId="21" fillId="16" borderId="70" xfId="0" applyNumberFormat="1" applyFont="1" applyFill="1" applyBorder="1" applyAlignment="1">
      <alignment horizontal="center"/>
    </xf>
    <xf numFmtId="167" fontId="21" fillId="15" borderId="65" xfId="0" applyNumberFormat="1" applyFont="1" applyFill="1" applyBorder="1" applyAlignment="1">
      <alignment horizontal="center" vertical="center"/>
    </xf>
    <xf numFmtId="167" fontId="21" fillId="15" borderId="63" xfId="0" applyNumberFormat="1" applyFont="1" applyFill="1" applyBorder="1" applyAlignment="1">
      <alignment horizontal="center" vertical="center"/>
    </xf>
    <xf numFmtId="167" fontId="21" fillId="15" borderId="66" xfId="0" applyNumberFormat="1" applyFont="1" applyFill="1" applyBorder="1" applyAlignment="1">
      <alignment horizontal="center" vertical="center"/>
    </xf>
    <xf numFmtId="167" fontId="5" fillId="0" borderId="0" xfId="0" applyNumberFormat="1" applyFont="1"/>
    <xf numFmtId="167" fontId="21" fillId="16" borderId="57" xfId="0" applyNumberFormat="1" applyFont="1" applyFill="1" applyBorder="1" applyAlignment="1">
      <alignment horizontal="center"/>
    </xf>
    <xf numFmtId="10" fontId="21" fillId="15" borderId="66" xfId="0" applyNumberFormat="1" applyFont="1" applyFill="1" applyBorder="1" applyAlignment="1">
      <alignment horizontal="center" vertical="center"/>
    </xf>
    <xf numFmtId="165" fontId="7" fillId="13" borderId="57" xfId="93" applyNumberFormat="1" applyFont="1" applyFill="1" applyBorder="1" applyAlignment="1">
      <alignment horizontal="center"/>
    </xf>
    <xf numFmtId="165" fontId="7" fillId="3" borderId="57" xfId="93" applyNumberFormat="1" applyFont="1" applyFill="1" applyBorder="1" applyAlignment="1">
      <alignment horizontal="center" vertical="center"/>
    </xf>
    <xf numFmtId="165" fontId="7" fillId="3" borderId="57" xfId="93" applyNumberFormat="1" applyFont="1" applyFill="1" applyBorder="1" applyAlignment="1">
      <alignment horizontal="center"/>
    </xf>
    <xf numFmtId="165" fontId="7" fillId="13" borderId="57" xfId="93" applyNumberFormat="1" applyFont="1" applyFill="1" applyBorder="1" applyAlignment="1">
      <alignment horizontal="center" vertical="center" wrapText="1"/>
    </xf>
    <xf numFmtId="165" fontId="6" fillId="13" borderId="57" xfId="93" applyNumberFormat="1" applyFont="1" applyFill="1" applyBorder="1" applyAlignment="1">
      <alignment horizontal="center" vertical="center" wrapText="1"/>
    </xf>
    <xf numFmtId="165" fontId="6" fillId="3" borderId="57" xfId="93" applyNumberFormat="1" applyFont="1" applyFill="1" applyBorder="1" applyAlignment="1">
      <alignment horizontal="center" vertical="center"/>
    </xf>
    <xf numFmtId="165" fontId="6" fillId="13" borderId="57" xfId="93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5" fillId="3" borderId="68" xfId="0" applyFont="1" applyFill="1" applyBorder="1" applyAlignment="1">
      <alignment vertical="center" wrapText="1"/>
    </xf>
    <xf numFmtId="0" fontId="5" fillId="3" borderId="66" xfId="0" applyFont="1" applyFill="1" applyBorder="1" applyAlignment="1">
      <alignment vertical="center" wrapText="1"/>
    </xf>
    <xf numFmtId="0" fontId="5" fillId="3" borderId="63" xfId="0" applyFont="1" applyFill="1" applyBorder="1" applyAlignment="1">
      <alignment vertical="center" wrapText="1"/>
    </xf>
    <xf numFmtId="3" fontId="5" fillId="3" borderId="66" xfId="0" applyNumberFormat="1" applyFont="1" applyFill="1" applyBorder="1" applyAlignment="1">
      <alignment horizontal="center" vertical="center" wrapText="1"/>
    </xf>
    <xf numFmtId="3" fontId="5" fillId="3" borderId="63" xfId="0" applyNumberFormat="1" applyFont="1" applyFill="1" applyBorder="1" applyAlignment="1">
      <alignment horizontal="center" vertical="center" wrapText="1"/>
    </xf>
    <xf numFmtId="0" fontId="24" fillId="14" borderId="68" xfId="0" applyFont="1" applyFill="1" applyBorder="1" applyAlignment="1">
      <alignment horizontal="center" vertical="center" wrapText="1"/>
    </xf>
    <xf numFmtId="0" fontId="24" fillId="14" borderId="62" xfId="0" applyFont="1" applyFill="1" applyBorder="1" applyAlignment="1">
      <alignment horizontal="center" vertical="center" wrapText="1"/>
    </xf>
    <xf numFmtId="0" fontId="24" fillId="14" borderId="59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center" vertical="center" wrapText="1"/>
    </xf>
    <xf numFmtId="165" fontId="6" fillId="3" borderId="57" xfId="93" applyNumberFormat="1" applyFont="1" applyFill="1" applyBorder="1" applyAlignment="1">
      <alignment horizontal="center" vertical="center" wrapText="1"/>
    </xf>
    <xf numFmtId="165" fontId="7" fillId="3" borderId="57" xfId="93" applyNumberFormat="1" applyFont="1" applyFill="1" applyBorder="1" applyAlignment="1">
      <alignment horizontal="center" vertical="center" wrapText="1"/>
    </xf>
    <xf numFmtId="9" fontId="6" fillId="3" borderId="57" xfId="93" applyNumberFormat="1" applyFont="1" applyFill="1" applyBorder="1" applyAlignment="1">
      <alignment horizontal="center" vertical="center"/>
    </xf>
    <xf numFmtId="0" fontId="6" fillId="14" borderId="57" xfId="93" applyNumberFormat="1" applyFont="1" applyFill="1" applyBorder="1" applyAlignment="1">
      <alignment horizontal="center"/>
    </xf>
    <xf numFmtId="0" fontId="6" fillId="14" borderId="57" xfId="93" applyFont="1" applyFill="1" applyBorder="1" applyAlignment="1">
      <alignment horizontal="center"/>
    </xf>
    <xf numFmtId="0" fontId="6" fillId="6" borderId="1" xfId="93" applyFont="1" applyFill="1" applyBorder="1" applyAlignment="1">
      <alignment horizontal="center"/>
    </xf>
    <xf numFmtId="0" fontId="6" fillId="6" borderId="2" xfId="93" applyFont="1" applyFill="1" applyBorder="1" applyAlignment="1">
      <alignment horizontal="center"/>
    </xf>
    <xf numFmtId="0" fontId="6" fillId="6" borderId="3" xfId="93" applyFont="1" applyFill="1" applyBorder="1" applyAlignment="1">
      <alignment horizontal="center"/>
    </xf>
    <xf numFmtId="0" fontId="6" fillId="3" borderId="40" xfId="93" applyFont="1" applyFill="1" applyBorder="1" applyAlignment="1">
      <alignment horizontal="center" vertical="center"/>
    </xf>
    <xf numFmtId="0" fontId="6" fillId="3" borderId="41" xfId="93" applyFont="1" applyFill="1" applyBorder="1" applyAlignment="1">
      <alignment horizontal="center" vertical="center"/>
    </xf>
    <xf numFmtId="0" fontId="6" fillId="3" borderId="38" xfId="93" applyFont="1" applyFill="1" applyBorder="1" applyAlignment="1">
      <alignment horizontal="center" vertical="center"/>
    </xf>
    <xf numFmtId="0" fontId="6" fillId="6" borderId="30" xfId="93" applyFont="1" applyFill="1" applyBorder="1" applyAlignment="1">
      <alignment horizontal="center" vertical="center"/>
    </xf>
    <xf numFmtId="0" fontId="6" fillId="6" borderId="31" xfId="93" applyFont="1" applyFill="1" applyBorder="1" applyAlignment="1">
      <alignment horizontal="center" vertical="center"/>
    </xf>
    <xf numFmtId="0" fontId="6" fillId="6" borderId="28" xfId="93" applyFont="1" applyFill="1" applyBorder="1" applyAlignment="1">
      <alignment horizontal="center" vertical="center"/>
    </xf>
    <xf numFmtId="0" fontId="6" fillId="6" borderId="33" xfId="93" applyFont="1" applyFill="1" applyBorder="1" applyAlignment="1">
      <alignment horizontal="center" vertical="center"/>
    </xf>
    <xf numFmtId="0" fontId="7" fillId="6" borderId="54" xfId="93" applyFont="1" applyFill="1" applyBorder="1" applyAlignment="1">
      <alignment horizontal="left" vertical="center"/>
    </xf>
    <xf numFmtId="0" fontId="7" fillId="6" borderId="38" xfId="93" applyFont="1" applyFill="1" applyBorder="1" applyAlignment="1">
      <alignment horizontal="left" vertical="center"/>
    </xf>
    <xf numFmtId="0" fontId="6" fillId="5" borderId="39" xfId="93" applyFont="1" applyFill="1" applyBorder="1" applyAlignment="1">
      <alignment horizontal="center" vertical="center" wrapText="1"/>
    </xf>
    <xf numFmtId="0" fontId="6" fillId="5" borderId="27" xfId="93" applyFont="1" applyFill="1" applyBorder="1" applyAlignment="1">
      <alignment horizontal="center" vertical="center"/>
    </xf>
    <xf numFmtId="0" fontId="7" fillId="6" borderId="28" xfId="93" applyFont="1" applyFill="1" applyBorder="1" applyAlignment="1">
      <alignment horizontal="left" vertical="center"/>
    </xf>
    <xf numFmtId="0" fontId="7" fillId="6" borderId="33" xfId="93" applyFont="1" applyFill="1" applyBorder="1" applyAlignment="1">
      <alignment horizontal="left" vertical="center"/>
    </xf>
    <xf numFmtId="0" fontId="6" fillId="5" borderId="31" xfId="93" applyFont="1" applyFill="1" applyBorder="1" applyAlignment="1">
      <alignment horizontal="center" vertical="center"/>
    </xf>
    <xf numFmtId="0" fontId="6" fillId="5" borderId="34" xfId="93" applyFont="1" applyFill="1" applyBorder="1" applyAlignment="1">
      <alignment horizontal="center" vertical="center"/>
    </xf>
    <xf numFmtId="0" fontId="11" fillId="6" borderId="10" xfId="93" applyFont="1" applyFill="1" applyBorder="1" applyAlignment="1">
      <alignment horizontal="center"/>
    </xf>
    <xf numFmtId="0" fontId="11" fillId="6" borderId="11" xfId="93" applyFont="1" applyFill="1" applyBorder="1" applyAlignment="1">
      <alignment horizontal="center"/>
    </xf>
    <xf numFmtId="0" fontId="11" fillId="6" borderId="12" xfId="93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7" fillId="11" borderId="0" xfId="93" applyFont="1" applyFill="1" applyBorder="1" applyAlignment="1">
      <alignment horizontal="center"/>
    </xf>
    <xf numFmtId="0" fontId="6" fillId="3" borderId="2" xfId="93" applyFont="1" applyFill="1" applyBorder="1" applyAlignment="1">
      <alignment horizontal="center" wrapText="1"/>
    </xf>
    <xf numFmtId="0" fontId="6" fillId="3" borderId="6" xfId="93" applyFont="1" applyFill="1" applyBorder="1" applyAlignment="1">
      <alignment horizontal="center"/>
    </xf>
    <xf numFmtId="0" fontId="6" fillId="3" borderId="2" xfId="93" applyFont="1" applyFill="1" applyBorder="1" applyAlignment="1">
      <alignment horizontal="center" vertical="center"/>
    </xf>
    <xf numFmtId="0" fontId="6" fillId="3" borderId="6" xfId="93" applyFont="1" applyFill="1" applyBorder="1" applyAlignment="1">
      <alignment horizontal="center" vertical="center"/>
    </xf>
    <xf numFmtId="0" fontId="6" fillId="6" borderId="32" xfId="93" applyFont="1" applyFill="1" applyBorder="1" applyAlignment="1">
      <alignment horizontal="center" vertical="center"/>
    </xf>
    <xf numFmtId="0" fontId="6" fillId="6" borderId="34" xfId="93" applyFont="1" applyFill="1" applyBorder="1" applyAlignment="1">
      <alignment horizontal="center" vertical="center"/>
    </xf>
    <xf numFmtId="0" fontId="6" fillId="6" borderId="23" xfId="93" applyFont="1" applyFill="1" applyBorder="1" applyAlignment="1">
      <alignment horizontal="center"/>
    </xf>
    <xf numFmtId="0" fontId="6" fillId="6" borderId="24" xfId="93" applyFont="1" applyFill="1" applyBorder="1" applyAlignment="1">
      <alignment horizontal="center"/>
    </xf>
    <xf numFmtId="0" fontId="6" fillId="6" borderId="25" xfId="93" applyFont="1" applyFill="1" applyBorder="1" applyAlignment="1">
      <alignment horizontal="center"/>
    </xf>
    <xf numFmtId="0" fontId="6" fillId="3" borderId="45" xfId="93" applyFont="1" applyFill="1" applyBorder="1" applyAlignment="1">
      <alignment horizontal="center" vertical="center"/>
    </xf>
    <xf numFmtId="0" fontId="7" fillId="6" borderId="20" xfId="93" applyFont="1" applyFill="1" applyBorder="1" applyAlignment="1">
      <alignment horizontal="left" vertical="center"/>
    </xf>
    <xf numFmtId="0" fontId="7" fillId="6" borderId="9" xfId="93" applyFont="1" applyFill="1" applyBorder="1" applyAlignment="1">
      <alignment horizontal="left" vertical="center"/>
    </xf>
    <xf numFmtId="0" fontId="7" fillId="3" borderId="7" xfId="93" applyFont="1" applyFill="1" applyBorder="1" applyAlignment="1">
      <alignment horizontal="left" vertical="center"/>
    </xf>
    <xf numFmtId="0" fontId="7" fillId="3" borderId="9" xfId="93" applyFont="1" applyFill="1" applyBorder="1" applyAlignment="1">
      <alignment horizontal="left" vertical="center"/>
    </xf>
    <xf numFmtId="0" fontId="7" fillId="3" borderId="21" xfId="93" applyFont="1" applyFill="1" applyBorder="1" applyAlignment="1">
      <alignment horizontal="left" vertical="center"/>
    </xf>
    <xf numFmtId="0" fontId="7" fillId="6" borderId="21" xfId="93" applyFont="1" applyFill="1" applyBorder="1" applyAlignment="1">
      <alignment horizontal="left" vertical="center"/>
    </xf>
    <xf numFmtId="0" fontId="6" fillId="6" borderId="20" xfId="93" applyFont="1" applyFill="1" applyBorder="1" applyAlignment="1">
      <alignment horizontal="center" vertical="center"/>
    </xf>
    <xf numFmtId="0" fontId="6" fillId="6" borderId="21" xfId="93" applyFont="1" applyFill="1" applyBorder="1" applyAlignment="1">
      <alignment horizontal="center" vertical="center"/>
    </xf>
    <xf numFmtId="0" fontId="6" fillId="6" borderId="9" xfId="93" applyFont="1" applyFill="1" applyBorder="1" applyAlignment="1">
      <alignment horizontal="center" vertical="center"/>
    </xf>
    <xf numFmtId="0" fontId="6" fillId="6" borderId="22" xfId="93" applyFont="1" applyFill="1" applyBorder="1" applyAlignment="1">
      <alignment horizontal="center" vertical="center"/>
    </xf>
    <xf numFmtId="0" fontId="6" fillId="6" borderId="19" xfId="93" applyFont="1" applyFill="1" applyBorder="1" applyAlignment="1">
      <alignment horizontal="center" vertical="center"/>
    </xf>
    <xf numFmtId="0" fontId="6" fillId="6" borderId="6" xfId="93" applyFont="1" applyFill="1" applyBorder="1" applyAlignment="1">
      <alignment horizontal="center" vertical="center"/>
    </xf>
    <xf numFmtId="0" fontId="6" fillId="5" borderId="0" xfId="93" applyFont="1" applyFill="1" applyBorder="1" applyAlignment="1">
      <alignment horizontal="center" wrapText="1"/>
    </xf>
    <xf numFmtId="0" fontId="6" fillId="5" borderId="0" xfId="93" applyFont="1" applyFill="1" applyBorder="1" applyAlignment="1">
      <alignment horizontal="center"/>
    </xf>
    <xf numFmtId="164" fontId="6" fillId="6" borderId="1" xfId="93" applyNumberFormat="1" applyFont="1" applyFill="1" applyBorder="1" applyAlignment="1">
      <alignment horizontal="center" vertical="center"/>
    </xf>
    <xf numFmtId="164" fontId="6" fillId="6" borderId="2" xfId="93" applyNumberFormat="1" applyFont="1" applyFill="1" applyBorder="1" applyAlignment="1">
      <alignment horizontal="center" vertical="center"/>
    </xf>
    <xf numFmtId="164" fontId="6" fillId="6" borderId="3" xfId="93" applyNumberFormat="1" applyFont="1" applyFill="1" applyBorder="1" applyAlignment="1">
      <alignment horizontal="center" vertical="center"/>
    </xf>
    <xf numFmtId="164" fontId="6" fillId="6" borderId="4" xfId="93" applyNumberFormat="1" applyFont="1" applyFill="1" applyBorder="1" applyAlignment="1">
      <alignment horizontal="center" vertical="center"/>
    </xf>
    <xf numFmtId="164" fontId="6" fillId="6" borderId="0" xfId="93" applyNumberFormat="1" applyFont="1" applyFill="1" applyBorder="1" applyAlignment="1">
      <alignment horizontal="center" vertical="center"/>
    </xf>
    <xf numFmtId="164" fontId="6" fillId="6" borderId="46" xfId="93" applyNumberFormat="1" applyFont="1" applyFill="1" applyBorder="1" applyAlignment="1">
      <alignment horizontal="center" vertical="center"/>
    </xf>
    <xf numFmtId="164" fontId="6" fillId="6" borderId="5" xfId="93" applyNumberFormat="1" applyFont="1" applyFill="1" applyBorder="1" applyAlignment="1">
      <alignment horizontal="center" vertical="center"/>
    </xf>
    <xf numFmtId="164" fontId="6" fillId="6" borderId="6" xfId="93" applyNumberFormat="1" applyFont="1" applyFill="1" applyBorder="1" applyAlignment="1">
      <alignment horizontal="center" vertical="center"/>
    </xf>
    <xf numFmtId="164" fontId="6" fillId="6" borderId="47" xfId="93" applyNumberFormat="1" applyFont="1" applyFill="1" applyBorder="1" applyAlignment="1">
      <alignment horizontal="center" vertical="center"/>
    </xf>
    <xf numFmtId="0" fontId="6" fillId="5" borderId="0" xfId="93" applyFont="1" applyFill="1" applyBorder="1" applyAlignment="1">
      <alignment horizontal="center" vertical="center"/>
    </xf>
    <xf numFmtId="0" fontId="6" fillId="5" borderId="6" xfId="93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6" borderId="7" xfId="93" applyFont="1" applyFill="1" applyBorder="1" applyAlignment="1">
      <alignment horizontal="left" vertical="center"/>
    </xf>
    <xf numFmtId="0" fontId="10" fillId="6" borderId="9" xfId="93" applyFont="1" applyFill="1" applyBorder="1" applyAlignment="1">
      <alignment horizontal="left" vertical="center"/>
    </xf>
    <xf numFmtId="0" fontId="6" fillId="11" borderId="0" xfId="93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10" fillId="6" borderId="8" xfId="93" applyFont="1" applyFill="1" applyBorder="1" applyAlignment="1">
      <alignment horizontal="left" vertical="center"/>
    </xf>
    <xf numFmtId="0" fontId="8" fillId="3" borderId="40" xfId="93" applyFont="1" applyFill="1" applyBorder="1" applyAlignment="1">
      <alignment horizontal="center" vertical="center"/>
    </xf>
    <xf numFmtId="0" fontId="8" fillId="3" borderId="41" xfId="93" applyFont="1" applyFill="1" applyBorder="1" applyAlignment="1">
      <alignment horizontal="center" vertical="center"/>
    </xf>
    <xf numFmtId="0" fontId="8" fillId="3" borderId="38" xfId="93" applyFont="1" applyFill="1" applyBorder="1" applyAlignment="1">
      <alignment horizontal="center" vertical="center"/>
    </xf>
    <xf numFmtId="0" fontId="8" fillId="3" borderId="45" xfId="93" applyFont="1" applyFill="1" applyBorder="1" applyAlignment="1">
      <alignment horizontal="center" vertical="center"/>
    </xf>
    <xf numFmtId="0" fontId="8" fillId="3" borderId="42" xfId="93" applyFont="1" applyFill="1" applyBorder="1" applyAlignment="1">
      <alignment horizontal="center" vertical="center"/>
    </xf>
    <xf numFmtId="0" fontId="6" fillId="11" borderId="1" xfId="93" applyFont="1" applyFill="1" applyBorder="1" applyAlignment="1">
      <alignment horizontal="center"/>
    </xf>
    <xf numFmtId="0" fontId="6" fillId="11" borderId="2" xfId="93" applyFont="1" applyFill="1" applyBorder="1" applyAlignment="1">
      <alignment horizontal="center"/>
    </xf>
    <xf numFmtId="0" fontId="6" fillId="11" borderId="3" xfId="93" applyFont="1" applyFill="1" applyBorder="1" applyAlignment="1">
      <alignment horizontal="center"/>
    </xf>
    <xf numFmtId="0" fontId="7" fillId="6" borderId="56" xfId="93" applyFont="1" applyFill="1" applyBorder="1" applyAlignment="1">
      <alignment horizontal="left" vertical="center"/>
    </xf>
    <xf numFmtId="0" fontId="7" fillId="6" borderId="5" xfId="93" applyFont="1" applyFill="1" applyBorder="1" applyAlignment="1">
      <alignment horizontal="left" vertical="center"/>
    </xf>
    <xf numFmtId="0" fontId="7" fillId="6" borderId="26" xfId="93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14" borderId="64" xfId="93" applyFont="1" applyFill="1" applyBorder="1" applyAlignment="1">
      <alignment horizontal="left" vertical="center"/>
    </xf>
    <xf numFmtId="0" fontId="6" fillId="14" borderId="62" xfId="93" applyFont="1" applyFill="1" applyBorder="1" applyAlignment="1">
      <alignment horizontal="left" vertical="center"/>
    </xf>
    <xf numFmtId="0" fontId="6" fillId="14" borderId="61" xfId="93" applyFont="1" applyFill="1" applyBorder="1" applyAlignment="1">
      <alignment horizontal="left" vertical="center"/>
    </xf>
    <xf numFmtId="0" fontId="6" fillId="3" borderId="30" xfId="93" applyFont="1" applyFill="1" applyBorder="1" applyAlignment="1">
      <alignment horizontal="center" vertical="center"/>
    </xf>
    <xf numFmtId="0" fontId="6" fillId="3" borderId="31" xfId="93" applyFont="1" applyFill="1" applyBorder="1" applyAlignment="1">
      <alignment horizontal="center" vertical="center"/>
    </xf>
    <xf numFmtId="0" fontId="6" fillId="3" borderId="34" xfId="93" applyFont="1" applyFill="1" applyBorder="1" applyAlignment="1">
      <alignment horizontal="center" vertical="center"/>
    </xf>
    <xf numFmtId="0" fontId="7" fillId="6" borderId="57" xfId="93" applyFont="1" applyFill="1" applyBorder="1" applyAlignment="1">
      <alignment horizontal="left" vertical="center"/>
    </xf>
    <xf numFmtId="0" fontId="6" fillId="12" borderId="0" xfId="93" applyFont="1" applyFill="1" applyBorder="1" applyAlignment="1">
      <alignment horizontal="center"/>
    </xf>
    <xf numFmtId="0" fontId="7" fillId="14" borderId="57" xfId="93" applyFont="1" applyFill="1" applyBorder="1" applyAlignment="1">
      <alignment horizontal="left" vertical="center"/>
    </xf>
    <xf numFmtId="0" fontId="13" fillId="11" borderId="0" xfId="93" applyFont="1" applyFill="1" applyBorder="1" applyAlignment="1">
      <alignment horizontal="center"/>
    </xf>
    <xf numFmtId="0" fontId="11" fillId="3" borderId="11" xfId="93" applyNumberFormat="1" applyFont="1" applyFill="1" applyBorder="1" applyAlignment="1">
      <alignment horizontal="center"/>
    </xf>
    <xf numFmtId="0" fontId="11" fillId="14" borderId="69" xfId="93" applyNumberFormat="1" applyFont="1" applyFill="1" applyBorder="1" applyAlignment="1">
      <alignment horizontal="center"/>
    </xf>
    <xf numFmtId="0" fontId="11" fillId="14" borderId="57" xfId="93" applyNumberFormat="1" applyFont="1" applyFill="1" applyBorder="1" applyAlignment="1">
      <alignment horizontal="center"/>
    </xf>
    <xf numFmtId="0" fontId="11" fillId="14" borderId="70" xfId="93" applyNumberFormat="1" applyFont="1" applyFill="1" applyBorder="1" applyAlignment="1">
      <alignment horizontal="center"/>
    </xf>
    <xf numFmtId="0" fontId="11" fillId="14" borderId="72" xfId="93" applyNumberFormat="1" applyFont="1" applyFill="1" applyBorder="1" applyAlignment="1">
      <alignment horizontal="center"/>
    </xf>
    <xf numFmtId="0" fontId="11" fillId="6" borderId="32" xfId="93" applyFont="1" applyFill="1" applyBorder="1" applyAlignment="1">
      <alignment horizontal="center" vertical="center"/>
    </xf>
    <xf numFmtId="0" fontId="25" fillId="14" borderId="65" xfId="93" applyFont="1" applyFill="1" applyBorder="1" applyAlignment="1">
      <alignment horizontal="left" vertical="center"/>
    </xf>
    <xf numFmtId="0" fontId="25" fillId="14" borderId="65" xfId="93" applyFont="1" applyFill="1" applyBorder="1"/>
    <xf numFmtId="0" fontId="11" fillId="3" borderId="67" xfId="93" applyFont="1" applyFill="1" applyBorder="1" applyAlignment="1">
      <alignment horizontal="center" wrapText="1"/>
    </xf>
    <xf numFmtId="0" fontId="11" fillId="6" borderId="31" xfId="93" applyFont="1" applyFill="1" applyBorder="1" applyAlignment="1">
      <alignment horizontal="center" vertical="center"/>
    </xf>
    <xf numFmtId="0" fontId="25" fillId="14" borderId="63" xfId="93" applyFont="1" applyFill="1" applyBorder="1" applyAlignment="1">
      <alignment horizontal="left" vertical="center"/>
    </xf>
    <xf numFmtId="0" fontId="25" fillId="14" borderId="63" xfId="93" applyFont="1" applyFill="1" applyBorder="1"/>
    <xf numFmtId="0" fontId="11" fillId="3" borderId="68" xfId="93" applyFont="1" applyFill="1" applyBorder="1" applyAlignment="1">
      <alignment horizontal="center"/>
    </xf>
    <xf numFmtId="0" fontId="25" fillId="14" borderId="71" xfId="93" applyFont="1" applyFill="1" applyBorder="1" applyAlignment="1">
      <alignment horizontal="left" vertical="center"/>
    </xf>
    <xf numFmtId="0" fontId="11" fillId="3" borderId="67" xfId="93" applyFont="1" applyFill="1" applyBorder="1" applyAlignment="1">
      <alignment horizontal="center" vertical="center"/>
    </xf>
    <xf numFmtId="0" fontId="11" fillId="6" borderId="34" xfId="93" applyFont="1" applyFill="1" applyBorder="1" applyAlignment="1">
      <alignment horizontal="center" vertical="center"/>
    </xf>
    <xf numFmtId="0" fontId="11" fillId="3" borderId="68" xfId="93" applyFont="1" applyFill="1" applyBorder="1" applyAlignment="1">
      <alignment horizontal="center" vertical="center"/>
    </xf>
    <xf numFmtId="164" fontId="25" fillId="3" borderId="57" xfId="93" applyNumberFormat="1" applyFont="1" applyFill="1" applyBorder="1" applyAlignment="1">
      <alignment horizontal="center" vertical="center"/>
    </xf>
    <xf numFmtId="10" fontId="11" fillId="3" borderId="57" xfId="93" applyNumberFormat="1" applyFont="1" applyFill="1" applyBorder="1" applyAlignment="1">
      <alignment horizontal="center"/>
    </xf>
    <xf numFmtId="0" fontId="25" fillId="3" borderId="57" xfId="93" applyFont="1" applyFill="1" applyBorder="1" applyAlignment="1">
      <alignment horizontal="center"/>
    </xf>
    <xf numFmtId="165" fontId="25" fillId="3" borderId="57" xfId="93" applyNumberFormat="1" applyFont="1" applyFill="1" applyBorder="1" applyAlignment="1">
      <alignment horizontal="center"/>
    </xf>
    <xf numFmtId="165" fontId="11" fillId="3" borderId="72" xfId="93" applyNumberFormat="1" applyFont="1" applyFill="1" applyBorder="1" applyAlignment="1">
      <alignment horizontal="center" vertical="center" wrapText="1"/>
    </xf>
    <xf numFmtId="165" fontId="11" fillId="3" borderId="72" xfId="93" applyNumberFormat="1" applyFont="1" applyFill="1" applyBorder="1" applyAlignment="1">
      <alignment horizontal="center" vertical="center"/>
    </xf>
  </cellXfs>
  <cellStyles count="356">
    <cellStyle name="Encabezado 3" xfId="93" builtinId="18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layout>
        <c:manualLayout>
          <c:xMode val="edge"/>
          <c:yMode val="edge"/>
          <c:x val="0.436149875690489"/>
          <c:y val="0.0300751968726531"/>
        </c:manualLayout>
      </c:layout>
      <c:overlay val="0"/>
      <c:txPr>
        <a:bodyPr/>
        <a:lstStyle/>
        <a:p>
          <a:pPr>
            <a:defRPr sz="1500">
              <a:latin typeface="Arial"/>
              <a:cs typeface="Arial"/>
            </a:defRPr>
          </a:pPr>
          <a:endParaRPr lang="es-ES"/>
        </a:p>
      </c:tx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'New Data'!$E$4</c:f>
              <c:strCache>
                <c:ptCount val="1"/>
                <c:pt idx="0">
                  <c:v>Broad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.025"/>
                  <c:y val="-0.0370370370370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0305555555555555"/>
                  <c:y val="-0.05555555555555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2000" b="1">
                    <a:latin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Cluster!#REF!</c:f>
            </c:multiLvlStrRef>
          </c:cat>
          <c:val>
            <c:numRef>
              <c:f>'New Data'!$I$4:$K$4</c:f>
              <c:numCache>
                <c:formatCode>#,##0.0000</c:formatCode>
                <c:ptCount val="3"/>
                <c:pt idx="0">
                  <c:v>0.438</c:v>
                </c:pt>
                <c:pt idx="1">
                  <c:v>0.405</c:v>
                </c:pt>
                <c:pt idx="2">
                  <c:v>0.3627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44919240"/>
        <c:axId val="2144922520"/>
        <c:axId val="0"/>
      </c:bar3DChart>
      <c:catAx>
        <c:axId val="21449192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 b="1">
                <a:latin typeface="Arial"/>
                <a:cs typeface="Arial"/>
              </a:defRPr>
            </a:pPr>
            <a:endParaRPr lang="es-ES"/>
          </a:p>
        </c:txPr>
        <c:crossAx val="2144922520"/>
        <c:crosses val="autoZero"/>
        <c:auto val="1"/>
        <c:lblAlgn val="ctr"/>
        <c:lblOffset val="100"/>
        <c:noMultiLvlLbl val="0"/>
      </c:catAx>
      <c:valAx>
        <c:axId val="2144922520"/>
        <c:scaling>
          <c:orientation val="minMax"/>
        </c:scaling>
        <c:delete val="1"/>
        <c:axPos val="l"/>
        <c:numFmt formatCode="#,##0.0000" sourceLinked="1"/>
        <c:majorTickMark val="out"/>
        <c:minorTickMark val="none"/>
        <c:tickLblPos val="nextTo"/>
        <c:crossAx val="2144919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layout/>
      <c:overlay val="0"/>
      <c:txPr>
        <a:bodyPr/>
        <a:lstStyle/>
        <a:p>
          <a:pPr>
            <a:defRPr sz="1500">
              <a:latin typeface="Arial"/>
              <a:cs typeface="Arial"/>
            </a:defRPr>
          </a:pPr>
          <a:endParaRPr lang="es-ES"/>
        </a:p>
      </c:tx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'New Data'!$E$5</c:f>
              <c:strCache>
                <c:ptCount val="1"/>
                <c:pt idx="0">
                  <c:v>Fine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.025"/>
                  <c:y val="-0.0370370370370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0305555555555555"/>
                  <c:y val="-0.05555555555555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500" b="1">
                    <a:latin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Cluster!#REF!</c:f>
            </c:multiLvlStrRef>
          </c:cat>
          <c:val>
            <c:numRef>
              <c:f>'New Data'!$I$5:$K$5</c:f>
              <c:numCache>
                <c:formatCode>#,##0.0000</c:formatCode>
                <c:ptCount val="3"/>
                <c:pt idx="0">
                  <c:v>0.423</c:v>
                </c:pt>
                <c:pt idx="1">
                  <c:v>0.315</c:v>
                </c:pt>
                <c:pt idx="2">
                  <c:v>0.3439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45011816"/>
        <c:axId val="2145014856"/>
        <c:axId val="0"/>
      </c:bar3DChart>
      <c:catAx>
        <c:axId val="21450118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 b="1">
                <a:latin typeface="Arial"/>
                <a:cs typeface="Arial"/>
              </a:defRPr>
            </a:pPr>
            <a:endParaRPr lang="es-ES"/>
          </a:p>
        </c:txPr>
        <c:crossAx val="2145014856"/>
        <c:crosses val="autoZero"/>
        <c:auto val="1"/>
        <c:lblAlgn val="ctr"/>
        <c:lblOffset val="100"/>
        <c:noMultiLvlLbl val="0"/>
      </c:catAx>
      <c:valAx>
        <c:axId val="2145014856"/>
        <c:scaling>
          <c:orientation val="minMax"/>
        </c:scaling>
        <c:delete val="1"/>
        <c:axPos val="l"/>
        <c:numFmt formatCode="#,##0.0000" sourceLinked="1"/>
        <c:majorTickMark val="out"/>
        <c:minorTickMark val="none"/>
        <c:tickLblPos val="nextTo"/>
        <c:crossAx val="2145011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622301</xdr:colOff>
      <xdr:row>10</xdr:row>
      <xdr:rowOff>25401</xdr:rowOff>
    </xdr:from>
    <xdr:to>
      <xdr:col>22</xdr:col>
      <xdr:colOff>215900</xdr:colOff>
      <xdr:row>27</xdr:row>
      <xdr:rowOff>165100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660400</xdr:colOff>
      <xdr:row>29</xdr:row>
      <xdr:rowOff>25400</xdr:rowOff>
    </xdr:from>
    <xdr:to>
      <xdr:col>22</xdr:col>
      <xdr:colOff>253999</xdr:colOff>
      <xdr:row>46</xdr:row>
      <xdr:rowOff>165099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Cielo">
      <a:dk1>
        <a:sysClr val="windowText" lastClr="000000"/>
      </a:dk1>
      <a:lt1>
        <a:sysClr val="window" lastClr="FFFFFF"/>
      </a:lt1>
      <a:dk2>
        <a:srgbClr val="1782BF"/>
      </a:dk2>
      <a:lt2>
        <a:srgbClr val="62BCE9"/>
      </a:lt2>
      <a:accent1>
        <a:srgbClr val="073779"/>
      </a:accent1>
      <a:accent2>
        <a:srgbClr val="8FD9FB"/>
      </a:accent2>
      <a:accent3>
        <a:srgbClr val="FFCC00"/>
      </a:accent3>
      <a:accent4>
        <a:srgbClr val="EB6615"/>
      </a:accent4>
      <a:accent5>
        <a:srgbClr val="C76402"/>
      </a:accent5>
      <a:accent6>
        <a:srgbClr val="B523B4"/>
      </a:accent6>
      <a:hlink>
        <a:srgbClr val="FFDE26"/>
      </a:hlink>
      <a:folHlink>
        <a:srgbClr val="DEBE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1"/>
  <sheetViews>
    <sheetView workbookViewId="0">
      <selection activeCell="G3" sqref="G3"/>
    </sheetView>
  </sheetViews>
  <sheetFormatPr baseColWidth="10" defaultRowHeight="15" x14ac:dyDescent="0"/>
  <cols>
    <col min="1" max="1" width="10.83203125" style="3"/>
    <col min="2" max="2" width="9" style="3" bestFit="1" customWidth="1"/>
    <col min="3" max="3" width="23.5" style="3" hidden="1" customWidth="1"/>
    <col min="4" max="4" width="12.1640625" style="3" bestFit="1" customWidth="1"/>
    <col min="5" max="5" width="6.1640625" style="3" bestFit="1" customWidth="1"/>
    <col min="6" max="7" width="35.33203125" style="3" customWidth="1"/>
    <col min="8" max="8" width="17.33203125" style="3" customWidth="1"/>
    <col min="9" max="9" width="6.83203125" style="3" customWidth="1"/>
    <col min="10" max="10" width="10" style="3" customWidth="1"/>
    <col min="11" max="11" width="8.6640625" style="3" customWidth="1"/>
    <col min="12" max="12" width="8.33203125" style="3" customWidth="1"/>
    <col min="13" max="13" width="17.1640625" style="3" bestFit="1" customWidth="1"/>
    <col min="14" max="14" width="13.33203125" style="3" bestFit="1" customWidth="1"/>
    <col min="15" max="15" width="8.33203125" style="3" customWidth="1"/>
    <col min="16" max="16" width="8.1640625" style="3" bestFit="1" customWidth="1"/>
    <col min="17" max="17" width="7.83203125" style="3" hidden="1" customWidth="1"/>
    <col min="18" max="18" width="11.1640625" style="3" bestFit="1" customWidth="1"/>
    <col min="19" max="19" width="9.6640625" style="3" bestFit="1" customWidth="1"/>
    <col min="20" max="20" width="14.5" style="3" bestFit="1" customWidth="1"/>
    <col min="21" max="21" width="13" style="3" customWidth="1"/>
    <col min="22" max="22" width="9.6640625" style="102" customWidth="1"/>
    <col min="23" max="23" width="7.33203125" style="3" customWidth="1"/>
    <col min="24" max="24" width="8.33203125" style="3" hidden="1" customWidth="1"/>
    <col min="25" max="25" width="8.33203125" style="3" bestFit="1" customWidth="1"/>
    <col min="26" max="26" width="9.6640625" style="3" bestFit="1" customWidth="1"/>
    <col min="27" max="16384" width="10.83203125" style="3"/>
  </cols>
  <sheetData>
    <row r="1" spans="2:29" ht="16" thickBot="1"/>
    <row r="2" spans="2:29" ht="16" thickBot="1">
      <c r="B2" s="251" t="s">
        <v>71</v>
      </c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</row>
    <row r="3" spans="2:29" ht="16" thickBot="1">
      <c r="B3" s="7" t="s">
        <v>52</v>
      </c>
      <c r="C3" s="6" t="s">
        <v>44</v>
      </c>
      <c r="D3" s="12" t="s">
        <v>46</v>
      </c>
      <c r="E3" s="51" t="s">
        <v>2</v>
      </c>
      <c r="F3" s="11" t="s">
        <v>3</v>
      </c>
      <c r="G3" s="111" t="s">
        <v>79</v>
      </c>
      <c r="H3" s="104" t="s">
        <v>80</v>
      </c>
      <c r="I3" s="10" t="s">
        <v>60</v>
      </c>
      <c r="J3" s="10" t="s">
        <v>60</v>
      </c>
      <c r="K3" s="13" t="s">
        <v>72</v>
      </c>
      <c r="L3" s="12" t="s">
        <v>48</v>
      </c>
      <c r="M3" s="111" t="s">
        <v>84</v>
      </c>
      <c r="N3" s="104" t="s">
        <v>83</v>
      </c>
      <c r="O3" s="11" t="s">
        <v>40</v>
      </c>
      <c r="P3" s="11" t="s">
        <v>40</v>
      </c>
      <c r="Q3" s="11" t="s">
        <v>40</v>
      </c>
      <c r="R3" s="11" t="s">
        <v>57</v>
      </c>
      <c r="S3" s="12" t="s">
        <v>48</v>
      </c>
      <c r="T3" s="111" t="s">
        <v>85</v>
      </c>
      <c r="U3" s="104" t="s">
        <v>89</v>
      </c>
      <c r="V3" s="11" t="s">
        <v>41</v>
      </c>
      <c r="W3" s="11" t="s">
        <v>41</v>
      </c>
      <c r="X3" s="11" t="s">
        <v>41</v>
      </c>
      <c r="Y3" s="11" t="s">
        <v>58</v>
      </c>
      <c r="Z3" s="12" t="s">
        <v>48</v>
      </c>
    </row>
    <row r="4" spans="2:29" ht="35" customHeight="1" thickBot="1">
      <c r="B4" s="254" t="s">
        <v>50</v>
      </c>
      <c r="C4" s="257"/>
      <c r="D4" s="261" t="s">
        <v>47</v>
      </c>
      <c r="E4" s="67" t="s">
        <v>4</v>
      </c>
      <c r="F4" s="263" t="s">
        <v>68</v>
      </c>
      <c r="G4" s="112" t="s">
        <v>93</v>
      </c>
      <c r="H4" s="106">
        <v>0.47</v>
      </c>
      <c r="I4" s="71">
        <v>0.438</v>
      </c>
      <c r="J4" s="77">
        <v>0.40500000000000003</v>
      </c>
      <c r="K4" s="85">
        <v>0.36270000000000002</v>
      </c>
      <c r="L4" s="95">
        <f>(I4-K4)/K4</f>
        <v>0.20760959470636883</v>
      </c>
      <c r="M4" s="115" t="s">
        <v>94</v>
      </c>
      <c r="N4" s="110" t="s">
        <v>75</v>
      </c>
      <c r="O4" s="100" t="s">
        <v>75</v>
      </c>
      <c r="P4" s="86">
        <v>0.31019999999999998</v>
      </c>
      <c r="Q4" s="86">
        <v>0.3165</v>
      </c>
      <c r="R4" s="73">
        <v>0.32540000000000002</v>
      </c>
      <c r="S4" s="75">
        <f>(R4-P4)/R4</f>
        <v>4.6711739397664556E-2</v>
      </c>
      <c r="T4" s="116" t="s">
        <v>95</v>
      </c>
      <c r="U4" s="105" t="s">
        <v>76</v>
      </c>
      <c r="V4" s="103" t="s">
        <v>76</v>
      </c>
      <c r="W4" s="87">
        <v>9.6699999999999994E-2</v>
      </c>
      <c r="X4" s="88">
        <v>0.10009999999999999</v>
      </c>
      <c r="Y4" s="73">
        <v>0.10539999999999999</v>
      </c>
      <c r="Z4" s="76">
        <f>(Y4-W4)/Y4</f>
        <v>8.2542694497153693E-2</v>
      </c>
    </row>
    <row r="5" spans="2:29" ht="16" thickBot="1">
      <c r="B5" s="255"/>
      <c r="C5" s="258"/>
      <c r="D5" s="262"/>
      <c r="E5" s="68" t="s">
        <v>39</v>
      </c>
      <c r="F5" s="264"/>
      <c r="G5" s="113" t="s">
        <v>102</v>
      </c>
      <c r="H5" s="107">
        <v>0.45100000000000001</v>
      </c>
      <c r="I5" s="77">
        <v>0.42299999999999999</v>
      </c>
      <c r="J5" s="77">
        <v>0.315</v>
      </c>
      <c r="K5" s="84">
        <v>0.34389999999999998</v>
      </c>
      <c r="L5" s="96">
        <f>(I5-K5)/K5</f>
        <v>0.23000872346612389</v>
      </c>
      <c r="M5" s="115" t="s">
        <v>81</v>
      </c>
      <c r="N5" s="110" t="s">
        <v>81</v>
      </c>
      <c r="O5" s="101" t="s">
        <v>78</v>
      </c>
      <c r="P5" s="81">
        <v>0.22700000000000001</v>
      </c>
      <c r="Q5" s="78">
        <v>0.24879999999999999</v>
      </c>
      <c r="R5" s="88">
        <v>0.2412</v>
      </c>
      <c r="S5" s="75">
        <f t="shared" ref="S5:S7" si="0">(R5-P5)/R5</f>
        <v>5.8872305140961818E-2</v>
      </c>
      <c r="T5" s="116" t="s">
        <v>96</v>
      </c>
      <c r="U5" s="105" t="s">
        <v>82</v>
      </c>
      <c r="V5" s="103" t="s">
        <v>77</v>
      </c>
      <c r="W5" s="81">
        <v>5.357E-2</v>
      </c>
      <c r="X5" s="78">
        <v>6.3799999999999996E-2</v>
      </c>
      <c r="Y5" s="84">
        <v>5.6899999999999999E-2</v>
      </c>
      <c r="Z5" s="76">
        <f t="shared" ref="Z5:Z7" si="1">(Y5-W5)/Y5</f>
        <v>5.8523725834797882E-2</v>
      </c>
      <c r="AB5" s="91">
        <f>(R5-P5)/R5</f>
        <v>5.8872305140961818E-2</v>
      </c>
    </row>
    <row r="6" spans="2:29" ht="19" customHeight="1" thickBot="1">
      <c r="B6" s="255"/>
      <c r="C6" s="259"/>
      <c r="D6" s="265" t="s">
        <v>70</v>
      </c>
      <c r="E6" s="69" t="s">
        <v>4</v>
      </c>
      <c r="F6" s="267" t="s">
        <v>69</v>
      </c>
      <c r="G6" s="114" t="s">
        <v>86</v>
      </c>
      <c r="H6" s="108" t="s">
        <v>86</v>
      </c>
      <c r="I6" s="71">
        <v>0.91600000000000004</v>
      </c>
      <c r="J6" s="77">
        <v>0.91600000000000004</v>
      </c>
      <c r="K6" s="85">
        <v>0.91559999999999997</v>
      </c>
      <c r="L6" s="95">
        <f>(I6-K6)/K6</f>
        <v>4.3687199650509716E-4</v>
      </c>
      <c r="M6" s="115" t="s">
        <v>97</v>
      </c>
      <c r="N6" s="110" t="s">
        <v>87</v>
      </c>
      <c r="O6" s="100"/>
      <c r="P6" s="79">
        <v>0.13750000000000001</v>
      </c>
      <c r="Q6" s="78">
        <v>0.13750000000000001</v>
      </c>
      <c r="R6" s="72">
        <v>0.1376</v>
      </c>
      <c r="S6" s="75">
        <f t="shared" si="0"/>
        <v>7.267441860464316E-4</v>
      </c>
      <c r="T6" s="116" t="s">
        <v>98</v>
      </c>
      <c r="U6" s="105" t="s">
        <v>88</v>
      </c>
      <c r="V6" s="103"/>
      <c r="W6" s="74">
        <v>1.78E-2</v>
      </c>
      <c r="X6" s="79">
        <v>1.77E-2</v>
      </c>
      <c r="Y6" s="80">
        <v>1.7850000000000001E-2</v>
      </c>
      <c r="Z6" s="76">
        <f t="shared" si="1"/>
        <v>2.8011204481793515E-3</v>
      </c>
    </row>
    <row r="7" spans="2:29" ht="19" customHeight="1" thickBot="1">
      <c r="B7" s="256"/>
      <c r="C7" s="260"/>
      <c r="D7" s="266"/>
      <c r="E7" s="68" t="s">
        <v>39</v>
      </c>
      <c r="F7" s="268"/>
      <c r="G7" s="113" t="s">
        <v>99</v>
      </c>
      <c r="H7" s="109" t="s">
        <v>90</v>
      </c>
      <c r="I7" s="77">
        <v>0.89100000000000001</v>
      </c>
      <c r="J7" s="77">
        <v>0.89300000000000002</v>
      </c>
      <c r="K7" s="85">
        <v>0.9</v>
      </c>
      <c r="L7" s="95">
        <f>(I7-K7)/K7</f>
        <v>-1.0000000000000009E-2</v>
      </c>
      <c r="M7" s="115" t="s">
        <v>100</v>
      </c>
      <c r="N7" s="110" t="s">
        <v>91</v>
      </c>
      <c r="O7" s="100"/>
      <c r="P7" s="81">
        <v>0.09</v>
      </c>
      <c r="Q7" s="81">
        <v>9.3399999999999997E-2</v>
      </c>
      <c r="R7" s="89">
        <v>9.2200000000000004E-2</v>
      </c>
      <c r="S7" s="75">
        <f t="shared" si="0"/>
        <v>2.3861171366594439E-2</v>
      </c>
      <c r="T7" s="116" t="s">
        <v>101</v>
      </c>
      <c r="U7" s="105" t="s">
        <v>92</v>
      </c>
      <c r="V7" s="103"/>
      <c r="W7" s="81">
        <v>6.8999999999999999E-3</v>
      </c>
      <c r="X7" s="78">
        <v>7.4999999999999997E-3</v>
      </c>
      <c r="Y7" s="90">
        <v>6.8999999999999999E-3</v>
      </c>
      <c r="Z7" s="76">
        <f t="shared" si="1"/>
        <v>0</v>
      </c>
    </row>
    <row r="8" spans="2:29">
      <c r="AB8" s="99">
        <f>AVERAGE(S4:S5)</f>
        <v>5.2792022269313191E-2</v>
      </c>
      <c r="AC8" s="3" t="s">
        <v>73</v>
      </c>
    </row>
    <row r="9" spans="2:29">
      <c r="Z9" s="91">
        <f>(K5/I5)</f>
        <v>0.81300236406619386</v>
      </c>
      <c r="AB9" s="99">
        <f>AVERAGE(Z4:Z5)</f>
        <v>7.0533210165975788E-2</v>
      </c>
      <c r="AC9" s="3" t="s">
        <v>74</v>
      </c>
    </row>
    <row r="13" spans="2:29">
      <c r="Z13" s="3">
        <v>0.42299999999999999</v>
      </c>
      <c r="AA13" s="3">
        <v>0.34389999999999998</v>
      </c>
      <c r="AB13" s="93"/>
    </row>
    <row r="14" spans="2:29">
      <c r="AB14" s="83"/>
    </row>
    <row r="15" spans="2:29">
      <c r="AB15" s="94"/>
    </row>
    <row r="17" spans="26:28">
      <c r="Z17" s="92">
        <f>((Z13/AA13)*100%-100%)</f>
        <v>0.23000872346612389</v>
      </c>
      <c r="AB17" s="91">
        <f>(Z13-AA13)/AA13</f>
        <v>0.23000872346612389</v>
      </c>
    </row>
    <row r="21" spans="26:28">
      <c r="Z21" s="3">
        <f>I5/K5</f>
        <v>1.2300087234661239</v>
      </c>
      <c r="AA21" s="83"/>
    </row>
  </sheetData>
  <mergeCells count="7">
    <mergeCell ref="B2:Z2"/>
    <mergeCell ref="B4:B7"/>
    <mergeCell ref="C4:C7"/>
    <mergeCell ref="D4:D5"/>
    <mergeCell ref="F4:F5"/>
    <mergeCell ref="D6:D7"/>
    <mergeCell ref="F6:F7"/>
  </mergeCells>
  <phoneticPr fontId="16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2"/>
  <sheetViews>
    <sheetView workbookViewId="0">
      <selection activeCell="B2" sqref="B2:E2"/>
    </sheetView>
  </sheetViews>
  <sheetFormatPr baseColWidth="10" defaultRowHeight="15" x14ac:dyDescent="0"/>
  <cols>
    <col min="1" max="1" width="10.83203125" style="1"/>
    <col min="2" max="2" width="6.6640625" bestFit="1" customWidth="1"/>
    <col min="3" max="3" width="40" customWidth="1"/>
    <col min="4" max="4" width="11.33203125" customWidth="1"/>
    <col min="5" max="5" width="12" customWidth="1"/>
    <col min="6" max="25" width="10.83203125" style="27"/>
  </cols>
  <sheetData>
    <row r="1" spans="1:25" s="1" customFormat="1" ht="16" thickBot="1"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6" thickBot="1">
      <c r="B2" s="269" t="s">
        <v>0</v>
      </c>
      <c r="C2" s="270"/>
      <c r="D2" s="270"/>
      <c r="E2" s="271"/>
    </row>
    <row r="3" spans="1:25" ht="16" thickBot="1">
      <c r="B3" s="28" t="s">
        <v>1</v>
      </c>
      <c r="C3" s="29" t="s">
        <v>6</v>
      </c>
      <c r="D3" s="29" t="s">
        <v>7</v>
      </c>
      <c r="E3" s="30" t="s">
        <v>5</v>
      </c>
    </row>
    <row r="4" spans="1:25" ht="36">
      <c r="B4" s="31">
        <v>1</v>
      </c>
      <c r="C4" s="32" t="s">
        <v>65</v>
      </c>
      <c r="D4" s="33">
        <v>36342</v>
      </c>
      <c r="E4" s="34">
        <v>36376</v>
      </c>
    </row>
    <row r="5" spans="1:25">
      <c r="B5" s="35">
        <v>2</v>
      </c>
      <c r="C5" s="36" t="s">
        <v>66</v>
      </c>
      <c r="D5" s="37">
        <v>37203</v>
      </c>
      <c r="E5" s="38">
        <v>37217</v>
      </c>
    </row>
    <row r="6" spans="1:25">
      <c r="B6" s="35" t="s">
        <v>8</v>
      </c>
      <c r="C6" s="36" t="s">
        <v>18</v>
      </c>
      <c r="D6" s="37">
        <v>44532</v>
      </c>
      <c r="E6" s="38">
        <v>44540</v>
      </c>
    </row>
    <row r="7" spans="1:25">
      <c r="B7" s="35" t="s">
        <v>9</v>
      </c>
      <c r="C7" s="36" t="s">
        <v>26</v>
      </c>
      <c r="D7" s="37">
        <v>40483</v>
      </c>
      <c r="E7" s="38">
        <v>40491</v>
      </c>
    </row>
    <row r="8" spans="1:25" s="25" customFormat="1">
      <c r="A8" s="1"/>
      <c r="B8" s="35" t="s">
        <v>10</v>
      </c>
      <c r="C8" s="36" t="s">
        <v>25</v>
      </c>
      <c r="D8" s="39">
        <v>38477</v>
      </c>
      <c r="E8" s="40">
        <v>38485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s="25" customFormat="1">
      <c r="A9" s="1"/>
      <c r="B9" s="35" t="s">
        <v>11</v>
      </c>
      <c r="C9" s="36" t="s">
        <v>27</v>
      </c>
      <c r="D9" s="39">
        <v>43346</v>
      </c>
      <c r="E9" s="40">
        <v>43354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s="25" customFormat="1">
      <c r="A10" s="1"/>
      <c r="B10" s="35" t="s">
        <v>12</v>
      </c>
      <c r="C10" s="36" t="s">
        <v>24</v>
      </c>
      <c r="D10" s="39">
        <v>40693</v>
      </c>
      <c r="E10" s="40">
        <v>40701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s="25" customFormat="1">
      <c r="A11" s="1"/>
      <c r="B11" s="35" t="s">
        <v>13</v>
      </c>
      <c r="C11" s="36" t="s">
        <v>23</v>
      </c>
      <c r="D11" s="39">
        <v>38416</v>
      </c>
      <c r="E11" s="40">
        <v>38424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s="25" customFormat="1">
      <c r="A12" s="1"/>
      <c r="B12" s="35" t="s">
        <v>14</v>
      </c>
      <c r="C12" s="36" t="s">
        <v>22</v>
      </c>
      <c r="D12" s="39">
        <v>43534</v>
      </c>
      <c r="E12" s="40">
        <v>43542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s="25" customFormat="1">
      <c r="A13" s="1"/>
      <c r="B13" s="35" t="s">
        <v>15</v>
      </c>
      <c r="C13" s="36" t="s">
        <v>21</v>
      </c>
      <c r="D13" s="39">
        <v>38049</v>
      </c>
      <c r="E13" s="40">
        <v>38057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s="25" customFormat="1">
      <c r="A14" s="1"/>
      <c r="B14" s="35" t="s">
        <v>16</v>
      </c>
      <c r="C14" s="36" t="s">
        <v>20</v>
      </c>
      <c r="D14" s="39">
        <v>39426</v>
      </c>
      <c r="E14" s="40">
        <v>39434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s="25" customFormat="1">
      <c r="A15" s="1"/>
      <c r="B15" s="35" t="s">
        <v>17</v>
      </c>
      <c r="C15" s="36" t="s">
        <v>19</v>
      </c>
      <c r="D15" s="39">
        <v>38031</v>
      </c>
      <c r="E15" s="40">
        <v>38039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s="26" customFormat="1">
      <c r="A16" s="118"/>
      <c r="B16" s="35" t="s">
        <v>28</v>
      </c>
      <c r="C16" s="41" t="s">
        <v>33</v>
      </c>
      <c r="D16" s="39">
        <v>38384</v>
      </c>
      <c r="E16" s="40">
        <v>38394</v>
      </c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</row>
    <row r="17" spans="1:25" s="25" customFormat="1">
      <c r="A17" s="1"/>
      <c r="B17" s="35" t="s">
        <v>29</v>
      </c>
      <c r="C17" s="41" t="s">
        <v>34</v>
      </c>
      <c r="D17" s="39">
        <v>40424</v>
      </c>
      <c r="E17" s="40">
        <v>40434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s="25" customFormat="1">
      <c r="A18" s="1"/>
      <c r="B18" s="35" t="s">
        <v>30</v>
      </c>
      <c r="C18" s="42" t="s">
        <v>35</v>
      </c>
      <c r="D18" s="39">
        <v>44536</v>
      </c>
      <c r="E18" s="40">
        <v>44542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>
      <c r="B19" s="35" t="s">
        <v>31</v>
      </c>
      <c r="C19" s="42" t="s">
        <v>36</v>
      </c>
      <c r="D19" s="39">
        <v>44910</v>
      </c>
      <c r="E19" s="40">
        <v>44916</v>
      </c>
    </row>
    <row r="20" spans="1:25">
      <c r="B20" s="35" t="s">
        <v>32</v>
      </c>
      <c r="C20" s="41" t="s">
        <v>37</v>
      </c>
      <c r="D20" s="39">
        <v>43536</v>
      </c>
      <c r="E20" s="40">
        <v>47685</v>
      </c>
    </row>
    <row r="21" spans="1:25" ht="16" thickBot="1">
      <c r="B21" s="43">
        <v>5</v>
      </c>
      <c r="C21" s="44" t="s">
        <v>67</v>
      </c>
      <c r="D21" s="45">
        <v>36401</v>
      </c>
      <c r="E21" s="46">
        <v>36423</v>
      </c>
    </row>
    <row r="22" spans="1:25" ht="16" thickBot="1">
      <c r="B22" s="272" t="s">
        <v>63</v>
      </c>
      <c r="C22" s="273"/>
      <c r="D22" s="273"/>
      <c r="E22" s="274"/>
    </row>
    <row r="23" spans="1:25" ht="16" thickBot="1">
      <c r="B23" s="47"/>
      <c r="C23" s="48" t="s">
        <v>64</v>
      </c>
      <c r="D23" s="49">
        <v>36837</v>
      </c>
      <c r="E23" s="50">
        <v>36855</v>
      </c>
    </row>
    <row r="24" spans="1:25">
      <c r="B24" s="119"/>
      <c r="C24" s="119"/>
      <c r="D24" s="119"/>
      <c r="E24" s="119"/>
    </row>
    <row r="25" spans="1:25">
      <c r="B25" s="119"/>
      <c r="C25" s="119"/>
      <c r="D25" s="119"/>
      <c r="E25" s="119"/>
    </row>
    <row r="26" spans="1:25">
      <c r="B26" s="119"/>
      <c r="C26" s="119"/>
      <c r="D26" s="119"/>
      <c r="E26" s="119"/>
    </row>
    <row r="27" spans="1:25">
      <c r="B27" s="119"/>
      <c r="C27" s="119"/>
      <c r="D27" s="119"/>
      <c r="E27" s="119"/>
    </row>
    <row r="28" spans="1:25">
      <c r="B28" s="119"/>
      <c r="C28" s="119"/>
      <c r="D28" s="119"/>
      <c r="E28" s="119"/>
    </row>
    <row r="29" spans="1:25">
      <c r="B29" s="119"/>
      <c r="C29" s="119"/>
      <c r="D29" s="119"/>
      <c r="E29" s="119"/>
    </row>
    <row r="30" spans="1:25">
      <c r="B30" s="1"/>
      <c r="C30" s="1"/>
      <c r="D30" s="1"/>
      <c r="E30" s="1"/>
    </row>
    <row r="31" spans="1:25">
      <c r="B31" s="1"/>
      <c r="C31" s="1"/>
      <c r="D31" s="1"/>
      <c r="E31" s="1"/>
    </row>
    <row r="32" spans="1:2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  <row r="47" spans="2:5">
      <c r="B47" s="1"/>
      <c r="C47" s="1"/>
      <c r="D47" s="1"/>
      <c r="E47" s="1"/>
    </row>
    <row r="48" spans="2:5">
      <c r="B48" s="1"/>
      <c r="C48" s="1"/>
      <c r="D48" s="1"/>
      <c r="E48" s="1"/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  <row r="59" spans="2:5">
      <c r="B59" s="1"/>
      <c r="C59" s="1"/>
      <c r="D59" s="1"/>
      <c r="E59" s="1"/>
    </row>
    <row r="60" spans="2:5">
      <c r="B60" s="1"/>
      <c r="C60" s="1"/>
      <c r="D60" s="1"/>
      <c r="E60" s="1"/>
    </row>
    <row r="61" spans="2:5">
      <c r="B61" s="1"/>
      <c r="C61" s="1"/>
      <c r="D61" s="1"/>
      <c r="E61" s="1"/>
    </row>
    <row r="62" spans="2:5">
      <c r="B62" s="1"/>
      <c r="C62" s="1"/>
      <c r="D62" s="1"/>
      <c r="E62" s="1"/>
    </row>
    <row r="63" spans="2:5">
      <c r="B63" s="1"/>
      <c r="C63" s="1"/>
      <c r="D63" s="1"/>
      <c r="E63" s="1"/>
    </row>
    <row r="64" spans="2:5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</sheetData>
  <mergeCells count="2">
    <mergeCell ref="B2:E2"/>
    <mergeCell ref="B22:E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workbookViewId="0">
      <selection activeCell="L19" sqref="L19"/>
    </sheetView>
  </sheetViews>
  <sheetFormatPr baseColWidth="10" defaultRowHeight="15" x14ac:dyDescent="0"/>
  <cols>
    <col min="1" max="1" width="10.83203125" style="3"/>
    <col min="2" max="2" width="9" style="3" bestFit="1" customWidth="1"/>
    <col min="3" max="3" width="23.5" style="3" hidden="1" customWidth="1"/>
    <col min="4" max="4" width="12.1640625" style="3" bestFit="1" customWidth="1"/>
    <col min="5" max="5" width="6.1640625" style="3" bestFit="1" customWidth="1"/>
    <col min="6" max="6" width="29" style="3" hidden="1" customWidth="1"/>
    <col min="7" max="7" width="6.83203125" style="3" bestFit="1" customWidth="1"/>
    <col min="8" max="8" width="8.6640625" style="3" bestFit="1" customWidth="1"/>
    <col min="9" max="9" width="11.83203125" style="3" customWidth="1"/>
    <col min="10" max="10" width="7.33203125" style="3" bestFit="1" customWidth="1"/>
    <col min="11" max="11" width="11.1640625" style="3" bestFit="1" customWidth="1"/>
    <col min="12" max="12" width="7.33203125" style="3" customWidth="1"/>
    <col min="13" max="14" width="8.33203125" style="3" bestFit="1" customWidth="1"/>
    <col min="15" max="15" width="9.6640625" style="3" customWidth="1"/>
    <col min="16" max="16384" width="10.83203125" style="3"/>
  </cols>
  <sheetData>
    <row r="2" spans="2:15" ht="16" thickBot="1">
      <c r="B2" s="275" t="s">
        <v>59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</row>
    <row r="3" spans="2:15" ht="16" thickBot="1">
      <c r="B3" s="61" t="s">
        <v>52</v>
      </c>
      <c r="C3" s="62" t="s">
        <v>44</v>
      </c>
      <c r="D3" s="61" t="s">
        <v>46</v>
      </c>
      <c r="E3" s="63" t="s">
        <v>2</v>
      </c>
      <c r="F3" s="62" t="s">
        <v>3</v>
      </c>
      <c r="G3" s="61" t="s">
        <v>60</v>
      </c>
      <c r="H3" s="62" t="s">
        <v>103</v>
      </c>
      <c r="I3" s="63" t="s">
        <v>48</v>
      </c>
      <c r="J3" s="62" t="s">
        <v>40</v>
      </c>
      <c r="K3" s="62" t="s">
        <v>104</v>
      </c>
      <c r="L3" s="63" t="s">
        <v>48</v>
      </c>
      <c r="M3" s="62" t="s">
        <v>41</v>
      </c>
      <c r="N3" s="62" t="s">
        <v>105</v>
      </c>
      <c r="O3" s="63" t="s">
        <v>48</v>
      </c>
    </row>
    <row r="4" spans="2:15" ht="19" customHeight="1" thickBot="1">
      <c r="B4" s="285" t="s">
        <v>53</v>
      </c>
      <c r="C4" s="280"/>
      <c r="D4" s="288" t="s">
        <v>47</v>
      </c>
      <c r="E4" s="137" t="s">
        <v>4</v>
      </c>
      <c r="F4" s="276" t="s">
        <v>55</v>
      </c>
      <c r="G4" s="138">
        <v>0.36299999999999999</v>
      </c>
      <c r="H4" s="138">
        <v>0.36270000000000002</v>
      </c>
      <c r="I4" s="139">
        <f>(G4-H4)/H4</f>
        <v>8.2712985938783272E-4</v>
      </c>
      <c r="J4" s="140">
        <v>0.32540000000000002</v>
      </c>
      <c r="K4" s="141">
        <v>0.32540000000000002</v>
      </c>
      <c r="L4" s="139">
        <f>(J4-K4)/K4</f>
        <v>0</v>
      </c>
      <c r="M4" s="140">
        <v>0.10539999999999999</v>
      </c>
      <c r="N4" s="141">
        <v>0.10539999999999999</v>
      </c>
      <c r="O4" s="139">
        <f>(M4-N4)/N4</f>
        <v>0</v>
      </c>
    </row>
    <row r="5" spans="2:15" ht="16" thickBot="1">
      <c r="B5" s="255"/>
      <c r="C5" s="258"/>
      <c r="D5" s="289"/>
      <c r="E5" s="60" t="s">
        <v>39</v>
      </c>
      <c r="F5" s="277"/>
      <c r="G5" s="70">
        <v>0.34300000000000003</v>
      </c>
      <c r="H5" s="70">
        <v>0.34389999999999998</v>
      </c>
      <c r="I5" s="120">
        <f t="shared" ref="I5:I7" si="0">(G5-H5)/H5</f>
        <v>-2.6170398371618388E-3</v>
      </c>
      <c r="J5" s="55">
        <v>0.2833</v>
      </c>
      <c r="K5" s="64">
        <v>0.2412</v>
      </c>
      <c r="L5" s="120">
        <f t="shared" ref="L5:L11" si="1">(J5-K5)/K5</f>
        <v>0.17454394693200662</v>
      </c>
      <c r="M5" s="55">
        <v>1.78E-2</v>
      </c>
      <c r="N5" s="70">
        <v>1.78E-2</v>
      </c>
      <c r="O5" s="120">
        <f t="shared" ref="O5:O11" si="2">(M5-N5)/N5</f>
        <v>0</v>
      </c>
    </row>
    <row r="6" spans="2:15" ht="19" customHeight="1" thickBot="1">
      <c r="B6" s="255"/>
      <c r="C6" s="258"/>
      <c r="D6" s="290" t="s">
        <v>70</v>
      </c>
      <c r="E6" s="137" t="s">
        <v>4</v>
      </c>
      <c r="F6" s="278" t="s">
        <v>54</v>
      </c>
      <c r="G6" s="138">
        <v>0.91600000000000004</v>
      </c>
      <c r="H6" s="138">
        <v>0.91559999999999997</v>
      </c>
      <c r="I6" s="139">
        <f t="shared" si="0"/>
        <v>4.3687199650509716E-4</v>
      </c>
      <c r="J6" s="140">
        <v>0.13750000000000001</v>
      </c>
      <c r="K6" s="140">
        <v>0.1376</v>
      </c>
      <c r="L6" s="139">
        <f t="shared" si="1"/>
        <v>-7.267441860464316E-4</v>
      </c>
      <c r="M6" s="140">
        <v>1.77E-2</v>
      </c>
      <c r="N6" s="141">
        <v>1.7850000000000001E-2</v>
      </c>
      <c r="O6" s="139">
        <f t="shared" si="2"/>
        <v>-8.4033613445378616E-3</v>
      </c>
    </row>
    <row r="7" spans="2:15" ht="16" thickBot="1">
      <c r="B7" s="256"/>
      <c r="C7" s="281"/>
      <c r="D7" s="289"/>
      <c r="E7" s="60" t="s">
        <v>39</v>
      </c>
      <c r="F7" s="279"/>
      <c r="G7" s="70">
        <v>0.90600000000000003</v>
      </c>
      <c r="H7" s="70">
        <v>0.9</v>
      </c>
      <c r="I7" s="120">
        <f t="shared" si="0"/>
        <v>6.6666666666666723E-3</v>
      </c>
      <c r="J7" s="56">
        <v>0.09</v>
      </c>
      <c r="K7" s="55">
        <v>9.2200000000000004E-2</v>
      </c>
      <c r="L7" s="120">
        <f t="shared" si="1"/>
        <v>-2.3861171366594439E-2</v>
      </c>
      <c r="M7" s="55">
        <v>6.8999999999999999E-3</v>
      </c>
      <c r="N7" s="64">
        <v>6.8999999999999999E-3</v>
      </c>
      <c r="O7" s="120">
        <f t="shared" si="2"/>
        <v>0</v>
      </c>
    </row>
    <row r="8" spans="2:15" ht="16" customHeight="1" thickBot="1">
      <c r="B8" s="292" t="s">
        <v>50</v>
      </c>
      <c r="C8" s="295" t="s">
        <v>49</v>
      </c>
      <c r="D8" s="286" t="s">
        <v>47</v>
      </c>
      <c r="E8" s="121" t="s">
        <v>4</v>
      </c>
      <c r="F8" s="298" t="s">
        <v>51</v>
      </c>
      <c r="G8" s="300" t="s">
        <v>56</v>
      </c>
      <c r="H8" s="301"/>
      <c r="I8" s="302"/>
      <c r="J8" s="130">
        <v>0.32579999999999998</v>
      </c>
      <c r="K8" s="124">
        <v>0.32540000000000002</v>
      </c>
      <c r="L8" s="122">
        <f t="shared" si="1"/>
        <v>1.2292562999384018E-3</v>
      </c>
      <c r="M8" s="123">
        <v>0.10539999999999999</v>
      </c>
      <c r="N8" s="124">
        <v>0.10539999999999999</v>
      </c>
      <c r="O8" s="122">
        <f t="shared" si="2"/>
        <v>0</v>
      </c>
    </row>
    <row r="9" spans="2:15" ht="16" thickBot="1">
      <c r="B9" s="293"/>
      <c r="C9" s="296"/>
      <c r="D9" s="287"/>
      <c r="E9" s="125" t="s">
        <v>39</v>
      </c>
      <c r="F9" s="299"/>
      <c r="G9" s="303"/>
      <c r="H9" s="304"/>
      <c r="I9" s="305"/>
      <c r="J9" s="131">
        <v>0.24079999999999999</v>
      </c>
      <c r="K9" s="129">
        <v>0.2412</v>
      </c>
      <c r="L9" s="127">
        <f t="shared" si="1"/>
        <v>-1.6583747927031984E-3</v>
      </c>
      <c r="M9" s="128">
        <v>1.77E-2</v>
      </c>
      <c r="N9" s="126">
        <v>1.78E-2</v>
      </c>
      <c r="O9" s="127">
        <f t="shared" si="2"/>
        <v>-5.6179775280898537E-3</v>
      </c>
    </row>
    <row r="10" spans="2:15" ht="16" thickBot="1">
      <c r="B10" s="293"/>
      <c r="C10" s="296"/>
      <c r="D10" s="291" t="s">
        <v>70</v>
      </c>
      <c r="E10" s="132" t="s">
        <v>4</v>
      </c>
      <c r="F10" s="309" t="s">
        <v>54</v>
      </c>
      <c r="G10" s="303"/>
      <c r="H10" s="304"/>
      <c r="I10" s="305"/>
      <c r="J10" s="133">
        <v>0.13750000000000001</v>
      </c>
      <c r="K10" s="133">
        <v>0.1376</v>
      </c>
      <c r="L10" s="134">
        <f t="shared" si="1"/>
        <v>-7.267441860464316E-4</v>
      </c>
      <c r="M10" s="133">
        <v>1.7749999999999998E-2</v>
      </c>
      <c r="N10" s="135">
        <v>1.7850000000000001E-2</v>
      </c>
      <c r="O10" s="134">
        <f t="shared" si="2"/>
        <v>-5.6022408963587031E-3</v>
      </c>
    </row>
    <row r="11" spans="2:15" ht="16" thickBot="1">
      <c r="B11" s="294"/>
      <c r="C11" s="297"/>
      <c r="D11" s="287"/>
      <c r="E11" s="125" t="s">
        <v>39</v>
      </c>
      <c r="F11" s="310"/>
      <c r="G11" s="306"/>
      <c r="H11" s="307"/>
      <c r="I11" s="308"/>
      <c r="J11" s="136">
        <v>0.09</v>
      </c>
      <c r="K11" s="128">
        <v>9.2200000000000004E-2</v>
      </c>
      <c r="L11" s="127">
        <f t="shared" si="1"/>
        <v>-2.3861171366594439E-2</v>
      </c>
      <c r="M11" s="128">
        <v>6.8999999999999999E-3</v>
      </c>
      <c r="N11" s="129">
        <v>6.8999999999999999E-3</v>
      </c>
      <c r="O11" s="127">
        <f t="shared" si="2"/>
        <v>0</v>
      </c>
    </row>
    <row r="31" spans="9:22" ht="16" thickBot="1"/>
    <row r="32" spans="9:22">
      <c r="I32" s="282"/>
      <c r="J32" s="283"/>
      <c r="K32" s="283"/>
      <c r="L32" s="283"/>
      <c r="M32" s="283"/>
      <c r="N32" s="283"/>
      <c r="O32" s="283"/>
      <c r="P32" s="283"/>
      <c r="Q32" s="283"/>
      <c r="R32" s="283"/>
      <c r="S32" s="283"/>
      <c r="T32" s="283"/>
      <c r="U32" s="283"/>
      <c r="V32" s="284"/>
    </row>
  </sheetData>
  <mergeCells count="15">
    <mergeCell ref="B2:O2"/>
    <mergeCell ref="F4:F5"/>
    <mergeCell ref="F6:F7"/>
    <mergeCell ref="C4:C7"/>
    <mergeCell ref="I32:V32"/>
    <mergeCell ref="B4:B7"/>
    <mergeCell ref="D8:D9"/>
    <mergeCell ref="D4:D5"/>
    <mergeCell ref="D6:D7"/>
    <mergeCell ref="D10:D11"/>
    <mergeCell ref="B8:B11"/>
    <mergeCell ref="C8:C11"/>
    <mergeCell ref="F8:F9"/>
    <mergeCell ref="G8:I11"/>
    <mergeCell ref="F10:F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5" sqref="K15"/>
    </sheetView>
  </sheetViews>
  <sheetFormatPr baseColWidth="10" defaultRowHeight="15" x14ac:dyDescent="0"/>
  <cols>
    <col min="2" max="2" width="14.33203125" bestFit="1" customWidth="1"/>
    <col min="3" max="3" width="23.5" hidden="1" customWidth="1"/>
    <col min="4" max="4" width="12.1640625" bestFit="1" customWidth="1"/>
    <col min="6" max="6" width="29" hidden="1" customWidth="1"/>
    <col min="12" max="12" width="12.33203125" customWidth="1"/>
  </cols>
  <sheetData>
    <row r="2" spans="2:12" ht="16" thickBot="1">
      <c r="B2" s="316" t="s">
        <v>61</v>
      </c>
      <c r="C2" s="316"/>
      <c r="D2" s="316"/>
      <c r="E2" s="316"/>
      <c r="F2" s="316"/>
      <c r="G2" s="316"/>
      <c r="H2" s="316"/>
      <c r="I2" s="316"/>
      <c r="J2" s="316"/>
      <c r="K2" s="316"/>
      <c r="L2" s="316"/>
    </row>
    <row r="3" spans="2:12" ht="16" thickBot="1">
      <c r="B3" s="61" t="s">
        <v>1</v>
      </c>
      <c r="C3" s="62" t="s">
        <v>44</v>
      </c>
      <c r="D3" s="63" t="s">
        <v>46</v>
      </c>
      <c r="E3" s="63" t="s">
        <v>2</v>
      </c>
      <c r="F3" s="144" t="s">
        <v>3</v>
      </c>
      <c r="G3" s="61" t="s">
        <v>40</v>
      </c>
      <c r="H3" s="62" t="s">
        <v>109</v>
      </c>
      <c r="I3" s="63" t="s">
        <v>48</v>
      </c>
      <c r="J3" s="62" t="s">
        <v>41</v>
      </c>
      <c r="K3" s="62" t="s">
        <v>168</v>
      </c>
      <c r="L3" s="63" t="s">
        <v>48</v>
      </c>
    </row>
    <row r="4" spans="2:12" ht="19" customHeight="1" thickBot="1">
      <c r="B4" s="325" t="s">
        <v>38</v>
      </c>
      <c r="C4" s="311"/>
      <c r="D4" s="314" t="s">
        <v>47</v>
      </c>
      <c r="E4" s="145" t="s">
        <v>4</v>
      </c>
      <c r="F4" s="317" t="s">
        <v>55</v>
      </c>
      <c r="G4" s="65">
        <v>0.372</v>
      </c>
      <c r="H4" s="66">
        <v>0.32540000000000002</v>
      </c>
      <c r="I4" s="149">
        <f>(H4-G4)/G4</f>
        <v>-0.125268817204301</v>
      </c>
      <c r="J4" s="142">
        <v>3.0999999999999999E-3</v>
      </c>
      <c r="K4" s="16">
        <v>0.10539999999999999</v>
      </c>
      <c r="L4" s="149">
        <f>(J4-K4)/K4</f>
        <v>-0.97058823529411764</v>
      </c>
    </row>
    <row r="5" spans="2:12" ht="19" customHeight="1" thickBot="1">
      <c r="B5" s="323"/>
      <c r="C5" s="312"/>
      <c r="D5" s="315"/>
      <c r="E5" s="57" t="s">
        <v>39</v>
      </c>
      <c r="F5" s="318"/>
      <c r="G5" s="82">
        <v>0.24160000000000001</v>
      </c>
      <c r="H5" s="59">
        <v>0.2412</v>
      </c>
      <c r="I5" s="148">
        <f t="shared" ref="I5:I11" si="0">(H5-G5)/G5</f>
        <v>-1.655629139072895E-3</v>
      </c>
      <c r="J5" s="143">
        <v>1.4999999999999999E-2</v>
      </c>
      <c r="K5" s="21">
        <v>1.77E-2</v>
      </c>
      <c r="L5" s="148">
        <f t="shared" ref="L5:L11" si="1">(J5-K5)/K5</f>
        <v>-0.152542372881356</v>
      </c>
    </row>
    <row r="6" spans="2:12" ht="19" customHeight="1" thickBot="1">
      <c r="B6" s="323"/>
      <c r="C6" s="312"/>
      <c r="D6" s="314" t="s">
        <v>70</v>
      </c>
      <c r="E6" s="145" t="s">
        <v>4</v>
      </c>
      <c r="F6" s="319" t="s">
        <v>54</v>
      </c>
      <c r="G6" s="142">
        <v>0.29970000000000002</v>
      </c>
      <c r="H6" s="15">
        <v>0.1376</v>
      </c>
      <c r="I6" s="149">
        <f t="shared" si="0"/>
        <v>-0.54087420754087423</v>
      </c>
      <c r="J6" s="15">
        <v>1.4800000000000001E-2</v>
      </c>
      <c r="K6" s="16">
        <v>1.77E-2</v>
      </c>
      <c r="L6" s="149">
        <f t="shared" si="1"/>
        <v>-0.16384180790960451</v>
      </c>
    </row>
    <row r="7" spans="2:12" ht="19" customHeight="1" thickBot="1">
      <c r="B7" s="326"/>
      <c r="C7" s="312"/>
      <c r="D7" s="315"/>
      <c r="E7" s="57" t="s">
        <v>39</v>
      </c>
      <c r="F7" s="320"/>
      <c r="G7" s="82">
        <v>9.6100000000000005E-2</v>
      </c>
      <c r="H7" s="58">
        <v>9.2200000000000004E-2</v>
      </c>
      <c r="I7" s="148">
        <f t="shared" si="0"/>
        <v>-4.0582726326742979E-2</v>
      </c>
      <c r="J7" s="20">
        <v>1.4800000000000001E-2</v>
      </c>
      <c r="K7" s="22">
        <v>6.8999999999999999E-3</v>
      </c>
      <c r="L7" s="148">
        <f t="shared" si="1"/>
        <v>1.1449275362318843</v>
      </c>
    </row>
    <row r="8" spans="2:12" ht="19" customHeight="1" thickBot="1">
      <c r="B8" s="322" t="s">
        <v>42</v>
      </c>
      <c r="C8" s="312"/>
      <c r="D8" s="314" t="s">
        <v>47</v>
      </c>
      <c r="E8" s="145" t="s">
        <v>4</v>
      </c>
      <c r="F8" s="23"/>
      <c r="G8" s="53">
        <v>0.3715</v>
      </c>
      <c r="H8" s="16">
        <v>0.32540000000000002</v>
      </c>
      <c r="I8" s="149">
        <f t="shared" si="0"/>
        <v>-0.12409152086137275</v>
      </c>
      <c r="J8" s="15">
        <v>8.9999999999999998E-4</v>
      </c>
      <c r="K8" s="16">
        <v>0.10539999999999999</v>
      </c>
      <c r="L8" s="149">
        <f t="shared" si="1"/>
        <v>-0.99146110056925996</v>
      </c>
    </row>
    <row r="9" spans="2:12" ht="19" customHeight="1" thickBot="1">
      <c r="B9" s="323"/>
      <c r="C9" s="312"/>
      <c r="D9" s="315"/>
      <c r="E9" s="57" t="s">
        <v>39</v>
      </c>
      <c r="F9" s="24"/>
      <c r="G9" s="54">
        <v>0.24149999999999999</v>
      </c>
      <c r="H9" s="22">
        <v>0.2412</v>
      </c>
      <c r="I9" s="148">
        <f t="shared" si="0"/>
        <v>-1.2422360248446986E-3</v>
      </c>
      <c r="J9" s="143">
        <v>5.9999999999999995E-4</v>
      </c>
      <c r="K9" s="21">
        <v>1.77E-2</v>
      </c>
      <c r="L9" s="148">
        <f t="shared" si="1"/>
        <v>-0.96610169491525422</v>
      </c>
    </row>
    <row r="10" spans="2:12" ht="19" customHeight="1" thickBot="1">
      <c r="B10" s="323"/>
      <c r="C10" s="312"/>
      <c r="D10" s="321" t="s">
        <v>70</v>
      </c>
      <c r="E10" s="146" t="s">
        <v>4</v>
      </c>
      <c r="F10" s="150"/>
      <c r="G10" s="19">
        <v>0.29499999999999998</v>
      </c>
      <c r="H10" s="17">
        <v>0.1376</v>
      </c>
      <c r="I10" s="147">
        <f t="shared" si="0"/>
        <v>-0.53355932203389833</v>
      </c>
      <c r="J10" s="17">
        <v>2.8E-3</v>
      </c>
      <c r="K10" s="18">
        <v>1.77E-2</v>
      </c>
      <c r="L10" s="147">
        <f t="shared" si="1"/>
        <v>-0.84180790960451979</v>
      </c>
    </row>
    <row r="11" spans="2:12" ht="19" customHeight="1" thickBot="1">
      <c r="B11" s="324"/>
      <c r="C11" s="313"/>
      <c r="D11" s="315"/>
      <c r="E11" s="57" t="s">
        <v>39</v>
      </c>
      <c r="F11" s="24"/>
      <c r="G11" s="82">
        <v>9.5200000000000007E-2</v>
      </c>
      <c r="H11" s="58">
        <v>9.2200000000000004E-2</v>
      </c>
      <c r="I11" s="148">
        <f t="shared" si="0"/>
        <v>-3.1512605042016834E-2</v>
      </c>
      <c r="J11" s="20">
        <v>4.0000000000000002E-4</v>
      </c>
      <c r="K11" s="22">
        <v>6.8999999999999999E-3</v>
      </c>
      <c r="L11" s="148">
        <f t="shared" si="1"/>
        <v>-0.94202898550724634</v>
      </c>
    </row>
  </sheetData>
  <mergeCells count="10">
    <mergeCell ref="C4:C11"/>
    <mergeCell ref="D4:D5"/>
    <mergeCell ref="B2:L2"/>
    <mergeCell ref="F4:F5"/>
    <mergeCell ref="D6:D7"/>
    <mergeCell ref="F6:F7"/>
    <mergeCell ref="D8:D9"/>
    <mergeCell ref="D10:D11"/>
    <mergeCell ref="B8:B11"/>
    <mergeCell ref="B4:B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"/>
  <sheetViews>
    <sheetView topLeftCell="M1" workbookViewId="0">
      <selection activeCell="J13" sqref="J13"/>
    </sheetView>
  </sheetViews>
  <sheetFormatPr baseColWidth="10" defaultRowHeight="15" x14ac:dyDescent="0"/>
  <cols>
    <col min="2" max="2" width="27.5" customWidth="1"/>
    <col min="3" max="3" width="23.5" hidden="1" customWidth="1"/>
    <col min="4" max="4" width="15.5" customWidth="1"/>
    <col min="6" max="6" width="29" hidden="1" customWidth="1"/>
    <col min="11" max="11" width="12.6640625" customWidth="1"/>
    <col min="13" max="13" width="11.5" bestFit="1" customWidth="1"/>
    <col min="15" max="15" width="12.1640625" customWidth="1"/>
    <col min="17" max="17" width="24.83203125" bestFit="1" customWidth="1"/>
    <col min="18" max="18" width="12.1640625" bestFit="1" customWidth="1"/>
  </cols>
  <sheetData>
    <row r="1" spans="2:22" ht="16" thickBot="1"/>
    <row r="2" spans="2:22" ht="16" thickBot="1">
      <c r="B2" s="327" t="s">
        <v>62</v>
      </c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9"/>
      <c r="Q2" s="327" t="s">
        <v>62</v>
      </c>
      <c r="R2" s="328"/>
      <c r="S2" s="328"/>
      <c r="T2" s="328"/>
      <c r="U2" s="328"/>
      <c r="V2" s="329"/>
    </row>
    <row r="3" spans="2:22" ht="16" thickBot="1">
      <c r="B3" s="10" t="s">
        <v>1</v>
      </c>
      <c r="C3" s="11" t="s">
        <v>44</v>
      </c>
      <c r="D3" s="10" t="s">
        <v>46</v>
      </c>
      <c r="E3" s="14" t="s">
        <v>2</v>
      </c>
      <c r="F3" s="11" t="s">
        <v>3</v>
      </c>
      <c r="G3" s="11" t="s">
        <v>111</v>
      </c>
      <c r="H3" s="11" t="s">
        <v>108</v>
      </c>
      <c r="I3" s="14" t="s">
        <v>48</v>
      </c>
      <c r="J3" s="11" t="s">
        <v>40</v>
      </c>
      <c r="K3" s="11" t="s">
        <v>109</v>
      </c>
      <c r="L3" s="63" t="s">
        <v>48</v>
      </c>
      <c r="M3" s="11" t="s">
        <v>41</v>
      </c>
      <c r="N3" s="11" t="s">
        <v>110</v>
      </c>
      <c r="O3" s="14" t="s">
        <v>48</v>
      </c>
      <c r="Q3" s="10" t="s">
        <v>1</v>
      </c>
      <c r="R3" s="10" t="s">
        <v>46</v>
      </c>
      <c r="S3" s="14" t="s">
        <v>2</v>
      </c>
      <c r="T3" s="11" t="s">
        <v>107</v>
      </c>
      <c r="U3" s="11" t="s">
        <v>106</v>
      </c>
      <c r="V3" s="14" t="s">
        <v>48</v>
      </c>
    </row>
    <row r="4" spans="2:22" ht="19" customHeight="1" thickBot="1">
      <c r="B4" s="254" t="s">
        <v>43</v>
      </c>
      <c r="C4" s="333" t="s">
        <v>45</v>
      </c>
      <c r="D4" s="330" t="s">
        <v>47</v>
      </c>
      <c r="E4" s="121" t="s">
        <v>4</v>
      </c>
      <c r="F4" s="152"/>
      <c r="G4" s="153">
        <v>0.33200000000000002</v>
      </c>
      <c r="H4" s="154">
        <v>0.36270000000000002</v>
      </c>
      <c r="I4" s="122">
        <f>(G4-H4)*H4</f>
        <v>-1.1134890000000003E-2</v>
      </c>
      <c r="J4" s="130">
        <v>0.65080000000000005</v>
      </c>
      <c r="K4" s="124">
        <v>0.32540000000000002</v>
      </c>
      <c r="L4" s="122">
        <f>(J4-K4)/K4</f>
        <v>1</v>
      </c>
      <c r="M4" s="123">
        <v>0.4239</v>
      </c>
      <c r="N4" s="124">
        <v>0.10539999999999999</v>
      </c>
      <c r="O4" s="122">
        <f>(M4-N4)/N4</f>
        <v>3.021821631878558</v>
      </c>
      <c r="Q4" s="254" t="s">
        <v>43</v>
      </c>
      <c r="R4" s="330" t="s">
        <v>47</v>
      </c>
      <c r="S4" s="121" t="s">
        <v>4</v>
      </c>
      <c r="T4" s="153">
        <v>0.33200000000000002</v>
      </c>
      <c r="U4" s="154">
        <v>0.36270000000000002</v>
      </c>
      <c r="V4" s="122">
        <f>(T4-U4)*U4</f>
        <v>-1.1134890000000003E-2</v>
      </c>
    </row>
    <row r="5" spans="2:22" ht="19" customHeight="1" thickBot="1">
      <c r="B5" s="255"/>
      <c r="C5" s="334"/>
      <c r="D5" s="331"/>
      <c r="E5" s="60" t="s">
        <v>39</v>
      </c>
      <c r="F5" s="2"/>
      <c r="G5" s="8">
        <v>0.35570000000000002</v>
      </c>
      <c r="H5" s="5">
        <v>0.34389999999999998</v>
      </c>
      <c r="I5" s="127">
        <f>(G5-H5)*H5</f>
        <v>4.0580200000000111E-3</v>
      </c>
      <c r="J5" s="158">
        <v>0.2409</v>
      </c>
      <c r="K5" s="151">
        <v>0.2412</v>
      </c>
      <c r="L5" s="127">
        <f t="shared" ref="L5:L7" si="0">(J5-K5)/K5</f>
        <v>-1.2437810945273413E-3</v>
      </c>
      <c r="M5" s="4">
        <v>5.8109999999999999</v>
      </c>
      <c r="N5" s="5">
        <v>1.77E-2</v>
      </c>
      <c r="O5" s="159">
        <f>(M5-N5)/N5</f>
        <v>327.30508474576271</v>
      </c>
      <c r="Q5" s="255"/>
      <c r="R5" s="331"/>
      <c r="S5" s="60" t="s">
        <v>39</v>
      </c>
      <c r="T5" s="8">
        <v>0.35570000000000002</v>
      </c>
      <c r="U5" s="5">
        <v>0.34389999999999998</v>
      </c>
      <c r="V5" s="127">
        <f>(T5-U5)*U5</f>
        <v>4.0580200000000111E-3</v>
      </c>
    </row>
    <row r="6" spans="2:22" ht="19" customHeight="1" thickBot="1">
      <c r="B6" s="255"/>
      <c r="C6" s="334"/>
      <c r="D6" s="332" t="s">
        <v>70</v>
      </c>
      <c r="E6" s="132" t="s">
        <v>4</v>
      </c>
      <c r="F6" s="155"/>
      <c r="G6" s="156">
        <v>0.88239999999999996</v>
      </c>
      <c r="H6" s="157">
        <v>0.91559999999999997</v>
      </c>
      <c r="I6" s="134">
        <f>(G6-H6)*H6</f>
        <v>-3.0397920000000005E-2</v>
      </c>
      <c r="J6" s="133">
        <v>0.27229999999999999</v>
      </c>
      <c r="K6" s="133">
        <v>0.1376</v>
      </c>
      <c r="L6" s="134">
        <f t="shared" si="0"/>
        <v>0.97892441860465107</v>
      </c>
      <c r="M6" s="133">
        <v>7.46E-2</v>
      </c>
      <c r="N6" s="135">
        <v>1.7749999999999998E-2</v>
      </c>
      <c r="O6" s="134">
        <f>(M6-N6)/N6</f>
        <v>3.2028169014084509</v>
      </c>
      <c r="Q6" s="255"/>
      <c r="R6" s="332" t="s">
        <v>70</v>
      </c>
      <c r="S6" s="132" t="s">
        <v>4</v>
      </c>
      <c r="T6" s="156">
        <v>0.88239999999999996</v>
      </c>
      <c r="U6" s="157">
        <v>0.91559999999999997</v>
      </c>
      <c r="V6" s="134">
        <f>(T6-U6)*U6</f>
        <v>-3.0397920000000005E-2</v>
      </c>
    </row>
    <row r="7" spans="2:22" ht="19" customHeight="1" thickBot="1">
      <c r="B7" s="256"/>
      <c r="C7" s="335"/>
      <c r="D7" s="331"/>
      <c r="E7" s="60" t="s">
        <v>39</v>
      </c>
      <c r="F7" s="2"/>
      <c r="G7" s="8">
        <v>0.91139999999999999</v>
      </c>
      <c r="H7" s="5">
        <v>0.9002</v>
      </c>
      <c r="I7" s="127">
        <f>(G7-H7)*H7</f>
        <v>1.0082239999999989E-2</v>
      </c>
      <c r="J7" s="9">
        <v>8.9300000000000004E-2</v>
      </c>
      <c r="K7" s="4">
        <v>9.2200000000000004E-2</v>
      </c>
      <c r="L7" s="127">
        <f t="shared" si="0"/>
        <v>-3.1453362255965289E-2</v>
      </c>
      <c r="M7" s="52">
        <v>0.79910000000000003</v>
      </c>
      <c r="N7" s="151">
        <v>6.8999999999999999E-3</v>
      </c>
      <c r="O7" s="159">
        <f>(M7-N7)/N7</f>
        <v>114.81159420289856</v>
      </c>
      <c r="Q7" s="256"/>
      <c r="R7" s="331"/>
      <c r="S7" s="60" t="s">
        <v>39</v>
      </c>
      <c r="T7" s="8">
        <v>0.91139999999999999</v>
      </c>
      <c r="U7" s="5">
        <v>0.9002</v>
      </c>
      <c r="V7" s="127">
        <f>(T7-U7)*U7</f>
        <v>1.0082239999999989E-2</v>
      </c>
    </row>
    <row r="8" spans="2:22">
      <c r="G8" s="98"/>
      <c r="H8" s="98"/>
    </row>
    <row r="10" spans="2:22">
      <c r="G10" s="97"/>
    </row>
  </sheetData>
  <mergeCells count="9">
    <mergeCell ref="Q2:V2"/>
    <mergeCell ref="Q4:Q7"/>
    <mergeCell ref="R4:R5"/>
    <mergeCell ref="R6:R7"/>
    <mergeCell ref="B2:O2"/>
    <mergeCell ref="B4:B7"/>
    <mergeCell ref="C4:C7"/>
    <mergeCell ref="D4:D5"/>
    <mergeCell ref="D6:D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24"/>
  <sheetViews>
    <sheetView workbookViewId="0">
      <selection activeCell="D8" sqref="D8:H12"/>
    </sheetView>
  </sheetViews>
  <sheetFormatPr baseColWidth="10" defaultRowHeight="15" x14ac:dyDescent="0"/>
  <cols>
    <col min="1" max="3" width="10.83203125" style="3"/>
    <col min="4" max="4" width="12.1640625" style="3" bestFit="1" customWidth="1"/>
    <col min="5" max="5" width="6.1640625" style="3" bestFit="1" customWidth="1"/>
    <col min="6" max="6" width="22.5" style="3" bestFit="1" customWidth="1"/>
    <col min="7" max="7" width="14" style="3" bestFit="1" customWidth="1"/>
    <col min="8" max="8" width="12.33203125" style="3" bestFit="1" customWidth="1"/>
    <col min="9" max="16384" width="10.83203125" style="3"/>
  </cols>
  <sheetData>
    <row r="4" spans="4:8" ht="16" customHeight="1"/>
    <row r="6" spans="4:8" ht="19" customHeight="1"/>
    <row r="7" spans="4:8" ht="19" customHeight="1"/>
    <row r="8" spans="4:8">
      <c r="D8" s="210" t="s">
        <v>46</v>
      </c>
      <c r="E8" s="211" t="s">
        <v>2</v>
      </c>
      <c r="F8" s="212" t="s">
        <v>115</v>
      </c>
      <c r="G8" s="213" t="s">
        <v>116</v>
      </c>
      <c r="H8" s="212" t="s">
        <v>169</v>
      </c>
    </row>
    <row r="9" spans="4:8">
      <c r="D9" s="338" t="s">
        <v>47</v>
      </c>
      <c r="E9" s="214" t="s">
        <v>4</v>
      </c>
      <c r="F9" s="217">
        <v>0.40300000000000002</v>
      </c>
      <c r="G9" s="209">
        <v>0.36199999999999999</v>
      </c>
      <c r="H9" s="222">
        <f>(F9-G9)/G9</f>
        <v>0.11325966850828739</v>
      </c>
    </row>
    <row r="10" spans="4:8">
      <c r="D10" s="337"/>
      <c r="E10" s="215" t="s">
        <v>39</v>
      </c>
      <c r="F10" s="206">
        <v>0.38400000000000001</v>
      </c>
      <c r="G10" s="208">
        <v>0.34300000000000003</v>
      </c>
      <c r="H10" s="223">
        <f>(F10-G10)/G10</f>
        <v>0.11953352769679294</v>
      </c>
    </row>
    <row r="11" spans="4:8">
      <c r="D11" s="336" t="s">
        <v>70</v>
      </c>
      <c r="E11" s="216" t="s">
        <v>4</v>
      </c>
      <c r="F11" s="218">
        <v>0.91500000000000004</v>
      </c>
      <c r="G11" s="207">
        <v>0.91559999999999997</v>
      </c>
      <c r="H11" s="227">
        <f t="shared" ref="H11:H12" si="0">(F11-G11)/G11</f>
        <v>-6.5530799475746384E-4</v>
      </c>
    </row>
    <row r="12" spans="4:8">
      <c r="D12" s="337"/>
      <c r="E12" s="215" t="s">
        <v>39</v>
      </c>
      <c r="F12" s="206">
        <v>0.90500000000000003</v>
      </c>
      <c r="G12" s="208">
        <v>0.9</v>
      </c>
      <c r="H12" s="223">
        <f t="shared" si="0"/>
        <v>5.5555555555555601E-3</v>
      </c>
    </row>
    <row r="13" spans="4:8">
      <c r="F13" s="219"/>
      <c r="G13" s="219"/>
      <c r="H13" s="225"/>
    </row>
    <row r="14" spans="4:8">
      <c r="D14" s="210" t="s">
        <v>46</v>
      </c>
      <c r="E14" s="211" t="s">
        <v>2</v>
      </c>
      <c r="F14" s="220" t="s">
        <v>121</v>
      </c>
      <c r="G14" s="221" t="s">
        <v>122</v>
      </c>
      <c r="H14" s="226" t="s">
        <v>169</v>
      </c>
    </row>
    <row r="15" spans="4:8">
      <c r="D15" s="338" t="s">
        <v>47</v>
      </c>
      <c r="E15" s="214" t="s">
        <v>4</v>
      </c>
      <c r="F15" s="217">
        <v>0.317</v>
      </c>
      <c r="G15" s="209">
        <v>0.32540000000000002</v>
      </c>
      <c r="H15" s="222">
        <f>(F15-G15)/G15</f>
        <v>-2.5814382298709335E-2</v>
      </c>
    </row>
    <row r="16" spans="4:8">
      <c r="D16" s="337"/>
      <c r="E16" s="215" t="s">
        <v>39</v>
      </c>
      <c r="F16" s="206">
        <v>0.248</v>
      </c>
      <c r="G16" s="208">
        <v>0.2412</v>
      </c>
      <c r="H16" s="223">
        <f t="shared" ref="H16:H18" si="1">(F16-G16)/G16</f>
        <v>2.8192371475953569E-2</v>
      </c>
    </row>
    <row r="17" spans="4:8">
      <c r="D17" s="336" t="s">
        <v>70</v>
      </c>
      <c r="E17" s="216" t="s">
        <v>4</v>
      </c>
      <c r="F17" s="218">
        <v>0.13700000000000001</v>
      </c>
      <c r="G17" s="207">
        <v>0.1376</v>
      </c>
      <c r="H17" s="224">
        <f t="shared" si="1"/>
        <v>-4.3604651162789934E-3</v>
      </c>
    </row>
    <row r="18" spans="4:8">
      <c r="D18" s="337"/>
      <c r="E18" s="215" t="s">
        <v>39</v>
      </c>
      <c r="F18" s="206">
        <v>0.09</v>
      </c>
      <c r="G18" s="208">
        <v>9.2200000000000004E-2</v>
      </c>
      <c r="H18" s="223">
        <f t="shared" si="1"/>
        <v>-2.3861171366594439E-2</v>
      </c>
    </row>
    <row r="19" spans="4:8">
      <c r="F19" s="219"/>
      <c r="G19" s="219"/>
      <c r="H19" s="225"/>
    </row>
    <row r="20" spans="4:8">
      <c r="D20" s="210" t="s">
        <v>46</v>
      </c>
      <c r="E20" s="211" t="s">
        <v>2</v>
      </c>
      <c r="F20" s="220" t="s">
        <v>126</v>
      </c>
      <c r="G20" s="221" t="s">
        <v>170</v>
      </c>
      <c r="H20" s="226" t="s">
        <v>169</v>
      </c>
    </row>
    <row r="21" spans="4:8">
      <c r="D21" s="338" t="s">
        <v>47</v>
      </c>
      <c r="E21" s="214" t="s">
        <v>4</v>
      </c>
      <c r="F21" s="217">
        <v>0.1</v>
      </c>
      <c r="G21" s="209">
        <v>0.10539999999999999</v>
      </c>
      <c r="H21" s="222">
        <f>(F21-G21)/G21</f>
        <v>-5.1233396584440115E-2</v>
      </c>
    </row>
    <row r="22" spans="4:8">
      <c r="D22" s="337"/>
      <c r="E22" s="215" t="s">
        <v>39</v>
      </c>
      <c r="F22" s="206">
        <v>6.3E-2</v>
      </c>
      <c r="G22" s="208">
        <v>5.6899999999999999E-2</v>
      </c>
      <c r="H22" s="223">
        <f t="shared" ref="H22:H24" si="2">(F22-G22)/G22</f>
        <v>0.10720562390158174</v>
      </c>
    </row>
    <row r="23" spans="4:8">
      <c r="D23" s="336" t="s">
        <v>70</v>
      </c>
      <c r="E23" s="216" t="s">
        <v>4</v>
      </c>
      <c r="F23" s="218">
        <v>1.7000000000000001E-2</v>
      </c>
      <c r="G23" s="207">
        <v>1.7850000000000001E-2</v>
      </c>
      <c r="H23" s="224">
        <f t="shared" si="2"/>
        <v>-4.7619047619047616E-2</v>
      </c>
    </row>
    <row r="24" spans="4:8">
      <c r="D24" s="337"/>
      <c r="E24" s="215" t="s">
        <v>39</v>
      </c>
      <c r="F24" s="206">
        <v>7.0000000000000001E-3</v>
      </c>
      <c r="G24" s="208">
        <v>6.8999999999999999E-3</v>
      </c>
      <c r="H24" s="223">
        <f t="shared" si="2"/>
        <v>1.4492753623188444E-2</v>
      </c>
    </row>
  </sheetData>
  <mergeCells count="6">
    <mergeCell ref="D23:D24"/>
    <mergeCell ref="D9:D10"/>
    <mergeCell ref="D11:D12"/>
    <mergeCell ref="D15:D16"/>
    <mergeCell ref="D17:D18"/>
    <mergeCell ref="D21:D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workbookViewId="0">
      <selection activeCell="G5" sqref="G5"/>
    </sheetView>
  </sheetViews>
  <sheetFormatPr baseColWidth="10" defaultRowHeight="15" x14ac:dyDescent="0"/>
  <cols>
    <col min="1" max="1" width="10.83203125" style="3"/>
    <col min="2" max="2" width="23.5" style="3" hidden="1" customWidth="1"/>
    <col min="3" max="3" width="12.1640625" style="3" bestFit="1" customWidth="1"/>
    <col min="4" max="4" width="6.1640625" style="3" bestFit="1" customWidth="1"/>
    <col min="5" max="6" width="35.33203125" style="3" customWidth="1"/>
    <col min="7" max="7" width="22.5" style="3" bestFit="1" customWidth="1"/>
    <col min="8" max="8" width="14" style="3" bestFit="1" customWidth="1"/>
    <col min="9" max="9" width="32.6640625" style="3" bestFit="1" customWidth="1"/>
    <col min="10" max="44" width="10.83203125" style="175"/>
    <col min="45" max="16384" width="10.83203125" style="3"/>
  </cols>
  <sheetData>
    <row r="1" spans="1:13" s="3" customFormat="1" ht="16" thickBot="1">
      <c r="A1" s="102"/>
      <c r="B1" s="102"/>
      <c r="C1" s="102"/>
      <c r="D1" s="102"/>
      <c r="E1" s="102"/>
      <c r="F1" s="102"/>
      <c r="G1" s="102"/>
      <c r="H1" s="102"/>
      <c r="I1" s="160"/>
      <c r="J1" s="102"/>
      <c r="K1" s="102"/>
      <c r="L1" s="102"/>
      <c r="M1" s="102"/>
    </row>
    <row r="2" spans="1:13" s="3" customFormat="1" ht="16" thickBot="1">
      <c r="A2" s="102"/>
      <c r="B2" s="161"/>
      <c r="C2" s="162"/>
      <c r="D2" s="162"/>
      <c r="E2" s="343" t="s">
        <v>112</v>
      </c>
      <c r="F2" s="343"/>
      <c r="G2" s="162"/>
      <c r="H2" s="162"/>
      <c r="I2" s="102"/>
      <c r="J2" s="102"/>
      <c r="K2" s="102"/>
      <c r="L2" s="102"/>
      <c r="M2" s="102"/>
    </row>
    <row r="3" spans="1:13" s="3" customFormat="1" ht="16" thickBot="1">
      <c r="A3" s="102"/>
      <c r="B3" s="6" t="s">
        <v>44</v>
      </c>
      <c r="C3" s="163" t="s">
        <v>46</v>
      </c>
      <c r="D3" s="163" t="s">
        <v>2</v>
      </c>
      <c r="E3" s="163" t="s">
        <v>113</v>
      </c>
      <c r="F3" s="163" t="s">
        <v>114</v>
      </c>
      <c r="G3" s="163" t="s">
        <v>115</v>
      </c>
      <c r="H3" s="163" t="s">
        <v>116</v>
      </c>
      <c r="I3" s="164" t="s">
        <v>117</v>
      </c>
      <c r="J3" s="102"/>
      <c r="K3" s="102"/>
      <c r="L3" s="102"/>
      <c r="M3" s="102"/>
    </row>
    <row r="4" spans="1:13" s="3" customFormat="1" ht="16" thickBot="1">
      <c r="A4" s="102"/>
      <c r="B4" s="339"/>
      <c r="C4" s="342" t="s">
        <v>47</v>
      </c>
      <c r="D4" s="165" t="s">
        <v>4</v>
      </c>
      <c r="E4" s="232">
        <v>0.46700000000000003</v>
      </c>
      <c r="F4" s="231">
        <v>0.434</v>
      </c>
      <c r="G4" s="166">
        <v>0.40300000000000002</v>
      </c>
      <c r="H4" s="166">
        <v>0.36199999999999999</v>
      </c>
      <c r="I4" s="167">
        <f>(E4-H4)/H4</f>
        <v>0.29005524861878462</v>
      </c>
      <c r="J4" s="102"/>
      <c r="K4" s="102"/>
      <c r="L4" s="102"/>
      <c r="M4" s="102"/>
    </row>
    <row r="5" spans="1:13" s="3" customFormat="1" ht="16" thickBot="1">
      <c r="A5" s="102"/>
      <c r="B5" s="340"/>
      <c r="C5" s="342"/>
      <c r="D5" s="168" t="s">
        <v>39</v>
      </c>
      <c r="E5" s="233">
        <v>0.44900000000000001</v>
      </c>
      <c r="F5" s="229">
        <v>0.42099999999999999</v>
      </c>
      <c r="G5" s="170">
        <v>0.38400000000000001</v>
      </c>
      <c r="H5" s="170">
        <v>0.34300000000000003</v>
      </c>
      <c r="I5" s="167">
        <f t="shared" ref="I5:I7" si="0">(E5-H5)/H5</f>
        <v>0.30903790087463551</v>
      </c>
      <c r="J5" s="102"/>
      <c r="K5" s="102"/>
      <c r="L5" s="102"/>
      <c r="M5" s="102"/>
    </row>
    <row r="6" spans="1:13" s="3" customFormat="1" ht="16" thickBot="1">
      <c r="A6" s="102"/>
      <c r="B6" s="340"/>
      <c r="C6" s="342" t="s">
        <v>70</v>
      </c>
      <c r="D6" s="165" t="s">
        <v>4</v>
      </c>
      <c r="E6" s="234">
        <v>0.91500000000000004</v>
      </c>
      <c r="F6" s="172">
        <v>0.91500000000000004</v>
      </c>
      <c r="G6" s="166">
        <v>0.91500000000000004</v>
      </c>
      <c r="H6" s="166">
        <v>0.91559999999999997</v>
      </c>
      <c r="I6" s="167">
        <f t="shared" si="0"/>
        <v>-6.5530799475746384E-4</v>
      </c>
      <c r="J6" s="102"/>
      <c r="K6" s="102"/>
      <c r="L6" s="102"/>
      <c r="M6" s="102"/>
    </row>
    <row r="7" spans="1:13" s="3" customFormat="1" ht="16" thickBot="1">
      <c r="A7" s="102"/>
      <c r="B7" s="341"/>
      <c r="C7" s="342"/>
      <c r="D7" s="168" t="s">
        <v>39</v>
      </c>
      <c r="E7" s="233">
        <v>0.90500000000000003</v>
      </c>
      <c r="F7" s="229">
        <v>0.90500000000000003</v>
      </c>
      <c r="G7" s="170">
        <v>0.90500000000000003</v>
      </c>
      <c r="H7" s="170">
        <v>0.9</v>
      </c>
      <c r="I7" s="167">
        <f t="shared" si="0"/>
        <v>5.5555555555555601E-3</v>
      </c>
      <c r="J7" s="102"/>
      <c r="K7" s="102"/>
      <c r="L7" s="102"/>
      <c r="M7" s="102"/>
    </row>
    <row r="8" spans="1:13" s="3" customFormat="1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13" s="3" customFormat="1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</row>
    <row r="10" spans="1:13" s="3" customFormat="1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</row>
    <row r="11" spans="1:13" s="3" customFormat="1">
      <c r="A11" s="102"/>
      <c r="B11" s="102"/>
      <c r="C11" s="102"/>
      <c r="D11" s="102"/>
      <c r="E11" s="343" t="s">
        <v>118</v>
      </c>
      <c r="F11" s="343"/>
      <c r="G11" s="102"/>
      <c r="H11" s="102"/>
      <c r="I11" s="102"/>
      <c r="J11" s="102"/>
      <c r="K11" s="102"/>
      <c r="L11" s="102"/>
      <c r="M11" s="102"/>
    </row>
    <row r="12" spans="1:13" s="3" customFormat="1">
      <c r="A12" s="102"/>
      <c r="B12" s="102"/>
      <c r="C12" s="163" t="s">
        <v>46</v>
      </c>
      <c r="D12" s="163" t="s">
        <v>2</v>
      </c>
      <c r="E12" s="163" t="s">
        <v>119</v>
      </c>
      <c r="F12" s="163" t="s">
        <v>120</v>
      </c>
      <c r="G12" s="163" t="s">
        <v>121</v>
      </c>
      <c r="H12" s="163" t="s">
        <v>122</v>
      </c>
      <c r="I12" s="163" t="s">
        <v>117</v>
      </c>
      <c r="J12" s="102"/>
      <c r="K12" s="102"/>
      <c r="L12" s="102"/>
      <c r="M12" s="102"/>
    </row>
    <row r="13" spans="1:13" s="3" customFormat="1">
      <c r="A13" s="102"/>
      <c r="B13" s="102"/>
      <c r="C13" s="342" t="s">
        <v>47</v>
      </c>
      <c r="D13" s="165" t="s">
        <v>4</v>
      </c>
      <c r="E13" s="234">
        <v>0.30299999999999999</v>
      </c>
      <c r="F13" s="172">
        <v>0.311</v>
      </c>
      <c r="G13" s="172">
        <v>0.317</v>
      </c>
      <c r="H13" s="171">
        <v>0.32540000000000002</v>
      </c>
      <c r="I13" s="167">
        <f>(E13-H13)/H13</f>
        <v>-6.8838352796558172E-2</v>
      </c>
      <c r="J13" s="102"/>
      <c r="K13" s="102"/>
      <c r="L13" s="102"/>
      <c r="M13" s="102"/>
    </row>
    <row r="14" spans="1:13" s="3" customFormat="1">
      <c r="A14" s="102"/>
      <c r="B14" s="102"/>
      <c r="C14" s="342"/>
      <c r="D14" s="168" t="s">
        <v>39</v>
      </c>
      <c r="E14" s="233">
        <v>0.221</v>
      </c>
      <c r="F14" s="229">
        <v>0.22700000000000001</v>
      </c>
      <c r="G14" s="173">
        <v>0.23380000000000001</v>
      </c>
      <c r="H14" s="169">
        <v>0.2412</v>
      </c>
      <c r="I14" s="167">
        <f t="shared" ref="I14:I16" si="1">(E14-H14)/H14</f>
        <v>-8.3747927031509101E-2</v>
      </c>
      <c r="J14" s="102"/>
      <c r="K14" s="102"/>
      <c r="L14" s="102"/>
      <c r="M14" s="102"/>
    </row>
    <row r="15" spans="1:13" s="3" customFormat="1">
      <c r="A15" s="102"/>
      <c r="B15" s="102"/>
      <c r="C15" s="342" t="s">
        <v>70</v>
      </c>
      <c r="D15" s="165" t="s">
        <v>4</v>
      </c>
      <c r="E15" s="234">
        <v>0.13700000000000001</v>
      </c>
      <c r="F15" s="172">
        <v>0.13700000000000001</v>
      </c>
      <c r="G15" s="228">
        <v>0.13700000000000001</v>
      </c>
      <c r="H15" s="174">
        <v>0.1376</v>
      </c>
      <c r="I15" s="167">
        <f t="shared" si="1"/>
        <v>-4.3604651162789934E-3</v>
      </c>
      <c r="J15" s="102"/>
      <c r="K15" s="102"/>
      <c r="L15" s="102"/>
      <c r="M15" s="102"/>
    </row>
    <row r="16" spans="1:13" s="3" customFormat="1">
      <c r="A16" s="102"/>
      <c r="B16" s="102"/>
      <c r="C16" s="342"/>
      <c r="D16" s="168" t="s">
        <v>39</v>
      </c>
      <c r="E16" s="233">
        <v>0.09</v>
      </c>
      <c r="F16" s="229">
        <v>0.09</v>
      </c>
      <c r="G16" s="228">
        <v>9.0200000000000002E-2</v>
      </c>
      <c r="H16" s="173">
        <v>9.2200000000000004E-2</v>
      </c>
      <c r="I16" s="167">
        <f t="shared" si="1"/>
        <v>-2.3861171366594439E-2</v>
      </c>
      <c r="J16" s="102"/>
      <c r="K16" s="102"/>
      <c r="L16" s="102"/>
      <c r="M16" s="102"/>
    </row>
    <row r="17" spans="1:13" s="3" customFormat="1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</row>
    <row r="18" spans="1:13" s="3" customFormat="1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</row>
    <row r="19" spans="1:13" s="3" customFormat="1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</row>
    <row r="20" spans="1:13" s="3" customFormat="1">
      <c r="A20" s="102"/>
      <c r="B20" s="102"/>
      <c r="C20" s="175"/>
      <c r="D20" s="175"/>
      <c r="E20" s="343" t="s">
        <v>123</v>
      </c>
      <c r="F20" s="343"/>
      <c r="G20" s="175"/>
      <c r="H20" s="175"/>
      <c r="I20" s="175"/>
      <c r="J20" s="102"/>
      <c r="K20" s="102"/>
      <c r="L20" s="102"/>
      <c r="M20" s="102"/>
    </row>
    <row r="21" spans="1:13" s="3" customFormat="1">
      <c r="A21" s="102"/>
      <c r="B21" s="102"/>
      <c r="C21" s="163" t="s">
        <v>46</v>
      </c>
      <c r="D21" s="163" t="s">
        <v>2</v>
      </c>
      <c r="E21" s="163" t="s">
        <v>124</v>
      </c>
      <c r="F21" s="163" t="s">
        <v>125</v>
      </c>
      <c r="G21" s="163" t="s">
        <v>126</v>
      </c>
      <c r="H21" s="163" t="s">
        <v>127</v>
      </c>
      <c r="I21" s="163" t="s">
        <v>41</v>
      </c>
      <c r="J21" s="102"/>
      <c r="K21" s="102"/>
      <c r="L21" s="102"/>
      <c r="M21" s="102"/>
    </row>
    <row r="22" spans="1:13" s="3" customFormat="1">
      <c r="A22" s="102"/>
      <c r="B22" s="102"/>
      <c r="C22" s="342" t="s">
        <v>47</v>
      </c>
      <c r="D22" s="165" t="s">
        <v>4</v>
      </c>
      <c r="E22" s="234">
        <v>9.0999999999999998E-2</v>
      </c>
      <c r="F22" s="166">
        <v>9.7000000000000003E-2</v>
      </c>
      <c r="G22" s="172">
        <v>0.1</v>
      </c>
      <c r="H22" s="171">
        <v>0.10539999999999999</v>
      </c>
      <c r="I22" s="167">
        <f>(E22-H22)/H22</f>
        <v>-0.13662239089184058</v>
      </c>
      <c r="J22" s="102"/>
      <c r="K22" s="102"/>
      <c r="L22" s="102"/>
      <c r="M22" s="102"/>
    </row>
    <row r="23" spans="1:13" s="3" customFormat="1">
      <c r="A23" s="102"/>
      <c r="B23" s="102"/>
      <c r="C23" s="342"/>
      <c r="D23" s="168" t="s">
        <v>39</v>
      </c>
      <c r="E23" s="233">
        <v>0.05</v>
      </c>
      <c r="F23" s="170">
        <v>5.2999999999999999E-2</v>
      </c>
      <c r="G23" s="230">
        <v>6.3E-2</v>
      </c>
      <c r="H23" s="170">
        <v>5.6300000000000003E-2</v>
      </c>
      <c r="I23" s="167">
        <f t="shared" ref="I23:I25" si="2">(E23-H23)/H23</f>
        <v>-0.11190053285968028</v>
      </c>
      <c r="J23" s="102"/>
      <c r="K23" s="102"/>
      <c r="L23" s="102"/>
      <c r="M23" s="102"/>
    </row>
    <row r="24" spans="1:13" s="3" customFormat="1">
      <c r="A24" s="102"/>
      <c r="B24" s="102"/>
      <c r="C24" s="342" t="s">
        <v>70</v>
      </c>
      <c r="D24" s="165" t="s">
        <v>4</v>
      </c>
      <c r="E24" s="234">
        <v>1.7000000000000001E-2</v>
      </c>
      <c r="F24" s="166">
        <v>1.7000000000000001E-2</v>
      </c>
      <c r="G24" s="174">
        <v>1.78E-2</v>
      </c>
      <c r="H24" s="171">
        <v>1.78E-2</v>
      </c>
      <c r="I24" s="167">
        <f t="shared" si="2"/>
        <v>-4.4943820224719024E-2</v>
      </c>
      <c r="J24" s="102"/>
      <c r="K24" s="102"/>
      <c r="L24" s="102"/>
      <c r="M24" s="102"/>
    </row>
    <row r="25" spans="1:13" s="3" customFormat="1">
      <c r="A25" s="102"/>
      <c r="B25" s="102"/>
      <c r="C25" s="342"/>
      <c r="D25" s="168" t="s">
        <v>39</v>
      </c>
      <c r="E25" s="233">
        <v>7.0000000000000001E-3</v>
      </c>
      <c r="F25" s="170">
        <v>7.0000000000000001E-3</v>
      </c>
      <c r="G25" s="229">
        <v>7.0000000000000001E-3</v>
      </c>
      <c r="H25" s="169">
        <v>6.8999999999999999E-3</v>
      </c>
      <c r="I25" s="167">
        <f t="shared" si="2"/>
        <v>1.4492753623188444E-2</v>
      </c>
      <c r="J25" s="102"/>
      <c r="K25" s="102"/>
      <c r="L25" s="102"/>
      <c r="M25" s="102"/>
    </row>
    <row r="26" spans="1:13" s="3" customForma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</row>
    <row r="27" spans="1:13" s="3" customFormat="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</row>
    <row r="28" spans="1:13" s="3" customForma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</row>
    <row r="29" spans="1:13" s="3" customFormat="1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</row>
    <row r="30" spans="1:13" s="3" customFormat="1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</row>
    <row r="31" spans="1:13" s="3" customFormat="1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</row>
    <row r="32" spans="1:13" s="3" customFormat="1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</row>
    <row r="33" spans="1:13" s="3" customFormat="1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</row>
    <row r="34" spans="1:13" s="3" customFormat="1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</row>
    <row r="35" spans="1:13" s="3" customForma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</row>
    <row r="36" spans="1:13" s="3" customFormat="1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</row>
    <row r="37" spans="1:13" s="3" customFormat="1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</row>
    <row r="38" spans="1:13" s="3" customFormat="1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</row>
    <row r="39" spans="1:13" s="3" customFormat="1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</row>
    <row r="40" spans="1:13" s="3" customFormat="1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</row>
    <row r="41" spans="1:13" s="3" customFormat="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</row>
    <row r="42" spans="1:13" s="3" customFormat="1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</row>
    <row r="43" spans="1:13" s="3" customForma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</row>
    <row r="44" spans="1:13" s="3" customForma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</row>
    <row r="45" spans="1:13" s="3" customForma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</row>
    <row r="46" spans="1:13" s="3" customForma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</row>
    <row r="47" spans="1:13" s="3" customForma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</row>
    <row r="48" spans="1:13" s="3" customForma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</row>
    <row r="49" spans="1:13" s="3" customForma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</row>
    <row r="50" spans="1:13" s="3" customForma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</row>
    <row r="51" spans="1:13" s="3" customForma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</row>
    <row r="52" spans="1:13" s="3" customForma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</row>
    <row r="53" spans="1:13" s="3" customForma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</row>
    <row r="54" spans="1:13" s="3" customForma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</row>
    <row r="55" spans="1:13" s="3" customForma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</row>
    <row r="56" spans="1:13" s="3" customForma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</row>
  </sheetData>
  <mergeCells count="10">
    <mergeCell ref="C15:C16"/>
    <mergeCell ref="E20:F20"/>
    <mergeCell ref="C22:C23"/>
    <mergeCell ref="C24:C25"/>
    <mergeCell ref="E2:F2"/>
    <mergeCell ref="B4:B7"/>
    <mergeCell ref="C4:C5"/>
    <mergeCell ref="C6:C7"/>
    <mergeCell ref="E11:F11"/>
    <mergeCell ref="C13:C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17"/>
  <sheetViews>
    <sheetView workbookViewId="0">
      <selection activeCell="G24" sqref="G24"/>
    </sheetView>
  </sheetViews>
  <sheetFormatPr baseColWidth="10" defaultRowHeight="15" x14ac:dyDescent="0"/>
  <cols>
    <col min="6" max="6" width="10.1640625" style="3" customWidth="1"/>
    <col min="7" max="7" width="98.83203125" style="3" customWidth="1"/>
  </cols>
  <sheetData>
    <row r="5" spans="6:7">
      <c r="F5" s="186" t="s">
        <v>128</v>
      </c>
      <c r="G5" s="187" t="s">
        <v>129</v>
      </c>
    </row>
    <row r="6" spans="6:7">
      <c r="F6" s="182"/>
      <c r="G6" s="177" t="s">
        <v>132</v>
      </c>
    </row>
    <row r="7" spans="6:7">
      <c r="F7" s="184" t="s">
        <v>35</v>
      </c>
      <c r="G7" s="179" t="s">
        <v>133</v>
      </c>
    </row>
    <row r="8" spans="6:7">
      <c r="F8" s="185"/>
      <c r="G8" s="192"/>
    </row>
    <row r="9" spans="6:7">
      <c r="F9" s="184" t="s">
        <v>36</v>
      </c>
      <c r="G9" s="179" t="s">
        <v>130</v>
      </c>
    </row>
    <row r="10" spans="6:7">
      <c r="F10" s="184"/>
      <c r="G10" s="179"/>
    </row>
    <row r="11" spans="6:7">
      <c r="F11" s="184" t="s">
        <v>131</v>
      </c>
      <c r="G11" s="179" t="s">
        <v>134</v>
      </c>
    </row>
    <row r="12" spans="6:7">
      <c r="F12" s="184"/>
      <c r="G12" s="179"/>
    </row>
    <row r="13" spans="6:7">
      <c r="F13" s="184" t="s">
        <v>34</v>
      </c>
      <c r="G13" s="179" t="s">
        <v>135</v>
      </c>
    </row>
    <row r="14" spans="6:7">
      <c r="F14" s="184"/>
      <c r="G14" s="179"/>
    </row>
    <row r="15" spans="6:7">
      <c r="F15" s="184" t="s">
        <v>33</v>
      </c>
      <c r="G15" s="179" t="s">
        <v>136</v>
      </c>
    </row>
    <row r="16" spans="6:7">
      <c r="F16" s="184"/>
      <c r="G16" s="179"/>
    </row>
    <row r="17" spans="6:7">
      <c r="F17" s="183" t="s">
        <v>37</v>
      </c>
      <c r="G17" s="178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21"/>
  <sheetViews>
    <sheetView workbookViewId="0">
      <selection activeCell="E33" sqref="E33"/>
    </sheetView>
  </sheetViews>
  <sheetFormatPr baseColWidth="10" defaultRowHeight="15" x14ac:dyDescent="0"/>
  <cols>
    <col min="6" max="6" width="8.5" bestFit="1" customWidth="1"/>
    <col min="7" max="7" width="80.1640625" bestFit="1" customWidth="1"/>
  </cols>
  <sheetData>
    <row r="5" spans="6:8">
      <c r="F5" s="188" t="s">
        <v>128</v>
      </c>
      <c r="G5" s="187" t="s">
        <v>129</v>
      </c>
    </row>
    <row r="6" spans="6:8">
      <c r="F6" s="190"/>
      <c r="G6" s="196"/>
    </row>
    <row r="7" spans="6:8">
      <c r="F7" s="185" t="s">
        <v>138</v>
      </c>
      <c r="G7" s="179" t="s">
        <v>139</v>
      </c>
    </row>
    <row r="8" spans="6:8">
      <c r="F8" s="185"/>
      <c r="G8" s="179"/>
    </row>
    <row r="9" spans="6:8">
      <c r="F9" s="185" t="s">
        <v>140</v>
      </c>
      <c r="G9" s="179" t="s">
        <v>143</v>
      </c>
    </row>
    <row r="10" spans="6:8">
      <c r="F10" s="185"/>
      <c r="G10" s="192"/>
    </row>
    <row r="11" spans="6:8">
      <c r="F11" s="185" t="s">
        <v>141</v>
      </c>
      <c r="G11" s="192" t="s">
        <v>145</v>
      </c>
      <c r="H11" s="175"/>
    </row>
    <row r="12" spans="6:8">
      <c r="F12" s="185"/>
      <c r="G12" s="192" t="s">
        <v>146</v>
      </c>
      <c r="H12" s="175"/>
    </row>
    <row r="13" spans="6:8">
      <c r="F13" s="195"/>
      <c r="G13" s="193"/>
    </row>
    <row r="14" spans="6:8">
      <c r="F14" s="185" t="s">
        <v>142</v>
      </c>
      <c r="G14" s="179" t="s">
        <v>144</v>
      </c>
    </row>
    <row r="15" spans="6:8">
      <c r="F15" s="185"/>
      <c r="G15" s="179"/>
    </row>
    <row r="16" spans="6:8">
      <c r="F16" s="185" t="s">
        <v>142</v>
      </c>
      <c r="G16" s="179" t="s">
        <v>137</v>
      </c>
    </row>
    <row r="17" spans="6:7">
      <c r="F17" s="185"/>
      <c r="G17" s="193"/>
    </row>
    <row r="18" spans="6:7">
      <c r="F18" s="185" t="s">
        <v>138</v>
      </c>
      <c r="G18" s="179" t="s">
        <v>139</v>
      </c>
    </row>
    <row r="19" spans="6:7">
      <c r="F19" s="185"/>
      <c r="G19" s="179"/>
    </row>
    <row r="20" spans="6:7">
      <c r="F20" s="189" t="s">
        <v>140</v>
      </c>
      <c r="G20" s="194" t="s">
        <v>143</v>
      </c>
    </row>
    <row r="21" spans="6:7">
      <c r="F21" s="19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J11"/>
  <sheetViews>
    <sheetView workbookViewId="0">
      <selection activeCell="H20" sqref="H20"/>
    </sheetView>
  </sheetViews>
  <sheetFormatPr baseColWidth="10" defaultRowHeight="15" x14ac:dyDescent="0"/>
  <cols>
    <col min="7" max="7" width="8.5" bestFit="1" customWidth="1"/>
    <col min="8" max="8" width="30.1640625" customWidth="1"/>
    <col min="9" max="9" width="10.6640625" bestFit="1" customWidth="1"/>
    <col min="10" max="10" width="9" bestFit="1" customWidth="1"/>
  </cols>
  <sheetData>
    <row r="8" spans="7:10">
      <c r="G8" s="186" t="s">
        <v>128</v>
      </c>
      <c r="H8" s="176" t="s">
        <v>129</v>
      </c>
      <c r="I8" s="176" t="s">
        <v>151</v>
      </c>
      <c r="J8" s="187" t="s">
        <v>152</v>
      </c>
    </row>
    <row r="9" spans="7:10">
      <c r="G9" s="197"/>
      <c r="H9" s="202"/>
      <c r="I9" s="201"/>
      <c r="J9" s="202"/>
    </row>
    <row r="10" spans="7:10">
      <c r="G10" s="184" t="s">
        <v>70</v>
      </c>
      <c r="H10" s="198" t="s">
        <v>147</v>
      </c>
      <c r="I10" s="175" t="s">
        <v>153</v>
      </c>
      <c r="J10" s="198" t="s">
        <v>154</v>
      </c>
    </row>
    <row r="11" spans="7:10">
      <c r="G11" s="183" t="s">
        <v>148</v>
      </c>
      <c r="H11" s="199" t="s">
        <v>149</v>
      </c>
      <c r="I11" s="200" t="s">
        <v>155</v>
      </c>
      <c r="J11" s="199" t="s">
        <v>150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21"/>
  <sheetViews>
    <sheetView workbookViewId="0">
      <selection activeCell="G7" sqref="G7:H17"/>
    </sheetView>
  </sheetViews>
  <sheetFormatPr baseColWidth="10" defaultRowHeight="15" x14ac:dyDescent="0"/>
  <cols>
    <col min="7" max="7" width="27.1640625" bestFit="1" customWidth="1"/>
    <col min="8" max="8" width="19.83203125" bestFit="1" customWidth="1"/>
  </cols>
  <sheetData>
    <row r="7" spans="7:8">
      <c r="G7" s="180" t="s">
        <v>156</v>
      </c>
      <c r="H7" s="181" t="s">
        <v>157</v>
      </c>
    </row>
    <row r="8" spans="7:8">
      <c r="G8" s="204"/>
      <c r="H8" s="204"/>
    </row>
    <row r="9" spans="7:8">
      <c r="G9" s="204" t="s">
        <v>158</v>
      </c>
      <c r="H9" s="204" t="s">
        <v>163</v>
      </c>
    </row>
    <row r="10" spans="7:8">
      <c r="G10" s="204"/>
      <c r="H10" s="204"/>
    </row>
    <row r="11" spans="7:8">
      <c r="G11" s="204" t="s">
        <v>162</v>
      </c>
      <c r="H11" s="204" t="s">
        <v>164</v>
      </c>
    </row>
    <row r="12" spans="7:8">
      <c r="G12" s="204"/>
      <c r="H12" s="204"/>
    </row>
    <row r="13" spans="7:8">
      <c r="G13" s="204" t="s">
        <v>159</v>
      </c>
      <c r="H13" s="204" t="s">
        <v>165</v>
      </c>
    </row>
    <row r="14" spans="7:8">
      <c r="G14" s="204"/>
      <c r="H14" s="204"/>
    </row>
    <row r="15" spans="7:8">
      <c r="G15" s="204" t="s">
        <v>160</v>
      </c>
      <c r="H15" s="204" t="s">
        <v>166</v>
      </c>
    </row>
    <row r="16" spans="7:8">
      <c r="G16" s="204"/>
      <c r="H16" s="204"/>
    </row>
    <row r="17" spans="7:8">
      <c r="G17" s="205" t="s">
        <v>161</v>
      </c>
      <c r="H17" s="205" t="s">
        <v>167</v>
      </c>
    </row>
    <row r="18" spans="7:8">
      <c r="G18" s="3"/>
      <c r="H18" s="3"/>
    </row>
    <row r="19" spans="7:8">
      <c r="H19" s="3"/>
    </row>
    <row r="20" spans="7:8">
      <c r="G20" s="3"/>
    </row>
    <row r="21" spans="7:8">
      <c r="G21" s="3"/>
      <c r="H2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K28"/>
  <sheetViews>
    <sheetView topLeftCell="B4" workbookViewId="0">
      <selection activeCell="L12" sqref="L12"/>
    </sheetView>
  </sheetViews>
  <sheetFormatPr baseColWidth="10" defaultRowHeight="15" x14ac:dyDescent="0"/>
  <cols>
    <col min="7" max="8" width="10" bestFit="1" customWidth="1"/>
    <col min="9" max="9" width="19.1640625" style="203" bestFit="1" customWidth="1"/>
  </cols>
  <sheetData>
    <row r="9" spans="5:11">
      <c r="E9" s="191"/>
      <c r="F9" s="191"/>
      <c r="G9" s="244"/>
      <c r="H9" s="244"/>
      <c r="I9" s="245"/>
      <c r="J9" s="191"/>
      <c r="K9" s="191"/>
    </row>
    <row r="10" spans="5:11" ht="25" customHeight="1">
      <c r="G10" s="242" t="s">
        <v>176</v>
      </c>
      <c r="H10" s="241" t="s">
        <v>177</v>
      </c>
      <c r="I10" s="243" t="s">
        <v>178</v>
      </c>
    </row>
    <row r="11" spans="5:11">
      <c r="G11" s="237" t="s">
        <v>171</v>
      </c>
      <c r="H11" s="235" t="s">
        <v>171</v>
      </c>
      <c r="I11" s="239">
        <v>62918558</v>
      </c>
    </row>
    <row r="12" spans="5:11">
      <c r="G12" s="237" t="s">
        <v>172</v>
      </c>
      <c r="H12" s="235" t="s">
        <v>172</v>
      </c>
      <c r="I12" s="239">
        <v>61092754</v>
      </c>
    </row>
    <row r="13" spans="5:11">
      <c r="G13" s="237" t="s">
        <v>173</v>
      </c>
      <c r="H13" s="235" t="s">
        <v>173</v>
      </c>
      <c r="I13" s="239">
        <v>58618590</v>
      </c>
    </row>
    <row r="14" spans="5:11">
      <c r="G14" s="237" t="s">
        <v>174</v>
      </c>
      <c r="H14" s="235" t="s">
        <v>174</v>
      </c>
      <c r="I14" s="239">
        <v>56681323</v>
      </c>
    </row>
    <row r="15" spans="5:11">
      <c r="G15" s="237" t="s">
        <v>175</v>
      </c>
      <c r="H15" s="235" t="s">
        <v>175</v>
      </c>
      <c r="I15" s="239">
        <v>48745062</v>
      </c>
    </row>
    <row r="16" spans="5:11">
      <c r="G16" s="237" t="s">
        <v>175</v>
      </c>
      <c r="H16" s="235" t="s">
        <v>171</v>
      </c>
      <c r="I16" s="239">
        <v>37284444</v>
      </c>
    </row>
    <row r="17" spans="7:9">
      <c r="G17" s="237" t="s">
        <v>172</v>
      </c>
      <c r="H17" s="235" t="s">
        <v>175</v>
      </c>
      <c r="I17" s="239">
        <v>37084195</v>
      </c>
    </row>
    <row r="18" spans="7:9">
      <c r="G18" s="237" t="s">
        <v>175</v>
      </c>
      <c r="H18" s="235" t="s">
        <v>172</v>
      </c>
      <c r="I18" s="239">
        <v>36849624</v>
      </c>
    </row>
    <row r="19" spans="7:9">
      <c r="G19" s="237" t="s">
        <v>171</v>
      </c>
      <c r="H19" s="235" t="s">
        <v>175</v>
      </c>
      <c r="I19" s="239">
        <v>36288136</v>
      </c>
    </row>
    <row r="20" spans="7:9">
      <c r="G20" s="237" t="s">
        <v>172</v>
      </c>
      <c r="H20" s="235" t="s">
        <v>174</v>
      </c>
      <c r="I20" s="239">
        <v>28107477</v>
      </c>
    </row>
    <row r="21" spans="7:9">
      <c r="G21" s="237" t="s">
        <v>174</v>
      </c>
      <c r="H21" s="235" t="s">
        <v>172</v>
      </c>
      <c r="I21" s="239">
        <v>23881159</v>
      </c>
    </row>
    <row r="22" spans="7:9">
      <c r="G22" s="237" t="s">
        <v>174</v>
      </c>
      <c r="H22" s="235" t="s">
        <v>175</v>
      </c>
      <c r="I22" s="239">
        <v>19956399</v>
      </c>
    </row>
    <row r="23" spans="7:9">
      <c r="G23" s="237" t="s">
        <v>171</v>
      </c>
      <c r="H23" s="235" t="s">
        <v>174</v>
      </c>
      <c r="I23" s="239">
        <v>17156250</v>
      </c>
    </row>
    <row r="24" spans="7:9">
      <c r="G24" s="237" t="s">
        <v>173</v>
      </c>
      <c r="H24" s="235" t="s">
        <v>171</v>
      </c>
      <c r="I24" s="239">
        <v>16740586</v>
      </c>
    </row>
    <row r="25" spans="7:9">
      <c r="G25" s="237" t="s">
        <v>174</v>
      </c>
      <c r="H25" s="235" t="s">
        <v>171</v>
      </c>
      <c r="I25" s="239">
        <v>15982301</v>
      </c>
    </row>
    <row r="26" spans="7:9">
      <c r="G26" s="237" t="s">
        <v>171</v>
      </c>
      <c r="H26" s="235" t="s">
        <v>173</v>
      </c>
      <c r="I26" s="239">
        <v>15919753</v>
      </c>
    </row>
    <row r="27" spans="7:9">
      <c r="G27" s="237" t="s">
        <v>175</v>
      </c>
      <c r="H27" s="235" t="s">
        <v>174</v>
      </c>
      <c r="I27" s="239">
        <v>13430993</v>
      </c>
    </row>
    <row r="28" spans="7:9">
      <c r="G28" s="238" t="s">
        <v>172</v>
      </c>
      <c r="H28" s="236" t="s">
        <v>171</v>
      </c>
      <c r="I28" s="240">
        <v>13000000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workbookViewId="0">
      <selection activeCell="H29" sqref="H29"/>
    </sheetView>
  </sheetViews>
  <sheetFormatPr baseColWidth="10" defaultRowHeight="15" x14ac:dyDescent="0"/>
  <cols>
    <col min="1" max="1" width="10.83203125" style="3"/>
    <col min="2" max="2" width="23.5" style="3" hidden="1" customWidth="1"/>
    <col min="3" max="3" width="12.1640625" style="3" bestFit="1" customWidth="1"/>
    <col min="4" max="4" width="6.1640625" style="3" bestFit="1" customWidth="1"/>
    <col min="5" max="5" width="24.83203125" style="3" bestFit="1" customWidth="1"/>
    <col min="6" max="6" width="26.1640625" style="3" bestFit="1" customWidth="1"/>
    <col min="7" max="7" width="14" style="3" bestFit="1" customWidth="1"/>
    <col min="8" max="8" width="29" style="3" bestFit="1" customWidth="1"/>
    <col min="9" max="43" width="10.83203125" style="175"/>
    <col min="44" max="16384" width="10.83203125" style="3"/>
  </cols>
  <sheetData>
    <row r="1" spans="1:43" ht="16" thickBot="1">
      <c r="A1" s="102"/>
      <c r="B1" s="102"/>
      <c r="C1" s="102"/>
      <c r="D1" s="102"/>
      <c r="E1" s="102"/>
      <c r="F1" s="102"/>
      <c r="G1" s="102"/>
      <c r="H1" s="160"/>
      <c r="I1" s="102"/>
      <c r="J1" s="102"/>
      <c r="K1" s="102"/>
      <c r="L1" s="10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6" thickBot="1">
      <c r="A2" s="102"/>
      <c r="B2" s="161"/>
      <c r="C2" s="162"/>
      <c r="D2" s="162"/>
      <c r="E2" s="316" t="s">
        <v>112</v>
      </c>
      <c r="F2" s="316"/>
      <c r="G2" s="162"/>
      <c r="H2" s="102"/>
      <c r="I2" s="102"/>
      <c r="J2" s="102"/>
      <c r="K2" s="102"/>
      <c r="L2" s="10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6" thickBot="1">
      <c r="A3" s="102"/>
      <c r="B3" s="6" t="s">
        <v>44</v>
      </c>
      <c r="C3" s="249" t="s">
        <v>46</v>
      </c>
      <c r="D3" s="249" t="s">
        <v>2</v>
      </c>
      <c r="E3" s="249" t="s">
        <v>113</v>
      </c>
      <c r="F3" s="249" t="s">
        <v>114</v>
      </c>
      <c r="G3" s="249" t="s">
        <v>116</v>
      </c>
      <c r="H3" s="250" t="s">
        <v>117</v>
      </c>
      <c r="I3" s="102"/>
      <c r="J3" s="102"/>
      <c r="K3" s="102"/>
      <c r="L3" s="10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6" thickBot="1">
      <c r="A4" s="102"/>
      <c r="B4" s="339"/>
      <c r="C4" s="344" t="s">
        <v>47</v>
      </c>
      <c r="D4" s="168" t="s">
        <v>4</v>
      </c>
      <c r="E4" s="246">
        <v>0.46700000000000003</v>
      </c>
      <c r="F4" s="247">
        <v>0.434</v>
      </c>
      <c r="G4" s="170">
        <v>0.36199999999999999</v>
      </c>
      <c r="H4" s="248">
        <f>(E4-G4)/G4</f>
        <v>0.29005524861878462</v>
      </c>
      <c r="I4" s="102"/>
      <c r="J4" s="102"/>
      <c r="K4" s="102"/>
      <c r="L4" s="10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ht="16" thickBot="1">
      <c r="A5" s="102"/>
      <c r="B5" s="340"/>
      <c r="C5" s="344"/>
      <c r="D5" s="168" t="s">
        <v>39</v>
      </c>
      <c r="E5" s="233">
        <v>0.44900000000000001</v>
      </c>
      <c r="F5" s="229">
        <v>0.42099999999999999</v>
      </c>
      <c r="G5" s="170">
        <v>0.34300000000000003</v>
      </c>
      <c r="H5" s="248">
        <f>(E5-G5)/G5</f>
        <v>0.30903790087463551</v>
      </c>
      <c r="I5" s="102"/>
      <c r="J5" s="102"/>
      <c r="K5" s="102"/>
      <c r="L5" s="10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6" thickBot="1">
      <c r="A6" s="102"/>
      <c r="B6" s="340"/>
      <c r="C6" s="344" t="s">
        <v>70</v>
      </c>
      <c r="D6" s="168" t="s">
        <v>4</v>
      </c>
      <c r="E6" s="233">
        <v>0.91500000000000004</v>
      </c>
      <c r="F6" s="229">
        <v>0.91500000000000004</v>
      </c>
      <c r="G6" s="170">
        <v>0.91559999999999997</v>
      </c>
      <c r="H6" s="248">
        <f>(E6-G6)/G6</f>
        <v>-6.5530799475746384E-4</v>
      </c>
      <c r="I6" s="102"/>
      <c r="J6" s="102"/>
      <c r="K6" s="102"/>
      <c r="L6" s="10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6" thickBot="1">
      <c r="A7" s="102"/>
      <c r="B7" s="341"/>
      <c r="C7" s="344"/>
      <c r="D7" s="168" t="s">
        <v>39</v>
      </c>
      <c r="E7" s="233">
        <v>0.90500000000000003</v>
      </c>
      <c r="F7" s="229">
        <v>0.90500000000000003</v>
      </c>
      <c r="G7" s="170">
        <v>0.9</v>
      </c>
      <c r="H7" s="248">
        <f>(E7-G7)/G7</f>
        <v>5.5555555555555601E-3</v>
      </c>
      <c r="I7" s="102"/>
      <c r="J7" s="102"/>
      <c r="K7" s="102"/>
      <c r="L7" s="10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102"/>
      <c r="B9" s="102"/>
      <c r="C9" s="102"/>
      <c r="D9" s="102"/>
      <c r="E9" s="316" t="s">
        <v>118</v>
      </c>
      <c r="F9" s="316"/>
      <c r="G9" s="102"/>
      <c r="H9" s="102"/>
      <c r="I9" s="102"/>
      <c r="J9" s="102"/>
      <c r="K9" s="102"/>
      <c r="L9" s="10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102"/>
      <c r="B10" s="102"/>
      <c r="C10" s="249" t="s">
        <v>46</v>
      </c>
      <c r="D10" s="249" t="s">
        <v>2</v>
      </c>
      <c r="E10" s="249" t="s">
        <v>119</v>
      </c>
      <c r="F10" s="249" t="s">
        <v>120</v>
      </c>
      <c r="G10" s="249" t="s">
        <v>122</v>
      </c>
      <c r="H10" s="249" t="s">
        <v>117</v>
      </c>
      <c r="I10" s="102"/>
      <c r="J10" s="102"/>
      <c r="K10" s="102"/>
      <c r="L10" s="10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102"/>
      <c r="B11" s="102"/>
      <c r="C11" s="344" t="s">
        <v>47</v>
      </c>
      <c r="D11" s="168" t="s">
        <v>4</v>
      </c>
      <c r="E11" s="233">
        <v>0.30299999999999999</v>
      </c>
      <c r="F11" s="229">
        <v>0.311</v>
      </c>
      <c r="G11" s="169">
        <v>0.32540000000000002</v>
      </c>
      <c r="H11" s="248">
        <f>(E11-G11)/G11</f>
        <v>-6.8838352796558172E-2</v>
      </c>
      <c r="I11" s="102"/>
      <c r="J11" s="102"/>
      <c r="K11" s="102"/>
      <c r="L11" s="10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102"/>
      <c r="B12" s="102"/>
      <c r="C12" s="344"/>
      <c r="D12" s="168" t="s">
        <v>39</v>
      </c>
      <c r="E12" s="233">
        <v>0.221</v>
      </c>
      <c r="F12" s="229">
        <v>0.22700000000000001</v>
      </c>
      <c r="G12" s="169">
        <v>0.2412</v>
      </c>
      <c r="H12" s="248">
        <f>(E12-G12)/G12</f>
        <v>-8.3747927031509101E-2</v>
      </c>
      <c r="I12" s="102"/>
      <c r="J12" s="102"/>
      <c r="K12" s="102"/>
      <c r="L12" s="10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>
      <c r="A13" s="102"/>
      <c r="B13" s="102"/>
      <c r="C13" s="344" t="s">
        <v>70</v>
      </c>
      <c r="D13" s="168" t="s">
        <v>4</v>
      </c>
      <c r="E13" s="233">
        <v>0.13700000000000001</v>
      </c>
      <c r="F13" s="229">
        <v>0.13700000000000001</v>
      </c>
      <c r="G13" s="173">
        <v>0.1376</v>
      </c>
      <c r="H13" s="248">
        <f>(E13-G13)/G13</f>
        <v>-4.3604651162789934E-3</v>
      </c>
      <c r="I13" s="102"/>
      <c r="J13" s="102"/>
      <c r="K13" s="102"/>
      <c r="L13" s="10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>
      <c r="A14" s="102"/>
      <c r="B14" s="102"/>
      <c r="C14" s="344"/>
      <c r="D14" s="168" t="s">
        <v>39</v>
      </c>
      <c r="E14" s="233">
        <v>0.09</v>
      </c>
      <c r="F14" s="229">
        <v>0.09</v>
      </c>
      <c r="G14" s="173">
        <v>9.2200000000000004E-2</v>
      </c>
      <c r="H14" s="248">
        <f>(E14-G14)/G14</f>
        <v>-2.3861171366594439E-2</v>
      </c>
      <c r="I14" s="102"/>
      <c r="J14" s="102"/>
      <c r="K14" s="102"/>
      <c r="L14" s="10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>
      <c r="A16" s="102"/>
      <c r="B16" s="102"/>
      <c r="C16" s="175"/>
      <c r="D16" s="175"/>
      <c r="E16" s="316" t="s">
        <v>123</v>
      </c>
      <c r="F16" s="316"/>
      <c r="G16" s="175"/>
      <c r="H16" s="175"/>
      <c r="I16" s="102"/>
      <c r="J16" s="102"/>
      <c r="K16" s="102"/>
      <c r="L16" s="10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>
      <c r="A17" s="102"/>
      <c r="B17" s="102"/>
      <c r="C17" s="249" t="s">
        <v>46</v>
      </c>
      <c r="D17" s="249" t="s">
        <v>2</v>
      </c>
      <c r="E17" s="249" t="s">
        <v>124</v>
      </c>
      <c r="F17" s="249" t="s">
        <v>125</v>
      </c>
      <c r="G17" s="249" t="s">
        <v>127</v>
      </c>
      <c r="H17" s="249" t="s">
        <v>117</v>
      </c>
      <c r="I17" s="102"/>
      <c r="J17" s="102"/>
      <c r="K17" s="102"/>
      <c r="L17" s="10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>
      <c r="A18" s="102"/>
      <c r="B18" s="102"/>
      <c r="C18" s="344" t="s">
        <v>47</v>
      </c>
      <c r="D18" s="168" t="s">
        <v>4</v>
      </c>
      <c r="E18" s="233">
        <v>9.0999999999999998E-2</v>
      </c>
      <c r="F18" s="170">
        <v>9.7000000000000003E-2</v>
      </c>
      <c r="G18" s="169">
        <v>0.10539999999999999</v>
      </c>
      <c r="H18" s="248">
        <f>(E18-G18)/G18</f>
        <v>-0.13662239089184058</v>
      </c>
      <c r="I18" s="102"/>
      <c r="J18" s="102"/>
      <c r="K18" s="102"/>
      <c r="L18" s="10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>
      <c r="A19" s="102"/>
      <c r="B19" s="102"/>
      <c r="C19" s="344"/>
      <c r="D19" s="168" t="s">
        <v>39</v>
      </c>
      <c r="E19" s="233">
        <v>0.05</v>
      </c>
      <c r="F19" s="170">
        <v>5.2999999999999999E-2</v>
      </c>
      <c r="G19" s="170">
        <v>5.6300000000000003E-2</v>
      </c>
      <c r="H19" s="248">
        <f>(E19-G19)/G19</f>
        <v>-0.11190053285968028</v>
      </c>
      <c r="I19" s="102"/>
      <c r="J19" s="102"/>
      <c r="K19" s="102"/>
      <c r="L19" s="10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102"/>
      <c r="B20" s="102"/>
      <c r="C20" s="344" t="s">
        <v>70</v>
      </c>
      <c r="D20" s="168" t="s">
        <v>4</v>
      </c>
      <c r="E20" s="233">
        <v>1.7000000000000001E-2</v>
      </c>
      <c r="F20" s="170">
        <v>1.7000000000000001E-2</v>
      </c>
      <c r="G20" s="169">
        <v>1.78E-2</v>
      </c>
      <c r="H20" s="248">
        <f>(E20-G20)/G20</f>
        <v>-4.4943820224719024E-2</v>
      </c>
      <c r="I20" s="102"/>
      <c r="J20" s="102"/>
      <c r="K20" s="102"/>
      <c r="L20" s="10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>
      <c r="A21" s="102"/>
      <c r="B21" s="102"/>
      <c r="C21" s="344"/>
      <c r="D21" s="168" t="s">
        <v>39</v>
      </c>
      <c r="E21" s="233">
        <v>7.0000000000000001E-3</v>
      </c>
      <c r="F21" s="170">
        <v>7.0000000000000001E-3</v>
      </c>
      <c r="G21" s="169">
        <v>6.8999999999999999E-3</v>
      </c>
      <c r="H21" s="248">
        <f>(E21-G21)/G21</f>
        <v>1.4492753623188444E-2</v>
      </c>
      <c r="I21" s="102"/>
      <c r="J21" s="102"/>
      <c r="K21" s="102"/>
      <c r="L21" s="10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</sheetData>
  <mergeCells count="10">
    <mergeCell ref="C13:C14"/>
    <mergeCell ref="E16:F16"/>
    <mergeCell ref="C18:C19"/>
    <mergeCell ref="C20:C21"/>
    <mergeCell ref="E2:F2"/>
    <mergeCell ref="B4:B7"/>
    <mergeCell ref="C4:C5"/>
    <mergeCell ref="C6:C7"/>
    <mergeCell ref="E9:F9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tabSelected="1" workbookViewId="0">
      <selection activeCell="L6" sqref="L6"/>
    </sheetView>
  </sheetViews>
  <sheetFormatPr baseColWidth="10" defaultRowHeight="15" x14ac:dyDescent="0"/>
  <cols>
    <col min="1" max="1" width="10.83203125" style="3"/>
    <col min="2" max="2" width="23.5" style="3" hidden="1" customWidth="1"/>
    <col min="3" max="3" width="12.1640625" style="3" bestFit="1" customWidth="1"/>
    <col min="4" max="4" width="6.1640625" style="3" bestFit="1" customWidth="1"/>
    <col min="5" max="5" width="29" style="3" hidden="1" customWidth="1"/>
    <col min="6" max="6" width="6.83203125" style="3" bestFit="1" customWidth="1"/>
    <col min="7" max="7" width="22.33203125" style="3" bestFit="1" customWidth="1"/>
    <col min="8" max="8" width="11.1640625" style="3" customWidth="1"/>
    <col min="9" max="9" width="7.33203125" style="3" bestFit="1" customWidth="1"/>
    <col min="10" max="10" width="24.83203125" style="3" bestFit="1" customWidth="1"/>
    <col min="11" max="11" width="10.6640625" style="3" customWidth="1"/>
    <col min="12" max="12" width="8.33203125" style="3" bestFit="1" customWidth="1"/>
    <col min="13" max="13" width="22.33203125" style="3" bestFit="1" customWidth="1"/>
    <col min="14" max="14" width="9.6640625" style="3" customWidth="1"/>
    <col min="15" max="16384" width="10.83203125" style="3"/>
  </cols>
  <sheetData>
    <row r="2" spans="2:14" ht="16" thickBot="1">
      <c r="B2" s="345" t="s">
        <v>179</v>
      </c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</row>
    <row r="3" spans="2:14" ht="16" thickBot="1">
      <c r="B3" s="346" t="s">
        <v>44</v>
      </c>
      <c r="C3" s="347" t="s">
        <v>46</v>
      </c>
      <c r="D3" s="348" t="s">
        <v>2</v>
      </c>
      <c r="E3" s="349" t="s">
        <v>3</v>
      </c>
      <c r="F3" s="348" t="s">
        <v>60</v>
      </c>
      <c r="G3" s="350" t="s">
        <v>180</v>
      </c>
      <c r="H3" s="348" t="s">
        <v>48</v>
      </c>
      <c r="I3" s="348" t="s">
        <v>40</v>
      </c>
      <c r="J3" s="350" t="s">
        <v>119</v>
      </c>
      <c r="K3" s="348" t="s">
        <v>48</v>
      </c>
      <c r="L3" s="348" t="s">
        <v>41</v>
      </c>
      <c r="M3" s="350" t="s">
        <v>124</v>
      </c>
      <c r="N3" s="348" t="s">
        <v>48</v>
      </c>
    </row>
    <row r="4" spans="2:14" ht="19" customHeight="1" thickBot="1">
      <c r="B4" s="351"/>
      <c r="C4" s="352" t="s">
        <v>47</v>
      </c>
      <c r="D4" s="353" t="s">
        <v>4</v>
      </c>
      <c r="E4" s="354" t="s">
        <v>55</v>
      </c>
      <c r="F4" s="363">
        <v>0.435</v>
      </c>
      <c r="G4" s="367">
        <v>0.46700000000000003</v>
      </c>
      <c r="H4" s="364">
        <f>(F4-G4)/G4</f>
        <v>-6.8522483940042886E-2</v>
      </c>
      <c r="I4" s="365">
        <v>0.311</v>
      </c>
      <c r="J4" s="368">
        <v>0.30299999999999999</v>
      </c>
      <c r="K4" s="364">
        <f>(I4-J4)/J4</f>
        <v>2.6402640264026427E-2</v>
      </c>
      <c r="L4" s="365">
        <v>9.6799999999999997E-2</v>
      </c>
      <c r="M4" s="368">
        <v>9.0999999999999998E-2</v>
      </c>
      <c r="N4" s="364">
        <f>(L4-M4)/M4</f>
        <v>6.3736263736263732E-2</v>
      </c>
    </row>
    <row r="5" spans="2:14" ht="16" thickBot="1">
      <c r="B5" s="355"/>
      <c r="C5" s="356"/>
      <c r="D5" s="357" t="s">
        <v>39</v>
      </c>
      <c r="E5" s="358"/>
      <c r="F5" s="363">
        <v>0.42299999999999999</v>
      </c>
      <c r="G5" s="368">
        <v>0.44900000000000001</v>
      </c>
      <c r="H5" s="364">
        <f t="shared" ref="H5:H7" si="0">(F5-G5)/G5</f>
        <v>-5.7906458797327441E-2</v>
      </c>
      <c r="I5" s="365">
        <v>0.22720000000000001</v>
      </c>
      <c r="J5" s="368">
        <v>0.221</v>
      </c>
      <c r="K5" s="364">
        <f t="shared" ref="K5:K7" si="1">(I5-J5)/J5</f>
        <v>2.8054298642533986E-2</v>
      </c>
      <c r="L5" s="365">
        <v>5.3499999999999999E-2</v>
      </c>
      <c r="M5" s="368">
        <v>0.05</v>
      </c>
      <c r="N5" s="364">
        <f t="shared" ref="N5:N7" si="2">(L5-M5)/M5</f>
        <v>6.9999999999999923E-2</v>
      </c>
    </row>
    <row r="6" spans="2:14" ht="19" customHeight="1" thickBot="1">
      <c r="B6" s="355"/>
      <c r="C6" s="359" t="s">
        <v>70</v>
      </c>
      <c r="D6" s="353" t="s">
        <v>4</v>
      </c>
      <c r="E6" s="360" t="s">
        <v>54</v>
      </c>
      <c r="F6" s="363">
        <v>0.91500000000000004</v>
      </c>
      <c r="G6" s="368">
        <v>0.91500000000000004</v>
      </c>
      <c r="H6" s="364">
        <f t="shared" si="0"/>
        <v>0</v>
      </c>
      <c r="I6" s="365">
        <v>0.13789999999999999</v>
      </c>
      <c r="J6" s="368">
        <v>0.13700000000000001</v>
      </c>
      <c r="K6" s="364">
        <f t="shared" si="1"/>
        <v>6.5693430656933146E-3</v>
      </c>
      <c r="L6" s="365">
        <v>1.78E-2</v>
      </c>
      <c r="M6" s="368">
        <v>1.7000000000000001E-2</v>
      </c>
      <c r="N6" s="364">
        <f t="shared" si="2"/>
        <v>4.7058823529411681E-2</v>
      </c>
    </row>
    <row r="7" spans="2:14" ht="16" thickBot="1">
      <c r="B7" s="361"/>
      <c r="C7" s="356"/>
      <c r="D7" s="357" t="s">
        <v>39</v>
      </c>
      <c r="E7" s="362"/>
      <c r="F7" s="363">
        <v>0.90500000000000003</v>
      </c>
      <c r="G7" s="368">
        <v>0.90500000000000003</v>
      </c>
      <c r="H7" s="364">
        <f t="shared" si="0"/>
        <v>0</v>
      </c>
      <c r="I7" s="366">
        <v>9.0200000000000002E-2</v>
      </c>
      <c r="J7" s="368">
        <v>0.09</v>
      </c>
      <c r="K7" s="364">
        <f t="shared" si="1"/>
        <v>2.222222222222286E-3</v>
      </c>
      <c r="L7" s="366">
        <v>7.0000000000000001E-3</v>
      </c>
      <c r="M7" s="368">
        <v>7.0000000000000001E-3</v>
      </c>
      <c r="N7" s="364">
        <f t="shared" si="2"/>
        <v>0</v>
      </c>
    </row>
  </sheetData>
  <mergeCells count="6">
    <mergeCell ref="B2:N2"/>
    <mergeCell ref="B4:B7"/>
    <mergeCell ref="C4:C5"/>
    <mergeCell ref="E4:E5"/>
    <mergeCell ref="C6:C7"/>
    <mergeCell ref="E6:E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New Data</vt:lpstr>
      <vt:lpstr>Backward Elimination Mout</vt:lpstr>
      <vt:lpstr>OLR</vt:lpstr>
      <vt:lpstr>Truncated models</vt:lpstr>
      <vt:lpstr>Multinomial regression</vt:lpstr>
      <vt:lpstr>Cluster</vt:lpstr>
      <vt:lpstr>Comparison</vt:lpstr>
      <vt:lpstr>Output Features</vt:lpstr>
      <vt:lpstr>Judge Features</vt:lpstr>
      <vt:lpstr>Models</vt:lpstr>
      <vt:lpstr>Genres</vt:lpstr>
      <vt:lpstr>Genre Distance</vt:lpstr>
      <vt:lpstr>Distances</vt:lpstr>
      <vt:lpstr>Similarity</vt:lpstr>
    </vt:vector>
  </TitlesOfParts>
  <Company>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Suarez</dc:creator>
  <cp:lastModifiedBy>Adriana Suarez</cp:lastModifiedBy>
  <cp:lastPrinted>2015-08-17T05:13:55Z</cp:lastPrinted>
  <dcterms:created xsi:type="dcterms:W3CDTF">2015-06-02T14:23:58Z</dcterms:created>
  <dcterms:modified xsi:type="dcterms:W3CDTF">2015-08-28T22:58:21Z</dcterms:modified>
</cp:coreProperties>
</file>