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40" windowWidth="25600" windowHeight="14240" tabRatio="500" firstSheet="2" activeTab="5"/>
  </bookViews>
  <sheets>
    <sheet name="New Data" sheetId="13" r:id="rId1"/>
    <sheet name="Backward Elimination Mout" sheetId="3" r:id="rId2"/>
    <sheet name="All frameworks" sheetId="1" r:id="rId3"/>
    <sheet name="OLR" sheetId="4" r:id="rId4"/>
    <sheet name="Truncated models" sheetId="5" r:id="rId5"/>
    <sheet name="Multinomial regression" sheetId="6" r:id="rId6"/>
    <sheet name="Cluster - Distances" sheetId="8" r:id="rId7"/>
    <sheet name="Cluster" sheetId="10" r:id="rId8"/>
    <sheet name="Hoja1" sheetId="11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7" i="6" l="1"/>
  <c r="V6" i="6"/>
  <c r="V5" i="6"/>
  <c r="V4" i="6"/>
  <c r="O6" i="6"/>
  <c r="O7" i="6"/>
  <c r="O5" i="6"/>
  <c r="O4" i="6"/>
  <c r="L5" i="6"/>
  <c r="L6" i="6"/>
  <c r="L7" i="6"/>
  <c r="L4" i="6"/>
  <c r="I7" i="6"/>
  <c r="I6" i="6"/>
  <c r="I5" i="6"/>
  <c r="I4" i="6"/>
  <c r="L5" i="5"/>
  <c r="L6" i="5"/>
  <c r="L7" i="5"/>
  <c r="L8" i="5"/>
  <c r="L9" i="5"/>
  <c r="L10" i="5"/>
  <c r="L11" i="5"/>
  <c r="I5" i="5"/>
  <c r="I6" i="5"/>
  <c r="I7" i="5"/>
  <c r="I8" i="5"/>
  <c r="I9" i="5"/>
  <c r="I10" i="5"/>
  <c r="I11" i="5"/>
  <c r="I4" i="5"/>
  <c r="Z21" i="13"/>
  <c r="AB17" i="13"/>
  <c r="Z17" i="13"/>
  <c r="Z4" i="13"/>
  <c r="Z5" i="13"/>
  <c r="AB9" i="13"/>
  <c r="Z9" i="13"/>
  <c r="S4" i="13"/>
  <c r="S5" i="13"/>
  <c r="AB8" i="13"/>
  <c r="Z7" i="13"/>
  <c r="S7" i="13"/>
  <c r="L7" i="13"/>
  <c r="Z6" i="13"/>
  <c r="S6" i="13"/>
  <c r="L6" i="13"/>
  <c r="AB5" i="13"/>
  <c r="L5" i="13"/>
  <c r="L4" i="13"/>
  <c r="L5" i="10"/>
  <c r="L6" i="10"/>
  <c r="L7" i="10"/>
  <c r="T9" i="8"/>
  <c r="T8" i="8"/>
  <c r="E8" i="11"/>
  <c r="R5" i="8"/>
  <c r="R6" i="8"/>
  <c r="R7" i="8"/>
  <c r="R4" i="8"/>
  <c r="N5" i="8"/>
  <c r="N6" i="8"/>
  <c r="N7" i="8"/>
  <c r="N4" i="8"/>
  <c r="T5" i="8"/>
  <c r="R21" i="8"/>
  <c r="J5" i="8"/>
  <c r="J6" i="8"/>
  <c r="J7" i="8"/>
  <c r="O5" i="10"/>
  <c r="O6" i="10"/>
  <c r="O7" i="10"/>
  <c r="O4" i="10"/>
  <c r="L4" i="10"/>
  <c r="I5" i="10"/>
  <c r="I6" i="10"/>
  <c r="I7" i="10"/>
  <c r="I4" i="10"/>
  <c r="O5" i="4"/>
  <c r="O6" i="4"/>
  <c r="O7" i="4"/>
  <c r="O8" i="4"/>
  <c r="O9" i="4"/>
  <c r="O10" i="4"/>
  <c r="O11" i="4"/>
  <c r="O4" i="4"/>
  <c r="L5" i="4"/>
  <c r="L6" i="4"/>
  <c r="L7" i="4"/>
  <c r="L8" i="4"/>
  <c r="L9" i="4"/>
  <c r="L10" i="4"/>
  <c r="L11" i="4"/>
  <c r="L4" i="4"/>
  <c r="I5" i="4"/>
  <c r="I6" i="4"/>
  <c r="I7" i="4"/>
  <c r="I4" i="4"/>
  <c r="L4" i="5"/>
  <c r="J4" i="8"/>
  <c r="T17" i="8"/>
  <c r="R17" i="8"/>
  <c r="R9" i="8"/>
  <c r="L24" i="1"/>
  <c r="O4" i="1"/>
  <c r="O5" i="1"/>
  <c r="O6" i="1"/>
  <c r="O7" i="1"/>
  <c r="R6" i="1"/>
  <c r="R5" i="1"/>
  <c r="R7" i="1"/>
  <c r="R4" i="1"/>
  <c r="L20" i="1"/>
  <c r="L16" i="1"/>
  <c r="L12" i="1"/>
</calcChain>
</file>

<file path=xl/sharedStrings.xml><?xml version="1.0" encoding="utf-8"?>
<sst xmlns="http://schemas.openxmlformats.org/spreadsheetml/2006/main" count="396" uniqueCount="158">
  <si>
    <t>MODELS TRIALS</t>
  </si>
  <si>
    <t>Model</t>
  </si>
  <si>
    <t>Scale</t>
  </si>
  <si>
    <t>Variables</t>
  </si>
  <si>
    <t>lm</t>
  </si>
  <si>
    <t>Broad</t>
  </si>
  <si>
    <t>AIC</t>
  </si>
  <si>
    <t>Predictors</t>
  </si>
  <si>
    <t>Deviance</t>
  </si>
  <si>
    <t>3b</t>
  </si>
  <si>
    <t>3c</t>
  </si>
  <si>
    <t>3d</t>
  </si>
  <si>
    <t>3e</t>
  </si>
  <si>
    <t>3j</t>
  </si>
  <si>
    <t>3k</t>
  </si>
  <si>
    <t>3l</t>
  </si>
  <si>
    <t>3m</t>
  </si>
  <si>
    <t>3n</t>
  </si>
  <si>
    <t>3o</t>
  </si>
  <si>
    <t>fSYS+OV</t>
  </si>
  <si>
    <t xml:space="preserve">fGEN+fART </t>
  </si>
  <si>
    <t>sGEN+fART</t>
  </si>
  <si>
    <t>sGEN+fGEN</t>
  </si>
  <si>
    <t>OV+fART</t>
  </si>
  <si>
    <t xml:space="preserve">OV+fGEN </t>
  </si>
  <si>
    <t>OV+sGEN</t>
  </si>
  <si>
    <t>fSYS+fGEN</t>
  </si>
  <si>
    <t>fSYS+sGEN</t>
  </si>
  <si>
    <t>fSYS+fART</t>
  </si>
  <si>
    <t>4a</t>
  </si>
  <si>
    <t>4b</t>
  </si>
  <si>
    <t>4c</t>
  </si>
  <si>
    <t>4e</t>
  </si>
  <si>
    <t>4f</t>
  </si>
  <si>
    <t>fGEN</t>
  </si>
  <si>
    <t>sGEN</t>
  </si>
  <si>
    <t>fSYS</t>
  </si>
  <si>
    <t>OV</t>
  </si>
  <si>
    <t>fART</t>
  </si>
  <si>
    <t>Logit Regression</t>
  </si>
  <si>
    <t>Family</t>
  </si>
  <si>
    <t>Fine</t>
  </si>
  <si>
    <t>RMSE</t>
  </si>
  <si>
    <t>Var</t>
  </si>
  <si>
    <t>Probit Regression</t>
  </si>
  <si>
    <t>Observations</t>
  </si>
  <si>
    <t>R Name</t>
  </si>
  <si>
    <t>Multiple Linear Regression</t>
  </si>
  <si>
    <t>Typical estimation method</t>
  </si>
  <si>
    <t xml:space="preserve"> Least squares </t>
  </si>
  <si>
    <t>Model Fitted</t>
  </si>
  <si>
    <t>Mout</t>
  </si>
  <si>
    <t>Mjude</t>
  </si>
  <si>
    <r>
      <rPr>
        <b/>
        <sz val="12"/>
        <color theme="1"/>
        <rFont val="Calibri Bold"/>
        <family val="2"/>
      </rPr>
      <t>R</t>
    </r>
    <r>
      <rPr>
        <b/>
        <sz val="12"/>
        <color theme="1"/>
        <rFont val="Palatino Bold"/>
        <family val="2"/>
      </rPr>
      <t>∧</t>
    </r>
    <r>
      <rPr>
        <b/>
        <sz val="12"/>
        <color theme="1"/>
        <rFont val="Calibri Bold"/>
        <family val="2"/>
      </rPr>
      <t>2</t>
    </r>
  </si>
  <si>
    <r>
      <rPr>
        <b/>
        <sz val="12"/>
        <color theme="1"/>
        <rFont val="Calibri Bold"/>
        <family val="2"/>
      </rPr>
      <t>R</t>
    </r>
    <r>
      <rPr>
        <b/>
        <sz val="12"/>
        <color theme="1"/>
        <rFont val="Palatino Bold"/>
        <family val="2"/>
      </rPr>
      <t>∧</t>
    </r>
    <r>
      <rPr>
        <b/>
        <sz val="12"/>
        <color theme="1"/>
        <rFont val="Calibri Bold"/>
        <family val="2"/>
      </rPr>
      <t>2 Last</t>
    </r>
  </si>
  <si>
    <t>%</t>
  </si>
  <si>
    <t>RMSE Last</t>
  </si>
  <si>
    <t>Var Last</t>
  </si>
  <si>
    <t>Generalized Linear Model</t>
  </si>
  <si>
    <t>Ordinal Logistic Regression</t>
  </si>
  <si>
    <t xml:space="preserve"> maximum likelihood</t>
  </si>
  <si>
    <t>MASS</t>
  </si>
  <si>
    <t>polr</t>
  </si>
  <si>
    <t>fSYS * OV + fGEN * sGEN + fART</t>
  </si>
  <si>
    <t>R Packet</t>
  </si>
  <si>
    <t>rms</t>
  </si>
  <si>
    <t>orm</t>
  </si>
  <si>
    <t>fSYS +aSYS +aART</t>
  </si>
  <si>
    <t xml:space="preserve">fSYS * OV + fGEN * sGEN + fART
</t>
  </si>
  <si>
    <t>glm</t>
  </si>
  <si>
    <t>Linear Regression</t>
  </si>
  <si>
    <t>BetaRegression</t>
  </si>
  <si>
    <t>betareg</t>
  </si>
  <si>
    <t>msi98</t>
  </si>
  <si>
    <t>This packet does not show R</t>
  </si>
  <si>
    <t xml:space="preserve">Ant. RMSE </t>
  </si>
  <si>
    <t xml:space="preserve">Ant. Var </t>
  </si>
  <si>
    <t>ORDINAL LOGISTIC REGRESSION</t>
  </si>
  <si>
    <t xml:space="preserve">R2 </t>
  </si>
  <si>
    <t xml:space="preserve">Ant.  R2 </t>
  </si>
  <si>
    <t>REGRESSIONS</t>
  </si>
  <si>
    <t>MULTINOMIAL REGRESSION</t>
  </si>
  <si>
    <t>Urbano, 2013</t>
  </si>
  <si>
    <t>fSYS*OV + fART + sGEN*fGEN</t>
  </si>
  <si>
    <t xml:space="preserve"> fSYS * OV + fSYS * sGEN + fSYS * fGEN + fSYS  *  fART + OV * sGEN + OV * fGEN + OV * fART +  sGEN * fGEN + sGEN * fART + fGEN * fART</t>
  </si>
  <si>
    <t>fSYS + OV + sGEN + fGEN + fART</t>
  </si>
  <si>
    <t>fSYS*fGEN + OV*fGEN + sGEN*fGEN + fGEN*fART</t>
  </si>
  <si>
    <t>CLUSTER</t>
  </si>
  <si>
    <t>fSYS + aART + aSYS +Cluster</t>
  </si>
  <si>
    <t xml:space="preserve">fSYS * OV + sGEN * fGEN + Cluster * 
    fGEN + fART
</t>
  </si>
  <si>
    <t xml:space="preserve">fSYS*OV + sGEN*fGEN + Distanc*fGEN + fART
</t>
  </si>
  <si>
    <t>fSYS + aART+ aSYS+Distanc</t>
  </si>
  <si>
    <t>Mjud</t>
  </si>
  <si>
    <t>DISTANCES</t>
  </si>
  <si>
    <t xml:space="preserve">Last R2 </t>
  </si>
  <si>
    <t>GENRE q</t>
  </si>
  <si>
    <t>GENRE d</t>
  </si>
  <si>
    <t>Distances</t>
  </si>
  <si>
    <t>JAZZ</t>
  </si>
  <si>
    <t>METAL</t>
  </si>
  <si>
    <t>CLASSICAL</t>
  </si>
  <si>
    <t>ELECTRONIC</t>
  </si>
  <si>
    <t>ROMANTIC</t>
  </si>
  <si>
    <t>rmse</t>
  </si>
  <si>
    <t>var</t>
  </si>
  <si>
    <t xml:space="preserve">distance     </t>
  </si>
  <si>
    <t xml:space="preserve"> Min.   :0.0000   Min.   :0.0000   Min.   :0.0000  </t>
  </si>
  <si>
    <t xml:space="preserve"> 1st Qu.:0.2500   1st Qu.:0.0000   1st Qu.:0.3906  </t>
  </si>
  <si>
    <t xml:space="preserve"> Median :1.0000   Median :1.0000   Median :1.0052  </t>
  </si>
  <si>
    <t xml:space="preserve"> Mean   :0.8957   Mean   :0.8957   Mean   :0.8957  </t>
  </si>
  <si>
    <t xml:space="preserve"> 3rd Qu.:1.4444   3rd Qu.:1.5000   3rd Qu.:1.3431  </t>
  </si>
  <si>
    <t xml:space="preserve"> Max.   :2.0000   Max.   :2.0000   Max.   :1.6107  </t>
  </si>
  <si>
    <t xml:space="preserve"> NA's   :43       NA's   :43       NA's   :43</t>
  </si>
  <si>
    <t xml:space="preserve"> Distanc           nSYS       </t>
  </si>
  <si>
    <t xml:space="preserve"> CLASSICAL :6136   CLASSICALCLASSICAL  :4680   Min.   : 4.70   Min.   : 1.000  </t>
  </si>
  <si>
    <t xml:space="preserve"> ELECTRONIC:3756   ROMANTICROMANTIC    :3697   1st Qu.:37.10   1st Qu.: 1.000  </t>
  </si>
  <si>
    <t xml:space="preserve"> JAZZ      :1809   ELECTRONICELECTRONIC:2813   Median :49.00   Median : 1.000  </t>
  </si>
  <si>
    <t xml:space="preserve"> METAL     :2208   METALMETAL          :1008   Mean   :44.26   Mean   : 1.285  </t>
  </si>
  <si>
    <t xml:space="preserve"> ROMANTIC  :6671   CLASSICALROMANTIC   : 819   3rd Qu.:59.30   3rd Qu.: 1.000  </t>
  </si>
  <si>
    <t xml:space="preserve"> NA's      :  43   (Other)             :7563   Max.   :65.20   Max.   :10.000  </t>
  </si>
  <si>
    <t xml:space="preserve">                   NA's                :  43   NA's   :43          </t>
  </si>
  <si>
    <t>0.3024</t>
  </si>
  <si>
    <t>0.0913</t>
  </si>
  <si>
    <t>0.0595</t>
  </si>
  <si>
    <t>0.2408</t>
  </si>
  <si>
    <t>R2 con Genre Clustering</t>
  </si>
  <si>
    <t>R2 sin   clustering</t>
  </si>
  <si>
    <t>0.2210</t>
  </si>
  <si>
    <t>0.0505</t>
  </si>
  <si>
    <t>RMSE sin Cluster</t>
  </si>
  <si>
    <t>RMSE con Cluster</t>
  </si>
  <si>
    <t>Var con cluster</t>
  </si>
  <si>
    <t xml:space="preserve">0.916 </t>
  </si>
  <si>
    <t>0.1375</t>
  </si>
  <si>
    <t>0.01779</t>
  </si>
  <si>
    <t>Var sin Cluster</t>
  </si>
  <si>
    <t xml:space="preserve">0.906 </t>
  </si>
  <si>
    <t>0.0900</t>
  </si>
  <si>
    <t xml:space="preserve"> 0.0069</t>
  </si>
  <si>
    <t>0.436</t>
  </si>
  <si>
    <t>0.3106</t>
  </si>
  <si>
    <t>0.0965</t>
  </si>
  <si>
    <t>0.05055</t>
  </si>
  <si>
    <t>0.13757</t>
  </si>
  <si>
    <t>0.0177</t>
  </si>
  <si>
    <t xml:space="preserve"> 0.906</t>
  </si>
  <si>
    <t xml:space="preserve"> 0.0900</t>
  </si>
  <si>
    <t>0.0069</t>
  </si>
  <si>
    <t xml:space="preserve"> 0.423</t>
  </si>
  <si>
    <t xml:space="preserve">Orig. R2 </t>
  </si>
  <si>
    <t xml:space="preserve">Orig. RMSE </t>
  </si>
  <si>
    <t xml:space="preserve">Orig. Var </t>
  </si>
  <si>
    <r>
      <rPr>
        <b/>
        <sz val="12"/>
        <color theme="1"/>
        <rFont val="Calibri Bold"/>
        <family val="2"/>
      </rPr>
      <t>Orign. R</t>
    </r>
    <r>
      <rPr>
        <b/>
        <sz val="12"/>
        <color theme="1"/>
        <rFont val="Calibri Bold"/>
        <family val="2"/>
      </rPr>
      <t xml:space="preserve">2 </t>
    </r>
  </si>
  <si>
    <r>
      <rPr>
        <b/>
        <sz val="12"/>
        <color theme="1"/>
        <rFont val="Calibri Bold"/>
        <family val="2"/>
      </rPr>
      <t>R</t>
    </r>
    <r>
      <rPr>
        <b/>
        <sz val="12"/>
        <color theme="1"/>
        <rFont val="Calibri Bold"/>
        <family val="2"/>
      </rPr>
      <t>2</t>
    </r>
  </si>
  <si>
    <r>
      <rPr>
        <b/>
        <sz val="12"/>
        <color theme="1"/>
        <rFont val="Calibri Bold"/>
        <family val="2"/>
      </rPr>
      <t>Orig. R2</t>
    </r>
  </si>
  <si>
    <t>Orig. RMSE</t>
  </si>
  <si>
    <t>Orig.Var</t>
  </si>
  <si>
    <r>
      <rPr>
        <b/>
        <sz val="12"/>
        <color theme="1"/>
        <rFont val="Calibri Bold"/>
        <family val="2"/>
      </rPr>
      <t>R2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</si>
</sst>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"/>
    <numFmt numFmtId="165" formatCode="#,##0.0000"/>
    <numFmt numFmtId="166" formatCode="0.0000"/>
    <numFmt numFmtId="167" formatCode="0.0000%"/>
  </numFmts>
  <fonts count="2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 Bold"/>
      <family val="2"/>
    </font>
    <font>
      <b/>
      <sz val="12"/>
      <color theme="1"/>
      <name val="Palatino Bold"/>
      <family val="2"/>
    </font>
    <font>
      <b/>
      <sz val="12"/>
      <color theme="1"/>
      <name val="Calibri"/>
      <family val="2"/>
    </font>
    <font>
      <b/>
      <sz val="11"/>
      <color theme="3"/>
      <name val="Calibri"/>
      <family val="2"/>
      <scheme val="minor"/>
    </font>
    <font>
      <sz val="12"/>
      <color theme="1"/>
      <name val="Arial"/>
    </font>
    <font>
      <b/>
      <sz val="11"/>
      <color theme="4"/>
      <name val="Arial"/>
    </font>
    <font>
      <sz val="11"/>
      <color theme="4"/>
      <name val="Arial"/>
    </font>
    <font>
      <b/>
      <sz val="9"/>
      <color theme="4"/>
      <name val="Arial"/>
    </font>
    <font>
      <sz val="9"/>
      <color theme="1"/>
      <name val="Calibri"/>
      <family val="2"/>
      <scheme val="minor"/>
    </font>
    <font>
      <sz val="9"/>
      <color theme="4"/>
      <name val="Arial"/>
    </font>
    <font>
      <b/>
      <sz val="10"/>
      <color theme="4"/>
      <name val="Arial"/>
    </font>
    <font>
      <sz val="10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b/>
      <sz val="9"/>
      <color rgb="FF000000"/>
      <name val="Arial"/>
    </font>
    <font>
      <sz val="9"/>
      <color rgb="FF000000"/>
      <name val="Arial"/>
    </font>
    <font>
      <sz val="8"/>
      <name val="Calibri"/>
      <family val="2"/>
      <scheme val="minor"/>
    </font>
    <font>
      <b/>
      <sz val="11"/>
      <color theme="1"/>
      <name val="Arial"/>
    </font>
  </fonts>
  <fills count="1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theme="4" tint="0.39997558519241921"/>
      </bottom>
      <diagonal/>
    </border>
    <border>
      <left style="medium">
        <color auto="1"/>
      </left>
      <right style="medium">
        <color auto="1"/>
      </right>
      <top/>
      <bottom style="medium">
        <color theme="4" tint="0.39997558519241921"/>
      </bottom>
      <diagonal/>
    </border>
    <border>
      <left/>
      <right/>
      <top style="medium">
        <color auto="1"/>
      </top>
      <bottom style="medium">
        <color theme="4" tint="0.39997558519241921"/>
      </bottom>
      <diagonal/>
    </border>
    <border>
      <left style="medium">
        <color rgb="FF000090"/>
      </left>
      <right/>
      <top style="medium">
        <color rgb="FF000090"/>
      </top>
      <bottom/>
      <diagonal/>
    </border>
    <border>
      <left/>
      <right/>
      <top style="medium">
        <color rgb="FF000090"/>
      </top>
      <bottom/>
      <diagonal/>
    </border>
    <border>
      <left/>
      <right style="medium">
        <color rgb="FF000090"/>
      </right>
      <top style="medium">
        <color rgb="FF000090"/>
      </top>
      <bottom/>
      <diagonal/>
    </border>
    <border>
      <left style="medium">
        <color auto="1"/>
      </left>
      <right/>
      <top/>
      <bottom style="medium">
        <color theme="4" tint="0.39997558519241921"/>
      </bottom>
      <diagonal/>
    </border>
    <border>
      <left style="medium">
        <color rgb="FF000090"/>
      </left>
      <right style="medium">
        <color auto="1"/>
      </right>
      <top/>
      <bottom style="medium">
        <color auto="1"/>
      </bottom>
      <diagonal/>
    </border>
    <border>
      <left style="medium">
        <color rgb="FF000090"/>
      </left>
      <right style="medium">
        <color rgb="FF000090"/>
      </right>
      <top/>
      <bottom style="medium">
        <color theme="4" tint="0.39997558519241921"/>
      </bottom>
      <diagonal/>
    </border>
    <border>
      <left style="medium">
        <color rgb="FF000090"/>
      </left>
      <right style="medium">
        <color rgb="FF000090"/>
      </right>
      <top/>
      <bottom style="medium">
        <color rgb="FF000090"/>
      </bottom>
      <diagonal/>
    </border>
    <border>
      <left style="medium">
        <color rgb="FF000090"/>
      </left>
      <right/>
      <top style="medium">
        <color rgb="FF000090"/>
      </top>
      <bottom style="medium">
        <color theme="4" tint="0.39997558519241921"/>
      </bottom>
      <diagonal/>
    </border>
    <border>
      <left style="medium">
        <color rgb="FF000090"/>
      </left>
      <right/>
      <top/>
      <bottom style="medium">
        <color theme="4" tint="0.39997558519241921"/>
      </bottom>
      <diagonal/>
    </border>
    <border>
      <left style="medium">
        <color rgb="FF000090"/>
      </left>
      <right/>
      <top style="medium">
        <color auto="1"/>
      </top>
      <bottom style="medium">
        <color theme="4" tint="0.39997558519241921"/>
      </bottom>
      <diagonal/>
    </border>
    <border>
      <left style="medium">
        <color rgb="FF000090"/>
      </left>
      <right style="medium">
        <color rgb="FF000090"/>
      </right>
      <top/>
      <bottom style="medium">
        <color auto="1"/>
      </bottom>
      <diagonal/>
    </border>
    <border>
      <left style="medium">
        <color rgb="FF000090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rgb="FF000090"/>
      </top>
      <bottom/>
      <diagonal/>
    </border>
    <border>
      <left/>
      <right/>
      <top style="medium">
        <color rgb="FF000090"/>
      </top>
      <bottom style="medium">
        <color rgb="FF000090"/>
      </bottom>
      <diagonal/>
    </border>
    <border>
      <left style="medium">
        <color auto="1"/>
      </left>
      <right/>
      <top style="medium">
        <color rgb="FF000090"/>
      </top>
      <bottom style="medium">
        <color rgb="FF000090"/>
      </bottom>
      <diagonal/>
    </border>
    <border>
      <left style="medium">
        <color auto="1"/>
      </left>
      <right style="medium">
        <color rgb="FF000090"/>
      </right>
      <top/>
      <bottom style="medium">
        <color auto="1"/>
      </bottom>
      <diagonal/>
    </border>
    <border>
      <left style="medium">
        <color rgb="FF000090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rgb="FF000090"/>
      </right>
      <top style="medium">
        <color rgb="FF000090"/>
      </top>
      <bottom style="medium">
        <color theme="4" tint="0.39997558519241921"/>
      </bottom>
      <diagonal/>
    </border>
    <border>
      <left style="medium">
        <color auto="1"/>
      </left>
      <right style="medium">
        <color rgb="FF000090"/>
      </right>
      <top/>
      <bottom style="medium">
        <color theme="4" tint="0.39997558519241921"/>
      </bottom>
      <diagonal/>
    </border>
    <border>
      <left style="medium">
        <color auto="1"/>
      </left>
      <right style="medium">
        <color rgb="FF000090"/>
      </right>
      <top/>
      <bottom/>
      <diagonal/>
    </border>
    <border>
      <left style="medium">
        <color auto="1"/>
      </left>
      <right style="medium">
        <color auto="1"/>
      </right>
      <top style="medium">
        <color rgb="FF000090"/>
      </top>
      <bottom/>
      <diagonal/>
    </border>
    <border>
      <left/>
      <right style="medium">
        <color auto="1"/>
      </right>
      <top style="medium">
        <color rgb="FF000090"/>
      </top>
      <bottom/>
      <diagonal/>
    </border>
    <border>
      <left style="medium">
        <color auto="1"/>
      </left>
      <right style="medium">
        <color rgb="FF000090"/>
      </right>
      <top style="medium">
        <color auto="1"/>
      </top>
      <bottom style="medium">
        <color theme="4" tint="0.3999755851924192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rgb="FF000090"/>
      </top>
      <bottom/>
      <diagonal/>
    </border>
    <border>
      <left style="medium">
        <color auto="1"/>
      </left>
      <right style="medium">
        <color rgb="FF000090"/>
      </right>
      <top style="medium">
        <color auto="1"/>
      </top>
      <bottom/>
      <diagonal/>
    </border>
    <border>
      <left style="medium">
        <color rgb="FF000090"/>
      </left>
      <right style="medium">
        <color rgb="FF000090"/>
      </right>
      <top style="medium">
        <color auto="1"/>
      </top>
      <bottom style="medium">
        <color rgb="FF000090"/>
      </bottom>
      <diagonal/>
    </border>
    <border>
      <left style="medium">
        <color auto="1"/>
      </left>
      <right/>
      <top style="medium">
        <color auto="1"/>
      </top>
      <bottom style="medium">
        <color theme="4" tint="0.39997558519241921"/>
      </bottom>
      <diagonal/>
    </border>
  </borders>
  <cellStyleXfs count="22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2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3">
    <xf numFmtId="0" fontId="0" fillId="0" borderId="0" xfId="0"/>
    <xf numFmtId="0" fontId="0" fillId="4" borderId="0" xfId="0" applyFill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13" xfId="0" applyBorder="1"/>
    <xf numFmtId="0" fontId="0" fillId="0" borderId="15" xfId="0" applyBorder="1"/>
    <xf numFmtId="0" fontId="1" fillId="2" borderId="7" xfId="0" applyFont="1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3" fontId="0" fillId="0" borderId="17" xfId="0" applyNumberFormat="1" applyBorder="1"/>
    <xf numFmtId="3" fontId="0" fillId="0" borderId="15" xfId="0" applyNumberFormat="1" applyBorder="1"/>
    <xf numFmtId="9" fontId="0" fillId="0" borderId="16" xfId="0" applyNumberFormat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3" fontId="0" fillId="0" borderId="13" xfId="0" applyNumberFormat="1" applyBorder="1"/>
    <xf numFmtId="0" fontId="0" fillId="0" borderId="15" xfId="0" applyBorder="1" applyAlignment="1">
      <alignment horizontal="center"/>
    </xf>
    <xf numFmtId="164" fontId="0" fillId="0" borderId="16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0" fontId="0" fillId="0" borderId="16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166" fontId="0" fillId="0" borderId="15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6" fontId="0" fillId="0" borderId="16" xfId="0" applyNumberFormat="1" applyBorder="1" applyAlignment="1">
      <alignment horizontal="center" vertical="center"/>
    </xf>
    <xf numFmtId="166" fontId="0" fillId="0" borderId="17" xfId="0" applyNumberFormat="1" applyBorder="1" applyAlignment="1">
      <alignment horizontal="center" vertical="center"/>
    </xf>
    <xf numFmtId="166" fontId="0" fillId="0" borderId="16" xfId="0" applyNumberFormat="1" applyBorder="1" applyAlignment="1">
      <alignment horizontal="center"/>
    </xf>
    <xf numFmtId="165" fontId="0" fillId="0" borderId="17" xfId="0" applyNumberFormat="1" applyBorder="1"/>
    <xf numFmtId="165" fontId="0" fillId="0" borderId="15" xfId="0" applyNumberFormat="1" applyBorder="1"/>
    <xf numFmtId="0" fontId="1" fillId="2" borderId="10" xfId="0" applyFont="1" applyFill="1" applyBorder="1" applyAlignment="1"/>
    <xf numFmtId="0" fontId="1" fillId="2" borderId="11" xfId="0" applyFont="1" applyFill="1" applyBorder="1" applyAlignment="1"/>
    <xf numFmtId="0" fontId="1" fillId="2" borderId="12" xfId="0" applyFont="1" applyFill="1" applyBorder="1" applyAlignment="1"/>
    <xf numFmtId="0" fontId="0" fillId="0" borderId="16" xfId="0" applyBorder="1" applyAlignment="1"/>
    <xf numFmtId="165" fontId="0" fillId="3" borderId="16" xfId="0" applyNumberFormat="1" applyFill="1" applyBorder="1" applyAlignment="1">
      <alignment horizontal="center"/>
    </xf>
    <xf numFmtId="165" fontId="0" fillId="3" borderId="17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166" fontId="0" fillId="3" borderId="17" xfId="0" applyNumberFormat="1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8" fillId="0" borderId="0" xfId="0" applyFont="1"/>
    <xf numFmtId="0" fontId="10" fillId="8" borderId="6" xfId="93" applyFont="1" applyFill="1" applyBorder="1" applyAlignment="1">
      <alignment horizontal="center"/>
    </xf>
    <xf numFmtId="165" fontId="10" fillId="8" borderId="6" xfId="93" applyNumberFormat="1" applyFont="1" applyFill="1" applyBorder="1" applyAlignment="1">
      <alignment horizontal="center" vertical="center"/>
    </xf>
    <xf numFmtId="0" fontId="9" fillId="4" borderId="38" xfId="93" applyNumberFormat="1" applyFont="1" applyFill="1" applyBorder="1" applyAlignment="1">
      <alignment horizontal="center"/>
    </xf>
    <xf numFmtId="0" fontId="9" fillId="4" borderId="39" xfId="93" applyNumberFormat="1" applyFont="1" applyFill="1" applyBorder="1" applyAlignment="1">
      <alignment horizontal="center"/>
    </xf>
    <xf numFmtId="165" fontId="10" fillId="8" borderId="5" xfId="93" applyNumberFormat="1" applyFont="1" applyFill="1" applyBorder="1" applyAlignment="1">
      <alignment horizontal="center" vertical="center"/>
    </xf>
    <xf numFmtId="166" fontId="10" fillId="8" borderId="6" xfId="93" applyNumberFormat="1" applyFont="1" applyFill="1" applyBorder="1" applyAlignment="1">
      <alignment horizontal="center"/>
    </xf>
    <xf numFmtId="0" fontId="9" fillId="4" borderId="37" xfId="93" applyNumberFormat="1" applyFont="1" applyFill="1" applyBorder="1" applyAlignment="1">
      <alignment horizontal="center"/>
    </xf>
    <xf numFmtId="0" fontId="9" fillId="4" borderId="26" xfId="93" applyNumberFormat="1" applyFont="1" applyFill="1" applyBorder="1" applyAlignment="1">
      <alignment horizontal="center"/>
    </xf>
    <xf numFmtId="0" fontId="9" fillId="4" borderId="45" xfId="93" applyNumberFormat="1" applyFont="1" applyFill="1" applyBorder="1" applyAlignment="1">
      <alignment horizontal="center"/>
    </xf>
    <xf numFmtId="0" fontId="9" fillId="4" borderId="46" xfId="93" applyNumberFormat="1" applyFont="1" applyFill="1" applyBorder="1" applyAlignment="1">
      <alignment horizontal="center"/>
    </xf>
    <xf numFmtId="0" fontId="9" fillId="4" borderId="7" xfId="93" applyNumberFormat="1" applyFont="1" applyFill="1" applyBorder="1" applyAlignment="1">
      <alignment horizontal="center"/>
    </xf>
    <xf numFmtId="0" fontId="13" fillId="8" borderId="2" xfId="93" applyFont="1" applyFill="1" applyBorder="1" applyAlignment="1">
      <alignment horizontal="center"/>
    </xf>
    <xf numFmtId="0" fontId="13" fillId="8" borderId="2" xfId="93" applyFont="1" applyFill="1" applyBorder="1" applyAlignment="1">
      <alignment horizontal="center" vertical="center"/>
    </xf>
    <xf numFmtId="0" fontId="13" fillId="8" borderId="0" xfId="93" applyFont="1" applyFill="1" applyBorder="1" applyAlignment="1">
      <alignment horizontal="center"/>
    </xf>
    <xf numFmtId="0" fontId="13" fillId="8" borderId="0" xfId="93" applyFont="1" applyFill="1" applyBorder="1" applyAlignment="1">
      <alignment horizontal="center" vertical="center"/>
    </xf>
    <xf numFmtId="166" fontId="13" fillId="8" borderId="0" xfId="93" applyNumberFormat="1" applyFont="1" applyFill="1" applyBorder="1" applyAlignment="1">
      <alignment horizontal="center"/>
    </xf>
    <xf numFmtId="0" fontId="13" fillId="8" borderId="6" xfId="93" applyFont="1" applyFill="1" applyBorder="1" applyAlignment="1">
      <alignment horizontal="center"/>
    </xf>
    <xf numFmtId="165" fontId="13" fillId="8" borderId="6" xfId="93" applyNumberFormat="1" applyFont="1" applyFill="1" applyBorder="1" applyAlignment="1">
      <alignment horizontal="center" vertical="center"/>
    </xf>
    <xf numFmtId="0" fontId="13" fillId="8" borderId="6" xfId="93" applyFont="1" applyFill="1" applyBorder="1" applyAlignment="1">
      <alignment horizontal="center" vertical="center"/>
    </xf>
    <xf numFmtId="0" fontId="12" fillId="0" borderId="18" xfId="0" applyFont="1" applyBorder="1"/>
    <xf numFmtId="0" fontId="12" fillId="0" borderId="20" xfId="0" applyFont="1" applyBorder="1"/>
    <xf numFmtId="0" fontId="0" fillId="0" borderId="0" xfId="0" applyFill="1"/>
    <xf numFmtId="0" fontId="0" fillId="0" borderId="0" xfId="0" applyFill="1" applyAlignment="1">
      <alignment horizontal="center"/>
    </xf>
    <xf numFmtId="0" fontId="0" fillId="4" borderId="0" xfId="0" applyFill="1" applyBorder="1"/>
    <xf numFmtId="0" fontId="16" fillId="6" borderId="52" xfId="0" applyFont="1" applyFill="1" applyBorder="1" applyAlignment="1">
      <alignment horizontal="center"/>
    </xf>
    <xf numFmtId="0" fontId="16" fillId="6" borderId="51" xfId="0" applyFont="1" applyFill="1" applyBorder="1" applyAlignment="1">
      <alignment horizontal="center"/>
    </xf>
    <xf numFmtId="0" fontId="16" fillId="6" borderId="12" xfId="0" applyFont="1" applyFill="1" applyBorder="1" applyAlignment="1">
      <alignment horizontal="center"/>
    </xf>
    <xf numFmtId="0" fontId="17" fillId="10" borderId="53" xfId="0" applyFont="1" applyFill="1" applyBorder="1" applyAlignment="1">
      <alignment horizontal="center" vertical="center"/>
    </xf>
    <xf numFmtId="0" fontId="17" fillId="4" borderId="13" xfId="0" applyFont="1" applyFill="1" applyBorder="1" applyAlignment="1">
      <alignment horizontal="left" vertical="center" wrapText="1"/>
    </xf>
    <xf numFmtId="3" fontId="17" fillId="0" borderId="13" xfId="0" applyNumberFormat="1" applyFont="1" applyBorder="1" applyAlignment="1">
      <alignment horizontal="center" vertical="center"/>
    </xf>
    <xf numFmtId="3" fontId="17" fillId="0" borderId="50" xfId="0" applyNumberFormat="1" applyFont="1" applyBorder="1" applyAlignment="1">
      <alignment horizontal="center" vertical="center"/>
    </xf>
    <xf numFmtId="0" fontId="17" fillId="10" borderId="53" xfId="0" applyFont="1" applyFill="1" applyBorder="1" applyAlignment="1">
      <alignment horizontal="center"/>
    </xf>
    <xf numFmtId="0" fontId="17" fillId="4" borderId="17" xfId="0" applyFont="1" applyFill="1" applyBorder="1"/>
    <xf numFmtId="3" fontId="17" fillId="0" borderId="17" xfId="0" applyNumberFormat="1" applyFont="1" applyBorder="1" applyAlignment="1">
      <alignment horizontal="center"/>
    </xf>
    <xf numFmtId="3" fontId="17" fillId="0" borderId="19" xfId="0" applyNumberFormat="1" applyFont="1" applyBorder="1" applyAlignment="1">
      <alignment horizontal="center" vertical="center"/>
    </xf>
    <xf numFmtId="3" fontId="17" fillId="0" borderId="17" xfId="0" applyNumberFormat="1" applyFont="1" applyFill="1" applyBorder="1" applyAlignment="1">
      <alignment horizontal="center"/>
    </xf>
    <xf numFmtId="3" fontId="17" fillId="0" borderId="19" xfId="0" applyNumberFormat="1" applyFont="1" applyFill="1" applyBorder="1" applyAlignment="1">
      <alignment horizontal="center" vertical="center"/>
    </xf>
    <xf numFmtId="0" fontId="17" fillId="4" borderId="17" xfId="0" applyFont="1" applyFill="1" applyBorder="1" applyAlignment="1">
      <alignment horizontal="left"/>
    </xf>
    <xf numFmtId="0" fontId="18" fillId="4" borderId="17" xfId="0" applyFont="1" applyFill="1" applyBorder="1" applyAlignment="1">
      <alignment horizontal="left"/>
    </xf>
    <xf numFmtId="0" fontId="17" fillId="10" borderId="54" xfId="0" applyFont="1" applyFill="1" applyBorder="1" applyAlignment="1">
      <alignment horizontal="center"/>
    </xf>
    <xf numFmtId="0" fontId="18" fillId="4" borderId="15" xfId="0" applyFont="1" applyFill="1" applyBorder="1" applyAlignment="1">
      <alignment horizontal="left"/>
    </xf>
    <xf numFmtId="3" fontId="16" fillId="11" borderId="15" xfId="0" applyNumberFormat="1" applyFont="1" applyFill="1" applyBorder="1" applyAlignment="1">
      <alignment horizontal="center"/>
    </xf>
    <xf numFmtId="3" fontId="16" fillId="11" borderId="20" xfId="0" applyNumberFormat="1" applyFont="1" applyFill="1" applyBorder="1" applyAlignment="1">
      <alignment horizontal="center" vertical="center"/>
    </xf>
    <xf numFmtId="0" fontId="17" fillId="10" borderId="51" xfId="0" applyFont="1" applyFill="1" applyBorder="1" applyAlignment="1">
      <alignment horizontal="center"/>
    </xf>
    <xf numFmtId="0" fontId="18" fillId="4" borderId="51" xfId="0" applyFont="1" applyFill="1" applyBorder="1" applyAlignment="1">
      <alignment horizontal="left"/>
    </xf>
    <xf numFmtId="3" fontId="16" fillId="11" borderId="51" xfId="0" applyNumberFormat="1" applyFont="1" applyFill="1" applyBorder="1" applyAlignment="1">
      <alignment horizontal="center"/>
    </xf>
    <xf numFmtId="3" fontId="16" fillId="11" borderId="51" xfId="0" applyNumberFormat="1" applyFont="1" applyFill="1" applyBorder="1" applyAlignment="1">
      <alignment horizontal="center" vertical="center"/>
    </xf>
    <xf numFmtId="0" fontId="9" fillId="4" borderId="55" xfId="93" applyNumberFormat="1" applyFont="1" applyFill="1" applyBorder="1" applyAlignment="1">
      <alignment horizontal="center"/>
    </xf>
    <xf numFmtId="165" fontId="10" fillId="8" borderId="6" xfId="93" applyNumberFormat="1" applyFont="1" applyFill="1" applyBorder="1" applyAlignment="1">
      <alignment horizontal="center"/>
    </xf>
    <xf numFmtId="166" fontId="13" fillId="8" borderId="1" xfId="93" applyNumberFormat="1" applyFont="1" applyFill="1" applyBorder="1" applyAlignment="1">
      <alignment horizontal="center"/>
    </xf>
    <xf numFmtId="0" fontId="13" fillId="8" borderId="5" xfId="93" applyFont="1" applyFill="1" applyBorder="1" applyAlignment="1">
      <alignment horizontal="center"/>
    </xf>
    <xf numFmtId="165" fontId="10" fillId="4" borderId="5" xfId="93" applyNumberFormat="1" applyFont="1" applyFill="1" applyBorder="1" applyAlignment="1">
      <alignment horizontal="center" vertical="center"/>
    </xf>
    <xf numFmtId="0" fontId="10" fillId="4" borderId="6" xfId="93" applyFont="1" applyFill="1" applyBorder="1" applyAlignment="1">
      <alignment horizontal="center"/>
    </xf>
    <xf numFmtId="166" fontId="10" fillId="4" borderId="6" xfId="93" applyNumberFormat="1" applyFont="1" applyFill="1" applyBorder="1" applyAlignment="1">
      <alignment horizontal="center"/>
    </xf>
    <xf numFmtId="0" fontId="13" fillId="4" borderId="9" xfId="93" applyFont="1" applyFill="1" applyBorder="1"/>
    <xf numFmtId="0" fontId="13" fillId="4" borderId="6" xfId="93" applyFont="1" applyFill="1" applyBorder="1" applyAlignment="1">
      <alignment horizontal="center"/>
    </xf>
    <xf numFmtId="0" fontId="13" fillId="4" borderId="6" xfId="93" applyFont="1" applyFill="1" applyBorder="1" applyAlignment="1">
      <alignment horizontal="center" vertical="center"/>
    </xf>
    <xf numFmtId="0" fontId="10" fillId="4" borderId="9" xfId="93" applyFont="1" applyFill="1" applyBorder="1"/>
    <xf numFmtId="0" fontId="9" fillId="4" borderId="10" xfId="93" applyNumberFormat="1" applyFont="1" applyFill="1" applyBorder="1" applyAlignment="1">
      <alignment horizontal="center"/>
    </xf>
    <xf numFmtId="0" fontId="9" fillId="4" borderId="11" xfId="93" applyNumberFormat="1" applyFont="1" applyFill="1" applyBorder="1" applyAlignment="1">
      <alignment horizontal="center"/>
    </xf>
    <xf numFmtId="0" fontId="9" fillId="4" borderId="51" xfId="93" applyNumberFormat="1" applyFont="1" applyFill="1" applyBorder="1" applyAlignment="1">
      <alignment horizontal="center"/>
    </xf>
    <xf numFmtId="0" fontId="10" fillId="4" borderId="6" xfId="93" applyFont="1" applyFill="1" applyBorder="1" applyAlignment="1">
      <alignment horizontal="center" vertical="center"/>
    </xf>
    <xf numFmtId="166" fontId="13" fillId="9" borderId="2" xfId="93" applyNumberFormat="1" applyFont="1" applyFill="1" applyBorder="1" applyAlignment="1">
      <alignment horizontal="center"/>
    </xf>
    <xf numFmtId="0" fontId="13" fillId="9" borderId="2" xfId="93" applyFont="1" applyFill="1" applyBorder="1" applyAlignment="1">
      <alignment horizontal="center" vertical="center"/>
    </xf>
    <xf numFmtId="0" fontId="10" fillId="9" borderId="57" xfId="93" applyFont="1" applyFill="1" applyBorder="1"/>
    <xf numFmtId="0" fontId="10" fillId="4" borderId="35" xfId="93" applyFont="1" applyFill="1" applyBorder="1"/>
    <xf numFmtId="0" fontId="10" fillId="9" borderId="31" xfId="93" applyFont="1" applyFill="1" applyBorder="1"/>
    <xf numFmtId="165" fontId="10" fillId="4" borderId="6" xfId="93" applyNumberFormat="1" applyFont="1" applyFill="1" applyBorder="1" applyAlignment="1">
      <alignment horizontal="center" vertical="center"/>
    </xf>
    <xf numFmtId="165" fontId="10" fillId="9" borderId="10" xfId="93" applyNumberFormat="1" applyFont="1" applyFill="1" applyBorder="1" applyAlignment="1">
      <alignment horizontal="center" vertical="center"/>
    </xf>
    <xf numFmtId="165" fontId="10" fillId="8" borderId="12" xfId="93" applyNumberFormat="1" applyFont="1" applyFill="1" applyBorder="1" applyAlignment="1">
      <alignment horizontal="center" vertical="center"/>
    </xf>
    <xf numFmtId="0" fontId="10" fillId="9" borderId="10" xfId="93" applyFont="1" applyFill="1" applyBorder="1" applyAlignment="1">
      <alignment horizontal="center"/>
    </xf>
    <xf numFmtId="0" fontId="10" fillId="8" borderId="12" xfId="93" applyFont="1" applyFill="1" applyBorder="1" applyAlignment="1">
      <alignment horizontal="center"/>
    </xf>
    <xf numFmtId="0" fontId="10" fillId="8" borderId="12" xfId="93" applyFont="1" applyFill="1" applyBorder="1" applyAlignment="1">
      <alignment horizontal="center" vertical="center"/>
    </xf>
    <xf numFmtId="166" fontId="10" fillId="9" borderId="10" xfId="93" applyNumberFormat="1" applyFont="1" applyFill="1" applyBorder="1" applyAlignment="1">
      <alignment horizontal="center"/>
    </xf>
    <xf numFmtId="0" fontId="10" fillId="4" borderId="35" xfId="93" applyFont="1" applyFill="1" applyBorder="1" applyAlignment="1">
      <alignment horizontal="left"/>
    </xf>
    <xf numFmtId="10" fontId="9" fillId="9" borderId="11" xfId="93" applyNumberFormat="1" applyFont="1" applyFill="1" applyBorder="1" applyAlignment="1">
      <alignment horizontal="center" vertical="center"/>
    </xf>
    <xf numFmtId="10" fontId="9" fillId="9" borderId="12" xfId="93" applyNumberFormat="1" applyFont="1" applyFill="1" applyBorder="1" applyAlignment="1">
      <alignment horizontal="center" vertical="center"/>
    </xf>
    <xf numFmtId="0" fontId="10" fillId="9" borderId="57" xfId="93" applyFont="1" applyFill="1" applyBorder="1" applyAlignment="1">
      <alignment horizontal="left" vertical="center"/>
    </xf>
    <xf numFmtId="0" fontId="10" fillId="4" borderId="35" xfId="93" applyFont="1" applyFill="1" applyBorder="1" applyAlignment="1">
      <alignment horizontal="left" vertical="center"/>
    </xf>
    <xf numFmtId="0" fontId="10" fillId="9" borderId="31" xfId="93" applyFont="1" applyFill="1" applyBorder="1" applyAlignment="1">
      <alignment horizontal="left"/>
    </xf>
    <xf numFmtId="165" fontId="10" fillId="4" borderId="10" xfId="93" applyNumberFormat="1" applyFont="1" applyFill="1" applyBorder="1" applyAlignment="1">
      <alignment horizontal="center" vertical="center"/>
    </xf>
    <xf numFmtId="0" fontId="10" fillId="4" borderId="11" xfId="93" applyFont="1" applyFill="1" applyBorder="1" applyAlignment="1">
      <alignment horizontal="center"/>
    </xf>
    <xf numFmtId="0" fontId="10" fillId="9" borderId="11" xfId="93" applyFont="1" applyFill="1" applyBorder="1" applyAlignment="1">
      <alignment horizontal="center"/>
    </xf>
    <xf numFmtId="0" fontId="10" fillId="9" borderId="12" xfId="93" applyFont="1" applyFill="1" applyBorder="1" applyAlignment="1">
      <alignment horizontal="center" vertical="center"/>
    </xf>
    <xf numFmtId="166" fontId="10" fillId="4" borderId="11" xfId="93" applyNumberFormat="1" applyFont="1" applyFill="1" applyBorder="1" applyAlignment="1">
      <alignment horizontal="center"/>
    </xf>
    <xf numFmtId="166" fontId="13" fillId="4" borderId="6" xfId="93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5" fontId="10" fillId="4" borderId="11" xfId="93" applyNumberFormat="1" applyFont="1" applyFill="1" applyBorder="1" applyAlignment="1">
      <alignment horizontal="center" vertical="center"/>
    </xf>
    <xf numFmtId="165" fontId="10" fillId="8" borderId="11" xfId="93" applyNumberFormat="1" applyFont="1" applyFill="1" applyBorder="1" applyAlignment="1">
      <alignment horizontal="center" vertical="center"/>
    </xf>
    <xf numFmtId="166" fontId="10" fillId="4" borderId="11" xfId="93" applyNumberFormat="1" applyFont="1" applyFill="1" applyBorder="1" applyAlignment="1">
      <alignment horizontal="center" vertical="center"/>
    </xf>
    <xf numFmtId="166" fontId="10" fillId="4" borderId="10" xfId="93" applyNumberFormat="1" applyFont="1" applyFill="1" applyBorder="1" applyAlignment="1">
      <alignment horizontal="center" vertical="center"/>
    </xf>
    <xf numFmtId="0" fontId="10" fillId="4" borderId="11" xfId="93" applyFont="1" applyFill="1" applyBorder="1" applyAlignment="1">
      <alignment horizontal="center" vertical="center"/>
    </xf>
    <xf numFmtId="0" fontId="10" fillId="8" borderId="11" xfId="93" applyFont="1" applyFill="1" applyBorder="1" applyAlignment="1">
      <alignment horizontal="center"/>
    </xf>
    <xf numFmtId="0" fontId="10" fillId="8" borderId="11" xfId="93" applyFont="1" applyFill="1" applyBorder="1" applyAlignment="1">
      <alignment horizontal="center" vertical="center"/>
    </xf>
    <xf numFmtId="9" fontId="8" fillId="0" borderId="0" xfId="0" applyNumberFormat="1" applyFont="1"/>
    <xf numFmtId="1" fontId="8" fillId="0" borderId="0" xfId="0" applyNumberFormat="1" applyFont="1"/>
    <xf numFmtId="1" fontId="8" fillId="0" borderId="0" xfId="0" applyNumberFormat="1" applyFont="1" applyAlignment="1">
      <alignment horizontal="center"/>
    </xf>
    <xf numFmtId="9" fontId="8" fillId="0" borderId="0" xfId="0" applyNumberFormat="1" applyFont="1" applyAlignment="1">
      <alignment horizontal="center"/>
    </xf>
    <xf numFmtId="9" fontId="9" fillId="9" borderId="51" xfId="93" applyNumberFormat="1" applyFont="1" applyFill="1" applyBorder="1" applyAlignment="1">
      <alignment horizontal="center" vertical="center"/>
    </xf>
    <xf numFmtId="9" fontId="9" fillId="3" borderId="51" xfId="93" applyNumberFormat="1" applyFont="1" applyFill="1" applyBorder="1" applyAlignment="1">
      <alignment horizontal="center" vertical="center"/>
    </xf>
    <xf numFmtId="9" fontId="0" fillId="0" borderId="0" xfId="0" applyNumberFormat="1"/>
    <xf numFmtId="165" fontId="0" fillId="0" borderId="0" xfId="0" applyNumberFormat="1"/>
    <xf numFmtId="0" fontId="19" fillId="12" borderId="51" xfId="0" applyFont="1" applyFill="1" applyBorder="1" applyAlignment="1">
      <alignment horizontal="center" vertical="center"/>
    </xf>
    <xf numFmtId="0" fontId="20" fillId="13" borderId="13" xfId="0" applyFont="1" applyFill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14" borderId="17" xfId="0" applyFont="1" applyFill="1" applyBorder="1" applyAlignment="1">
      <alignment horizontal="center" vertical="center" wrapText="1"/>
    </xf>
    <xf numFmtId="0" fontId="20" fillId="13" borderId="17" xfId="0" applyFont="1" applyFill="1" applyBorder="1" applyAlignment="1">
      <alignment horizontal="center" vertical="center" wrapText="1"/>
    </xf>
    <xf numFmtId="0" fontId="20" fillId="14" borderId="15" xfId="0" applyFont="1" applyFill="1" applyBorder="1" applyAlignment="1">
      <alignment horizontal="center" vertical="center" wrapText="1"/>
    </xf>
    <xf numFmtId="10" fontId="8" fillId="0" borderId="0" xfId="0" applyNumberFormat="1" applyFont="1"/>
    <xf numFmtId="165" fontId="10" fillId="15" borderId="10" xfId="93" applyNumberFormat="1" applyFont="1" applyFill="1" applyBorder="1" applyAlignment="1">
      <alignment horizontal="center" vertical="center"/>
    </xf>
    <xf numFmtId="166" fontId="10" fillId="15" borderId="11" xfId="93" applyNumberFormat="1" applyFont="1" applyFill="1" applyBorder="1" applyAlignment="1">
      <alignment horizontal="center" vertical="center"/>
    </xf>
    <xf numFmtId="166" fontId="10" fillId="15" borderId="10" xfId="93" applyNumberFormat="1" applyFont="1" applyFill="1" applyBorder="1" applyAlignment="1">
      <alignment horizontal="center" vertical="center"/>
    </xf>
    <xf numFmtId="165" fontId="10" fillId="15" borderId="5" xfId="93" applyNumberFormat="1" applyFont="1" applyFill="1" applyBorder="1" applyAlignment="1">
      <alignment horizontal="center" vertical="center"/>
    </xf>
    <xf numFmtId="0" fontId="10" fillId="15" borderId="6" xfId="93" applyFont="1" applyFill="1" applyBorder="1" applyAlignment="1">
      <alignment horizontal="center" vertical="center"/>
    </xf>
    <xf numFmtId="0" fontId="10" fillId="15" borderId="10" xfId="93" applyFont="1" applyFill="1" applyBorder="1" applyAlignment="1">
      <alignment horizontal="center" vertical="center"/>
    </xf>
    <xf numFmtId="9" fontId="9" fillId="4" borderId="11" xfId="93" applyNumberFormat="1" applyFont="1" applyFill="1" applyBorder="1" applyAlignment="1">
      <alignment horizontal="center" vertical="center"/>
    </xf>
    <xf numFmtId="167" fontId="9" fillId="4" borderId="11" xfId="93" applyNumberFormat="1" applyFont="1" applyFill="1" applyBorder="1" applyAlignment="1">
      <alignment horizontal="center" vertical="center"/>
    </xf>
    <xf numFmtId="0" fontId="8" fillId="4" borderId="0" xfId="0" applyFont="1" applyFill="1"/>
    <xf numFmtId="10" fontId="9" fillId="4" borderId="11" xfId="93" applyNumberFormat="1" applyFont="1" applyFill="1" applyBorder="1" applyAlignment="1">
      <alignment horizontal="center" vertical="center"/>
    </xf>
    <xf numFmtId="0" fontId="9" fillId="16" borderId="26" xfId="93" applyNumberFormat="1" applyFont="1" applyFill="1" applyBorder="1" applyAlignment="1">
      <alignment horizontal="center"/>
    </xf>
    <xf numFmtId="10" fontId="9" fillId="16" borderId="11" xfId="93" applyNumberFormat="1" applyFont="1" applyFill="1" applyBorder="1" applyAlignment="1">
      <alignment horizontal="center" vertical="center"/>
    </xf>
    <xf numFmtId="165" fontId="9" fillId="16" borderId="10" xfId="93" applyNumberFormat="1" applyFont="1" applyFill="1" applyBorder="1" applyAlignment="1">
      <alignment horizontal="center" vertical="center"/>
    </xf>
    <xf numFmtId="165" fontId="10" fillId="16" borderId="10" xfId="93" applyNumberFormat="1" applyFont="1" applyFill="1" applyBorder="1" applyAlignment="1">
      <alignment horizontal="center" vertical="center"/>
    </xf>
    <xf numFmtId="0" fontId="9" fillId="16" borderId="0" xfId="93" applyFont="1" applyFill="1" applyBorder="1" applyAlignment="1">
      <alignment horizontal="center" vertical="center"/>
    </xf>
    <xf numFmtId="0" fontId="9" fillId="16" borderId="6" xfId="93" applyFont="1" applyFill="1" applyBorder="1" applyAlignment="1">
      <alignment horizontal="center" vertical="center"/>
    </xf>
    <xf numFmtId="167" fontId="9" fillId="16" borderId="11" xfId="93" applyNumberFormat="1" applyFont="1" applyFill="1" applyBorder="1" applyAlignment="1">
      <alignment horizontal="center" vertical="center"/>
    </xf>
    <xf numFmtId="0" fontId="9" fillId="17" borderId="26" xfId="93" applyNumberFormat="1" applyFont="1" applyFill="1" applyBorder="1" applyAlignment="1">
      <alignment horizontal="center"/>
    </xf>
    <xf numFmtId="0" fontId="9" fillId="17" borderId="2" xfId="93" applyFont="1" applyFill="1" applyBorder="1" applyAlignment="1">
      <alignment horizontal="center" vertical="center" wrapText="1"/>
    </xf>
    <xf numFmtId="0" fontId="9" fillId="17" borderId="6" xfId="93" applyFont="1" applyFill="1" applyBorder="1" applyAlignment="1">
      <alignment horizontal="center" vertical="center"/>
    </xf>
    <xf numFmtId="0" fontId="9" fillId="17" borderId="0" xfId="93" applyFont="1" applyFill="1" applyBorder="1" applyAlignment="1">
      <alignment horizontal="center" vertical="center"/>
    </xf>
    <xf numFmtId="9" fontId="9" fillId="17" borderId="11" xfId="93" applyNumberFormat="1" applyFont="1" applyFill="1" applyBorder="1" applyAlignment="1">
      <alignment horizontal="center" vertical="center"/>
    </xf>
    <xf numFmtId="10" fontId="9" fillId="17" borderId="11" xfId="93" applyNumberFormat="1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5" fillId="4" borderId="0" xfId="0" applyFont="1" applyFill="1"/>
    <xf numFmtId="10" fontId="9" fillId="4" borderId="9" xfId="93" applyNumberFormat="1" applyFont="1" applyFill="1" applyBorder="1" applyAlignment="1">
      <alignment horizontal="center"/>
    </xf>
    <xf numFmtId="0" fontId="10" fillId="9" borderId="7" xfId="93" applyFont="1" applyFill="1" applyBorder="1"/>
    <xf numFmtId="10" fontId="9" fillId="9" borderId="7" xfId="93" applyNumberFormat="1" applyFont="1" applyFill="1" applyBorder="1" applyAlignment="1">
      <alignment horizontal="center"/>
    </xf>
    <xf numFmtId="0" fontId="10" fillId="9" borderId="2" xfId="93" applyFont="1" applyFill="1" applyBorder="1" applyAlignment="1">
      <alignment horizontal="center"/>
    </xf>
    <xf numFmtId="0" fontId="10" fillId="9" borderId="2" xfId="93" applyFont="1" applyFill="1" applyBorder="1" applyAlignment="1">
      <alignment horizontal="center" vertical="center"/>
    </xf>
    <xf numFmtId="0" fontId="10" fillId="9" borderId="9" xfId="93" applyFont="1" applyFill="1" applyBorder="1"/>
    <xf numFmtId="165" fontId="10" fillId="9" borderId="6" xfId="93" applyNumberFormat="1" applyFont="1" applyFill="1" applyBorder="1" applyAlignment="1">
      <alignment horizontal="center" vertical="center"/>
    </xf>
    <xf numFmtId="10" fontId="9" fillId="9" borderId="9" xfId="93" applyNumberFormat="1" applyFont="1" applyFill="1" applyBorder="1" applyAlignment="1">
      <alignment horizontal="center"/>
    </xf>
    <xf numFmtId="0" fontId="10" fillId="9" borderId="6" xfId="93" applyFont="1" applyFill="1" applyBorder="1" applyAlignment="1">
      <alignment horizontal="center"/>
    </xf>
    <xf numFmtId="0" fontId="10" fillId="9" borderId="6" xfId="93" applyFont="1" applyFill="1" applyBorder="1" applyAlignment="1">
      <alignment horizontal="center" vertical="center"/>
    </xf>
    <xf numFmtId="0" fontId="10" fillId="9" borderId="1" xfId="93" applyFont="1" applyFill="1" applyBorder="1" applyAlignment="1">
      <alignment horizontal="center"/>
    </xf>
    <xf numFmtId="0" fontId="10" fillId="9" borderId="5" xfId="93" applyFont="1" applyFill="1" applyBorder="1" applyAlignment="1">
      <alignment horizontal="center"/>
    </xf>
    <xf numFmtId="0" fontId="10" fillId="9" borderId="8" xfId="93" applyFont="1" applyFill="1" applyBorder="1"/>
    <xf numFmtId="0" fontId="10" fillId="9" borderId="0" xfId="93" applyFont="1" applyFill="1" applyBorder="1" applyAlignment="1">
      <alignment horizontal="center"/>
    </xf>
    <xf numFmtId="10" fontId="9" fillId="9" borderId="8" xfId="93" applyNumberFormat="1" applyFont="1" applyFill="1" applyBorder="1" applyAlignment="1">
      <alignment horizontal="center"/>
    </xf>
    <xf numFmtId="0" fontId="10" fillId="9" borderId="0" xfId="93" applyFont="1" applyFill="1" applyBorder="1" applyAlignment="1">
      <alignment horizontal="center" vertical="center"/>
    </xf>
    <xf numFmtId="166" fontId="10" fillId="9" borderId="6" xfId="93" applyNumberFormat="1" applyFont="1" applyFill="1" applyBorder="1" applyAlignment="1">
      <alignment horizontal="center"/>
    </xf>
    <xf numFmtId="0" fontId="10" fillId="4" borderId="7" xfId="93" applyFont="1" applyFill="1" applyBorder="1"/>
    <xf numFmtId="165" fontId="10" fillId="4" borderId="2" xfId="93" applyNumberFormat="1" applyFont="1" applyFill="1" applyBorder="1" applyAlignment="1">
      <alignment horizontal="center" vertical="center"/>
    </xf>
    <xf numFmtId="10" fontId="9" fillId="4" borderId="7" xfId="93" applyNumberFormat="1" applyFont="1" applyFill="1" applyBorder="1" applyAlignment="1">
      <alignment horizontal="center"/>
    </xf>
    <xf numFmtId="0" fontId="10" fillId="4" borderId="2" xfId="93" applyFont="1" applyFill="1" applyBorder="1" applyAlignment="1">
      <alignment horizontal="center"/>
    </xf>
    <xf numFmtId="0" fontId="10" fillId="4" borderId="2" xfId="93" applyFont="1" applyFill="1" applyBorder="1" applyAlignment="1">
      <alignment horizontal="center" vertical="center"/>
    </xf>
    <xf numFmtId="166" fontId="13" fillId="8" borderId="2" xfId="93" applyNumberFormat="1" applyFont="1" applyFill="1" applyBorder="1" applyAlignment="1">
      <alignment horizontal="center"/>
    </xf>
    <xf numFmtId="166" fontId="13" fillId="8" borderId="6" xfId="93" applyNumberFormat="1" applyFont="1" applyFill="1" applyBorder="1" applyAlignment="1">
      <alignment horizontal="center"/>
    </xf>
    <xf numFmtId="0" fontId="9" fillId="4" borderId="0" xfId="93" applyNumberFormat="1" applyFont="1" applyFill="1" applyBorder="1" applyAlignment="1">
      <alignment horizontal="center"/>
    </xf>
    <xf numFmtId="0" fontId="13" fillId="9" borderId="7" xfId="93" applyFont="1" applyFill="1" applyBorder="1"/>
    <xf numFmtId="0" fontId="13" fillId="9" borderId="8" xfId="93" applyFont="1" applyFill="1" applyBorder="1"/>
    <xf numFmtId="10" fontId="11" fillId="9" borderId="8" xfId="93" applyNumberFormat="1" applyFont="1" applyFill="1" applyBorder="1" applyAlignment="1">
      <alignment horizontal="center"/>
    </xf>
    <xf numFmtId="10" fontId="11" fillId="9" borderId="9" xfId="93" applyNumberFormat="1" applyFont="1" applyFill="1" applyBorder="1" applyAlignment="1">
      <alignment horizontal="center"/>
    </xf>
    <xf numFmtId="10" fontId="11" fillId="9" borderId="7" xfId="93" applyNumberFormat="1" applyFont="1" applyFill="1" applyBorder="1" applyAlignment="1">
      <alignment horizontal="center"/>
    </xf>
    <xf numFmtId="0" fontId="12" fillId="0" borderId="50" xfId="0" applyFont="1" applyBorder="1"/>
    <xf numFmtId="0" fontId="9" fillId="9" borderId="1" xfId="93" applyFont="1" applyFill="1" applyBorder="1" applyAlignment="1">
      <alignment horizontal="center"/>
    </xf>
    <xf numFmtId="0" fontId="9" fillId="9" borderId="2" xfId="93" applyFont="1" applyFill="1" applyBorder="1" applyAlignment="1">
      <alignment horizontal="center"/>
    </xf>
    <xf numFmtId="0" fontId="9" fillId="9" borderId="3" xfId="93" applyFont="1" applyFill="1" applyBorder="1" applyAlignment="1">
      <alignment horizontal="center"/>
    </xf>
    <xf numFmtId="0" fontId="9" fillId="4" borderId="42" xfId="93" applyFont="1" applyFill="1" applyBorder="1" applyAlignment="1">
      <alignment horizontal="center" vertical="center"/>
    </xf>
    <xf numFmtId="0" fontId="9" fillId="4" borderId="43" xfId="93" applyFont="1" applyFill="1" applyBorder="1" applyAlignment="1">
      <alignment horizontal="center" vertical="center"/>
    </xf>
    <xf numFmtId="0" fontId="9" fillId="4" borderId="40" xfId="93" applyFont="1" applyFill="1" applyBorder="1" applyAlignment="1">
      <alignment horizontal="center" vertical="center"/>
    </xf>
    <xf numFmtId="0" fontId="9" fillId="9" borderId="32" xfId="93" applyFont="1" applyFill="1" applyBorder="1" applyAlignment="1">
      <alignment horizontal="center" vertical="center"/>
    </xf>
    <xf numFmtId="0" fontId="9" fillId="9" borderId="33" xfId="93" applyFont="1" applyFill="1" applyBorder="1" applyAlignment="1">
      <alignment horizontal="center" vertical="center"/>
    </xf>
    <xf numFmtId="0" fontId="9" fillId="9" borderId="30" xfId="93" applyFont="1" applyFill="1" applyBorder="1" applyAlignment="1">
      <alignment horizontal="center" vertical="center"/>
    </xf>
    <xf numFmtId="0" fontId="9" fillId="9" borderId="35" xfId="93" applyFont="1" applyFill="1" applyBorder="1" applyAlignment="1">
      <alignment horizontal="center" vertical="center"/>
    </xf>
    <xf numFmtId="0" fontId="10" fillId="9" borderId="56" xfId="93" applyFont="1" applyFill="1" applyBorder="1" applyAlignment="1">
      <alignment horizontal="left" vertical="center"/>
    </xf>
    <xf numFmtId="0" fontId="10" fillId="9" borderId="40" xfId="93" applyFont="1" applyFill="1" applyBorder="1" applyAlignment="1">
      <alignment horizontal="left" vertical="center"/>
    </xf>
    <xf numFmtId="0" fontId="9" fillId="8" borderId="41" xfId="93" applyFont="1" applyFill="1" applyBorder="1" applyAlignment="1">
      <alignment horizontal="center" vertical="center" wrapText="1"/>
    </xf>
    <xf numFmtId="0" fontId="9" fillId="8" borderId="29" xfId="93" applyFont="1" applyFill="1" applyBorder="1" applyAlignment="1">
      <alignment horizontal="center" vertical="center"/>
    </xf>
    <xf numFmtId="0" fontId="10" fillId="9" borderId="30" xfId="93" applyFont="1" applyFill="1" applyBorder="1" applyAlignment="1">
      <alignment horizontal="left" vertical="center"/>
    </xf>
    <xf numFmtId="0" fontId="10" fillId="9" borderId="35" xfId="93" applyFont="1" applyFill="1" applyBorder="1" applyAlignment="1">
      <alignment horizontal="left" vertical="center"/>
    </xf>
    <xf numFmtId="0" fontId="9" fillId="8" borderId="33" xfId="93" applyFont="1" applyFill="1" applyBorder="1" applyAlignment="1">
      <alignment horizontal="center" vertical="center"/>
    </xf>
    <xf numFmtId="0" fontId="9" fillId="8" borderId="36" xfId="93" applyFont="1" applyFill="1" applyBorder="1" applyAlignment="1">
      <alignment horizontal="center" vertical="center"/>
    </xf>
    <xf numFmtId="0" fontId="14" fillId="9" borderId="10" xfId="93" applyFont="1" applyFill="1" applyBorder="1" applyAlignment="1">
      <alignment horizontal="center"/>
    </xf>
    <xf numFmtId="0" fontId="14" fillId="9" borderId="11" xfId="93" applyFont="1" applyFill="1" applyBorder="1" applyAlignment="1">
      <alignment horizontal="center"/>
    </xf>
    <xf numFmtId="0" fontId="14" fillId="9" borderId="12" xfId="93" applyFont="1" applyFill="1" applyBorder="1" applyAlignment="1">
      <alignment horizontal="center"/>
    </xf>
    <xf numFmtId="0" fontId="16" fillId="0" borderId="1" xfId="0" applyFont="1" applyFill="1" applyBorder="1" applyAlignment="1">
      <alignment horizontal="left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left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22" fillId="18" borderId="0" xfId="93" applyFont="1" applyFill="1" applyBorder="1" applyAlignment="1">
      <alignment horizontal="center"/>
    </xf>
    <xf numFmtId="0" fontId="9" fillId="4" borderId="2" xfId="93" applyFont="1" applyFill="1" applyBorder="1" applyAlignment="1">
      <alignment horizontal="center" wrapText="1"/>
    </xf>
    <xf numFmtId="0" fontId="9" fillId="4" borderId="6" xfId="93" applyFont="1" applyFill="1" applyBorder="1" applyAlignment="1">
      <alignment horizontal="center"/>
    </xf>
    <xf numFmtId="0" fontId="9" fillId="4" borderId="2" xfId="93" applyFont="1" applyFill="1" applyBorder="1" applyAlignment="1">
      <alignment horizontal="center" vertical="center"/>
    </xf>
    <xf numFmtId="0" fontId="9" fillId="4" borderId="6" xfId="93" applyFont="1" applyFill="1" applyBorder="1" applyAlignment="1">
      <alignment horizontal="center" vertical="center"/>
    </xf>
    <xf numFmtId="0" fontId="9" fillId="9" borderId="34" xfId="93" applyFont="1" applyFill="1" applyBorder="1" applyAlignment="1">
      <alignment horizontal="center" vertical="center"/>
    </xf>
    <xf numFmtId="0" fontId="9" fillId="9" borderId="36" xfId="93" applyFont="1" applyFill="1" applyBorder="1" applyAlignment="1">
      <alignment horizontal="center" vertical="center"/>
    </xf>
    <xf numFmtId="0" fontId="9" fillId="9" borderId="25" xfId="93" applyFont="1" applyFill="1" applyBorder="1" applyAlignment="1">
      <alignment horizontal="center"/>
    </xf>
    <xf numFmtId="0" fontId="9" fillId="9" borderId="26" xfId="93" applyFont="1" applyFill="1" applyBorder="1" applyAlignment="1">
      <alignment horizontal="center"/>
    </xf>
    <xf numFmtId="0" fontId="9" fillId="9" borderId="27" xfId="93" applyFont="1" applyFill="1" applyBorder="1" applyAlignment="1">
      <alignment horizontal="center"/>
    </xf>
    <xf numFmtId="0" fontId="9" fillId="4" borderId="47" xfId="93" applyFont="1" applyFill="1" applyBorder="1" applyAlignment="1">
      <alignment horizontal="center" vertical="center"/>
    </xf>
    <xf numFmtId="0" fontId="10" fillId="9" borderId="22" xfId="93" applyFont="1" applyFill="1" applyBorder="1" applyAlignment="1">
      <alignment horizontal="left" vertical="center"/>
    </xf>
    <xf numFmtId="0" fontId="10" fillId="9" borderId="9" xfId="93" applyFont="1" applyFill="1" applyBorder="1" applyAlignment="1">
      <alignment horizontal="left" vertical="center"/>
    </xf>
    <xf numFmtId="0" fontId="10" fillId="4" borderId="7" xfId="93" applyFont="1" applyFill="1" applyBorder="1" applyAlignment="1">
      <alignment horizontal="left" vertical="center"/>
    </xf>
    <xf numFmtId="0" fontId="10" fillId="4" borderId="9" xfId="93" applyFont="1" applyFill="1" applyBorder="1" applyAlignment="1">
      <alignment horizontal="left" vertical="center"/>
    </xf>
    <xf numFmtId="0" fontId="10" fillId="4" borderId="23" xfId="93" applyFont="1" applyFill="1" applyBorder="1" applyAlignment="1">
      <alignment horizontal="left" vertical="center"/>
    </xf>
    <xf numFmtId="0" fontId="10" fillId="9" borderId="23" xfId="93" applyFont="1" applyFill="1" applyBorder="1" applyAlignment="1">
      <alignment horizontal="left" vertical="center"/>
    </xf>
    <xf numFmtId="0" fontId="9" fillId="9" borderId="22" xfId="93" applyFont="1" applyFill="1" applyBorder="1" applyAlignment="1">
      <alignment horizontal="center" vertical="center"/>
    </xf>
    <xf numFmtId="0" fontId="9" fillId="9" borderId="23" xfId="93" applyFont="1" applyFill="1" applyBorder="1" applyAlignment="1">
      <alignment horizontal="center" vertical="center"/>
    </xf>
    <xf numFmtId="0" fontId="9" fillId="9" borderId="9" xfId="93" applyFont="1" applyFill="1" applyBorder="1" applyAlignment="1">
      <alignment horizontal="center" vertical="center"/>
    </xf>
    <xf numFmtId="0" fontId="9" fillId="9" borderId="24" xfId="93" applyFont="1" applyFill="1" applyBorder="1" applyAlignment="1">
      <alignment horizontal="center" vertical="center"/>
    </xf>
    <xf numFmtId="0" fontId="9" fillId="9" borderId="21" xfId="93" applyFont="1" applyFill="1" applyBorder="1" applyAlignment="1">
      <alignment horizontal="center" vertical="center"/>
    </xf>
    <xf numFmtId="0" fontId="9" fillId="9" borderId="6" xfId="93" applyFont="1" applyFill="1" applyBorder="1" applyAlignment="1">
      <alignment horizontal="center" vertical="center"/>
    </xf>
    <xf numFmtId="0" fontId="9" fillId="8" borderId="0" xfId="93" applyFont="1" applyFill="1" applyBorder="1" applyAlignment="1">
      <alignment horizontal="center" wrapText="1"/>
    </xf>
    <xf numFmtId="0" fontId="9" fillId="8" borderId="0" xfId="93" applyFont="1" applyFill="1" applyBorder="1" applyAlignment="1">
      <alignment horizontal="center"/>
    </xf>
    <xf numFmtId="165" fontId="9" fillId="9" borderId="1" xfId="93" applyNumberFormat="1" applyFont="1" applyFill="1" applyBorder="1" applyAlignment="1">
      <alignment horizontal="center" vertical="center"/>
    </xf>
    <xf numFmtId="165" fontId="9" fillId="9" borderId="2" xfId="93" applyNumberFormat="1" applyFont="1" applyFill="1" applyBorder="1" applyAlignment="1">
      <alignment horizontal="center" vertical="center"/>
    </xf>
    <xf numFmtId="165" fontId="9" fillId="9" borderId="3" xfId="93" applyNumberFormat="1" applyFont="1" applyFill="1" applyBorder="1" applyAlignment="1">
      <alignment horizontal="center" vertical="center"/>
    </xf>
    <xf numFmtId="165" fontId="9" fillId="9" borderId="4" xfId="93" applyNumberFormat="1" applyFont="1" applyFill="1" applyBorder="1" applyAlignment="1">
      <alignment horizontal="center" vertical="center"/>
    </xf>
    <xf numFmtId="165" fontId="9" fillId="9" borderId="0" xfId="93" applyNumberFormat="1" applyFont="1" applyFill="1" applyBorder="1" applyAlignment="1">
      <alignment horizontal="center" vertical="center"/>
    </xf>
    <xf numFmtId="165" fontId="9" fillId="9" borderId="48" xfId="93" applyNumberFormat="1" applyFont="1" applyFill="1" applyBorder="1" applyAlignment="1">
      <alignment horizontal="center" vertical="center"/>
    </xf>
    <xf numFmtId="165" fontId="9" fillId="9" borderId="5" xfId="93" applyNumberFormat="1" applyFont="1" applyFill="1" applyBorder="1" applyAlignment="1">
      <alignment horizontal="center" vertical="center"/>
    </xf>
    <xf numFmtId="165" fontId="9" fillId="9" borderId="6" xfId="93" applyNumberFormat="1" applyFont="1" applyFill="1" applyBorder="1" applyAlignment="1">
      <alignment horizontal="center" vertical="center"/>
    </xf>
    <xf numFmtId="165" fontId="9" fillId="9" borderId="49" xfId="93" applyNumberFormat="1" applyFont="1" applyFill="1" applyBorder="1" applyAlignment="1">
      <alignment horizontal="center" vertical="center"/>
    </xf>
    <xf numFmtId="0" fontId="9" fillId="8" borderId="0" xfId="93" applyFont="1" applyFill="1" applyBorder="1" applyAlignment="1">
      <alignment horizontal="center" vertical="center"/>
    </xf>
    <xf numFmtId="0" fontId="9" fillId="8" borderId="6" xfId="93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3" fillId="9" borderId="7" xfId="93" applyFont="1" applyFill="1" applyBorder="1" applyAlignment="1">
      <alignment horizontal="left" vertical="center"/>
    </xf>
    <xf numFmtId="0" fontId="13" fillId="9" borderId="9" xfId="93" applyFont="1" applyFill="1" applyBorder="1" applyAlignment="1">
      <alignment horizontal="left" vertical="center"/>
    </xf>
    <xf numFmtId="0" fontId="9" fillId="18" borderId="0" xfId="93" applyFont="1" applyFill="1" applyBorder="1" applyAlignment="1">
      <alignment horizontal="center"/>
    </xf>
    <xf numFmtId="0" fontId="12" fillId="0" borderId="3" xfId="0" applyFont="1" applyBorder="1" applyAlignment="1">
      <alignment horizontal="center" vertical="center" wrapText="1"/>
    </xf>
    <xf numFmtId="0" fontId="12" fillId="0" borderId="49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49" xfId="0" applyFont="1" applyBorder="1" applyAlignment="1">
      <alignment horizontal="center" vertical="center"/>
    </xf>
    <xf numFmtId="0" fontId="13" fillId="9" borderId="8" xfId="93" applyFont="1" applyFill="1" applyBorder="1" applyAlignment="1">
      <alignment horizontal="left" vertical="center"/>
    </xf>
    <xf numFmtId="0" fontId="11" fillId="4" borderId="42" xfId="93" applyFont="1" applyFill="1" applyBorder="1" applyAlignment="1">
      <alignment horizontal="center" vertical="center"/>
    </xf>
    <xf numFmtId="0" fontId="11" fillId="4" borderId="43" xfId="93" applyFont="1" applyFill="1" applyBorder="1" applyAlignment="1">
      <alignment horizontal="center" vertical="center"/>
    </xf>
    <xf numFmtId="0" fontId="11" fillId="4" borderId="40" xfId="93" applyFont="1" applyFill="1" applyBorder="1" applyAlignment="1">
      <alignment horizontal="center" vertical="center"/>
    </xf>
    <xf numFmtId="0" fontId="11" fillId="4" borderId="47" xfId="93" applyFont="1" applyFill="1" applyBorder="1" applyAlignment="1">
      <alignment horizontal="center" vertical="center"/>
    </xf>
    <xf numFmtId="0" fontId="11" fillId="4" borderId="44" xfId="93" applyFont="1" applyFill="1" applyBorder="1" applyAlignment="1">
      <alignment horizontal="center" vertical="center"/>
    </xf>
    <xf numFmtId="0" fontId="10" fillId="9" borderId="28" xfId="93" applyFont="1" applyFill="1" applyBorder="1" applyAlignment="1">
      <alignment horizontal="left" vertical="center"/>
    </xf>
    <xf numFmtId="0" fontId="10" fillId="9" borderId="5" xfId="93" applyFont="1" applyFill="1" applyBorder="1" applyAlignment="1">
      <alignment horizontal="left" vertical="center"/>
    </xf>
    <xf numFmtId="0" fontId="10" fillId="9" borderId="56" xfId="93" applyFont="1" applyFill="1" applyBorder="1" applyAlignment="1">
      <alignment horizontal="center" vertical="center"/>
    </xf>
    <xf numFmtId="0" fontId="10" fillId="9" borderId="40" xfId="93" applyFont="1" applyFill="1" applyBorder="1" applyAlignment="1">
      <alignment horizontal="center" vertical="center"/>
    </xf>
    <xf numFmtId="0" fontId="10" fillId="9" borderId="30" xfId="93" applyFont="1" applyFill="1" applyBorder="1" applyAlignment="1">
      <alignment horizontal="center" vertical="center"/>
    </xf>
    <xf numFmtId="0" fontId="10" fillId="9" borderId="35" xfId="93" applyFont="1" applyFill="1" applyBorder="1" applyAlignment="1">
      <alignment horizontal="center" vertical="center"/>
    </xf>
    <xf numFmtId="0" fontId="9" fillId="18" borderId="1" xfId="93" applyFont="1" applyFill="1" applyBorder="1" applyAlignment="1">
      <alignment horizontal="center"/>
    </xf>
    <xf numFmtId="0" fontId="9" fillId="18" borderId="2" xfId="93" applyFont="1" applyFill="1" applyBorder="1" applyAlignment="1">
      <alignment horizontal="center"/>
    </xf>
    <xf numFmtId="0" fontId="9" fillId="18" borderId="3" xfId="93" applyFont="1" applyFill="1" applyBorder="1" applyAlignment="1">
      <alignment horizontal="center"/>
    </xf>
    <xf numFmtId="0" fontId="10" fillId="8" borderId="6" xfId="93" applyFont="1" applyFill="1" applyBorder="1" applyAlignment="1">
      <alignment horizontal="center" vertical="center"/>
    </xf>
    <xf numFmtId="0" fontId="10" fillId="9" borderId="58" xfId="93" applyFont="1" applyFill="1" applyBorder="1" applyAlignment="1">
      <alignment horizontal="left" vertical="center"/>
    </xf>
    <xf numFmtId="0" fontId="0" fillId="9" borderId="18" xfId="0" applyFill="1" applyBorder="1"/>
    <xf numFmtId="165" fontId="10" fillId="9" borderId="1" xfId="93" applyNumberFormat="1" applyFont="1" applyFill="1" applyBorder="1" applyAlignment="1">
      <alignment horizontal="center" vertical="center"/>
    </xf>
    <xf numFmtId="165" fontId="10" fillId="9" borderId="2" xfId="93" applyNumberFormat="1" applyFont="1" applyFill="1" applyBorder="1" applyAlignment="1">
      <alignment horizontal="center" vertical="center"/>
    </xf>
    <xf numFmtId="0" fontId="0" fillId="9" borderId="50" xfId="0" applyFill="1" applyBorder="1"/>
    <xf numFmtId="165" fontId="10" fillId="9" borderId="4" xfId="93" applyNumberFormat="1" applyFont="1" applyFill="1" applyBorder="1" applyAlignment="1">
      <alignment horizontal="center" vertical="center"/>
    </xf>
    <xf numFmtId="165" fontId="10" fillId="9" borderId="0" xfId="93" applyNumberFormat="1" applyFont="1" applyFill="1" applyBorder="1" applyAlignment="1">
      <alignment horizontal="center" vertical="center"/>
    </xf>
    <xf numFmtId="165" fontId="10" fillId="8" borderId="5" xfId="93" applyNumberFormat="1" applyFont="1" applyFill="1" applyBorder="1" applyAlignment="1">
      <alignment horizontal="center"/>
    </xf>
    <xf numFmtId="9" fontId="9" fillId="9" borderId="9" xfId="93" applyNumberFormat="1" applyFont="1" applyFill="1" applyBorder="1" applyAlignment="1">
      <alignment horizontal="center"/>
    </xf>
  </cellXfs>
  <cellStyles count="228">
    <cellStyle name="Encabezado 3" xfId="93" builtinId="18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layout>
        <c:manualLayout>
          <c:xMode val="edge"/>
          <c:yMode val="edge"/>
          <c:x val="0.436149875690489"/>
          <c:y val="0.0300751968726531"/>
        </c:manualLayout>
      </c:layout>
      <c:overlay val="0"/>
      <c:txPr>
        <a:bodyPr/>
        <a:lstStyle/>
        <a:p>
          <a:pPr>
            <a:defRPr sz="1500">
              <a:latin typeface="Arial"/>
              <a:cs typeface="Arial"/>
            </a:defRPr>
          </a:pPr>
          <a:endParaRPr lang="es-ES"/>
        </a:p>
      </c:txPr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'New Data'!$E$4</c:f>
              <c:strCache>
                <c:ptCount val="1"/>
                <c:pt idx="0">
                  <c:v>Broad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.025"/>
                  <c:y val="-0.0370370370370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305555555555555"/>
                  <c:y val="-0.05555555555555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2000" b="1">
                    <a:latin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Cluster!$G$3:$H$3</c:f>
              <c:strCache>
                <c:ptCount val="2"/>
                <c:pt idx="0">
                  <c:v>R2 </c:v>
                </c:pt>
                <c:pt idx="1">
                  <c:v>Ant.  R2 </c:v>
                </c:pt>
              </c:strCache>
            </c:strRef>
          </c:cat>
          <c:val>
            <c:numRef>
              <c:f>'New Data'!$I$4:$K$4</c:f>
              <c:numCache>
                <c:formatCode>#,##0.0000</c:formatCode>
                <c:ptCount val="3"/>
                <c:pt idx="0">
                  <c:v>0.438</c:v>
                </c:pt>
                <c:pt idx="1">
                  <c:v>0.405</c:v>
                </c:pt>
                <c:pt idx="2">
                  <c:v>0.3627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101995768"/>
        <c:axId val="2102003592"/>
        <c:axId val="0"/>
      </c:bar3DChart>
      <c:catAx>
        <c:axId val="21019957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500" b="1">
                <a:latin typeface="Arial"/>
                <a:cs typeface="Arial"/>
              </a:defRPr>
            </a:pPr>
            <a:endParaRPr lang="es-ES"/>
          </a:p>
        </c:txPr>
        <c:crossAx val="2102003592"/>
        <c:crosses val="autoZero"/>
        <c:auto val="1"/>
        <c:lblAlgn val="ctr"/>
        <c:lblOffset val="100"/>
        <c:noMultiLvlLbl val="0"/>
      </c:catAx>
      <c:valAx>
        <c:axId val="2102003592"/>
        <c:scaling>
          <c:orientation val="minMax"/>
        </c:scaling>
        <c:delete val="1"/>
        <c:axPos val="l"/>
        <c:numFmt formatCode="#,##0.0000" sourceLinked="1"/>
        <c:majorTickMark val="out"/>
        <c:minorTickMark val="none"/>
        <c:tickLblPos val="nextTo"/>
        <c:crossAx val="2101995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overlay val="0"/>
      <c:txPr>
        <a:bodyPr/>
        <a:lstStyle/>
        <a:p>
          <a:pPr>
            <a:defRPr sz="1500">
              <a:latin typeface="Arial"/>
              <a:cs typeface="Arial"/>
            </a:defRPr>
          </a:pPr>
          <a:endParaRPr lang="es-ES"/>
        </a:p>
      </c:txPr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'New Data'!$E$5</c:f>
              <c:strCache>
                <c:ptCount val="1"/>
                <c:pt idx="0">
                  <c:v>Fine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.025"/>
                  <c:y val="-0.0370370370370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305555555555555"/>
                  <c:y val="-0.05555555555555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500" b="1">
                    <a:latin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Cluster!$G$3:$H$3</c:f>
              <c:strCache>
                <c:ptCount val="2"/>
                <c:pt idx="0">
                  <c:v>R2 </c:v>
                </c:pt>
                <c:pt idx="1">
                  <c:v>Ant.  R2 </c:v>
                </c:pt>
              </c:strCache>
            </c:strRef>
          </c:cat>
          <c:val>
            <c:numRef>
              <c:f>'New Data'!$I$5:$K$5</c:f>
              <c:numCache>
                <c:formatCode>#,##0.0000</c:formatCode>
                <c:ptCount val="3"/>
                <c:pt idx="0">
                  <c:v>0.423</c:v>
                </c:pt>
                <c:pt idx="1">
                  <c:v>0.315</c:v>
                </c:pt>
                <c:pt idx="2">
                  <c:v>0.3439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102739464"/>
        <c:axId val="2102742504"/>
        <c:axId val="0"/>
      </c:bar3DChart>
      <c:catAx>
        <c:axId val="21027394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500" b="1">
                <a:latin typeface="Arial"/>
                <a:cs typeface="Arial"/>
              </a:defRPr>
            </a:pPr>
            <a:endParaRPr lang="es-ES"/>
          </a:p>
        </c:txPr>
        <c:crossAx val="2102742504"/>
        <c:crosses val="autoZero"/>
        <c:auto val="1"/>
        <c:lblAlgn val="ctr"/>
        <c:lblOffset val="100"/>
        <c:noMultiLvlLbl val="0"/>
      </c:catAx>
      <c:valAx>
        <c:axId val="2102742504"/>
        <c:scaling>
          <c:orientation val="minMax"/>
        </c:scaling>
        <c:delete val="1"/>
        <c:axPos val="l"/>
        <c:numFmt formatCode="#,##0.0000" sourceLinked="1"/>
        <c:majorTickMark val="out"/>
        <c:minorTickMark val="none"/>
        <c:tickLblPos val="nextTo"/>
        <c:crossAx val="2102739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layout>
        <c:manualLayout>
          <c:xMode val="edge"/>
          <c:yMode val="edge"/>
          <c:x val="0.436149875690489"/>
          <c:y val="0.0300751968726531"/>
        </c:manualLayout>
      </c:layout>
      <c:overlay val="0"/>
      <c:txPr>
        <a:bodyPr/>
        <a:lstStyle/>
        <a:p>
          <a:pPr>
            <a:defRPr sz="1500">
              <a:latin typeface="Arial"/>
              <a:cs typeface="Arial"/>
            </a:defRPr>
          </a:pPr>
          <a:endParaRPr lang="es-ES"/>
        </a:p>
      </c:txPr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'Cluster - Distances'!$E$4</c:f>
              <c:strCache>
                <c:ptCount val="1"/>
                <c:pt idx="0">
                  <c:v>Broad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.025"/>
                  <c:y val="-0.0370370370370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305555555555555"/>
                  <c:y val="-0.05555555555555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2000" b="1">
                    <a:latin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Cluster!$G$3:$H$3</c:f>
              <c:strCache>
                <c:ptCount val="2"/>
                <c:pt idx="0">
                  <c:v>R2 </c:v>
                </c:pt>
                <c:pt idx="1">
                  <c:v>Ant.  R2 </c:v>
                </c:pt>
              </c:strCache>
            </c:strRef>
          </c:cat>
          <c:val>
            <c:numRef>
              <c:f>'Cluster - Distances'!$G$4:$I$4</c:f>
              <c:numCache>
                <c:formatCode>#,##0.0000</c:formatCode>
                <c:ptCount val="3"/>
                <c:pt idx="0">
                  <c:v>0.438</c:v>
                </c:pt>
                <c:pt idx="1">
                  <c:v>0.405</c:v>
                </c:pt>
                <c:pt idx="2">
                  <c:v>0.3627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099893656"/>
        <c:axId val="2099896696"/>
        <c:axId val="0"/>
      </c:bar3DChart>
      <c:catAx>
        <c:axId val="20998936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500" b="1">
                <a:latin typeface="Arial"/>
                <a:cs typeface="Arial"/>
              </a:defRPr>
            </a:pPr>
            <a:endParaRPr lang="es-ES"/>
          </a:p>
        </c:txPr>
        <c:crossAx val="2099896696"/>
        <c:crosses val="autoZero"/>
        <c:auto val="1"/>
        <c:lblAlgn val="ctr"/>
        <c:lblOffset val="100"/>
        <c:noMultiLvlLbl val="0"/>
      </c:catAx>
      <c:valAx>
        <c:axId val="2099896696"/>
        <c:scaling>
          <c:orientation val="minMax"/>
        </c:scaling>
        <c:delete val="1"/>
        <c:axPos val="l"/>
        <c:numFmt formatCode="#,##0.0000" sourceLinked="1"/>
        <c:majorTickMark val="out"/>
        <c:minorTickMark val="none"/>
        <c:tickLblPos val="nextTo"/>
        <c:crossAx val="2099893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overlay val="0"/>
      <c:txPr>
        <a:bodyPr/>
        <a:lstStyle/>
        <a:p>
          <a:pPr>
            <a:defRPr sz="1500">
              <a:latin typeface="Arial"/>
              <a:cs typeface="Arial"/>
            </a:defRPr>
          </a:pPr>
          <a:endParaRPr lang="es-ES"/>
        </a:p>
      </c:txPr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'Cluster - Distances'!$E$5</c:f>
              <c:strCache>
                <c:ptCount val="1"/>
                <c:pt idx="0">
                  <c:v>Fine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.025"/>
                  <c:y val="-0.0370370370370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305555555555555"/>
                  <c:y val="-0.05555555555555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500" b="1">
                    <a:latin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Cluster!$G$3:$H$3</c:f>
              <c:strCache>
                <c:ptCount val="2"/>
                <c:pt idx="0">
                  <c:v>R2 </c:v>
                </c:pt>
                <c:pt idx="1">
                  <c:v>Ant.  R2 </c:v>
                </c:pt>
              </c:strCache>
            </c:strRef>
          </c:cat>
          <c:val>
            <c:numRef>
              <c:f>'Cluster - Distances'!$G$5:$I$5</c:f>
              <c:numCache>
                <c:formatCode>#,##0.0000</c:formatCode>
                <c:ptCount val="3"/>
                <c:pt idx="0">
                  <c:v>0.423</c:v>
                </c:pt>
                <c:pt idx="1">
                  <c:v>0.315</c:v>
                </c:pt>
                <c:pt idx="2">
                  <c:v>0.3439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099928808"/>
        <c:axId val="2099931848"/>
        <c:axId val="0"/>
      </c:bar3DChart>
      <c:catAx>
        <c:axId val="20999288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500" b="1">
                <a:latin typeface="Arial"/>
                <a:cs typeface="Arial"/>
              </a:defRPr>
            </a:pPr>
            <a:endParaRPr lang="es-ES"/>
          </a:p>
        </c:txPr>
        <c:crossAx val="2099931848"/>
        <c:crosses val="autoZero"/>
        <c:auto val="1"/>
        <c:lblAlgn val="ctr"/>
        <c:lblOffset val="100"/>
        <c:noMultiLvlLbl val="0"/>
      </c:catAx>
      <c:valAx>
        <c:axId val="2099931848"/>
        <c:scaling>
          <c:orientation val="minMax"/>
        </c:scaling>
        <c:delete val="1"/>
        <c:axPos val="l"/>
        <c:numFmt formatCode="#,##0.0000" sourceLinked="1"/>
        <c:majorTickMark val="out"/>
        <c:minorTickMark val="none"/>
        <c:tickLblPos val="nextTo"/>
        <c:crossAx val="2099928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622301</xdr:colOff>
      <xdr:row>10</xdr:row>
      <xdr:rowOff>25401</xdr:rowOff>
    </xdr:from>
    <xdr:to>
      <xdr:col>22</xdr:col>
      <xdr:colOff>215900</xdr:colOff>
      <xdr:row>27</xdr:row>
      <xdr:rowOff>165100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660400</xdr:colOff>
      <xdr:row>29</xdr:row>
      <xdr:rowOff>25400</xdr:rowOff>
    </xdr:from>
    <xdr:to>
      <xdr:col>22</xdr:col>
      <xdr:colOff>253999</xdr:colOff>
      <xdr:row>46</xdr:row>
      <xdr:rowOff>165099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622301</xdr:colOff>
      <xdr:row>10</xdr:row>
      <xdr:rowOff>25401</xdr:rowOff>
    </xdr:from>
    <xdr:to>
      <xdr:col>14</xdr:col>
      <xdr:colOff>215900</xdr:colOff>
      <xdr:row>27</xdr:row>
      <xdr:rowOff>165100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660400</xdr:colOff>
      <xdr:row>29</xdr:row>
      <xdr:rowOff>25400</xdr:rowOff>
    </xdr:from>
    <xdr:to>
      <xdr:col>14</xdr:col>
      <xdr:colOff>253999</xdr:colOff>
      <xdr:row>46</xdr:row>
      <xdr:rowOff>165099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Cielo">
      <a:dk1>
        <a:sysClr val="windowText" lastClr="000000"/>
      </a:dk1>
      <a:lt1>
        <a:sysClr val="window" lastClr="FFFFFF"/>
      </a:lt1>
      <a:dk2>
        <a:srgbClr val="1782BF"/>
      </a:dk2>
      <a:lt2>
        <a:srgbClr val="62BCE9"/>
      </a:lt2>
      <a:accent1>
        <a:srgbClr val="073779"/>
      </a:accent1>
      <a:accent2>
        <a:srgbClr val="8FD9FB"/>
      </a:accent2>
      <a:accent3>
        <a:srgbClr val="FFCC00"/>
      </a:accent3>
      <a:accent4>
        <a:srgbClr val="EB6615"/>
      </a:accent4>
      <a:accent5>
        <a:srgbClr val="C76402"/>
      </a:accent5>
      <a:accent6>
        <a:srgbClr val="B523B4"/>
      </a:accent6>
      <a:hlink>
        <a:srgbClr val="FFDE26"/>
      </a:hlink>
      <a:folHlink>
        <a:srgbClr val="DEBE0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21"/>
  <sheetViews>
    <sheetView workbookViewId="0">
      <selection activeCell="G3" sqref="G3"/>
    </sheetView>
  </sheetViews>
  <sheetFormatPr baseColWidth="10" defaultRowHeight="15" x14ac:dyDescent="0"/>
  <cols>
    <col min="1" max="1" width="10.83203125" style="66"/>
    <col min="2" max="2" width="9" style="66" bestFit="1" customWidth="1"/>
    <col min="3" max="3" width="23.5" style="66" hidden="1" customWidth="1"/>
    <col min="4" max="4" width="12.1640625" style="66" bestFit="1" customWidth="1"/>
    <col min="5" max="5" width="6.1640625" style="66" bestFit="1" customWidth="1"/>
    <col min="6" max="7" width="35.33203125" style="66" customWidth="1"/>
    <col min="8" max="8" width="17.33203125" style="66" customWidth="1"/>
    <col min="9" max="9" width="6.83203125" style="66" customWidth="1"/>
    <col min="10" max="10" width="10" style="66" customWidth="1"/>
    <col min="11" max="11" width="8.6640625" style="66" customWidth="1"/>
    <col min="12" max="12" width="8.33203125" style="66" customWidth="1"/>
    <col min="13" max="13" width="17.1640625" style="66" bestFit="1" customWidth="1"/>
    <col min="14" max="14" width="13.33203125" style="66" bestFit="1" customWidth="1"/>
    <col min="15" max="15" width="8.33203125" style="66" customWidth="1"/>
    <col min="16" max="16" width="8.1640625" style="66" bestFit="1" customWidth="1"/>
    <col min="17" max="17" width="7.83203125" style="66" hidden="1" customWidth="1"/>
    <col min="18" max="18" width="11.1640625" style="66" bestFit="1" customWidth="1"/>
    <col min="19" max="19" width="9.6640625" style="66" bestFit="1" customWidth="1"/>
    <col min="20" max="20" width="14.5" style="66" bestFit="1" customWidth="1"/>
    <col min="21" max="21" width="13" style="66" customWidth="1"/>
    <col min="22" max="22" width="9.6640625" style="186" customWidth="1"/>
    <col min="23" max="23" width="7.33203125" style="66" customWidth="1"/>
    <col min="24" max="24" width="8.33203125" style="66" hidden="1" customWidth="1"/>
    <col min="25" max="25" width="8.33203125" style="66" bestFit="1" customWidth="1"/>
    <col min="26" max="26" width="9.6640625" style="66" bestFit="1" customWidth="1"/>
    <col min="27" max="16384" width="10.83203125" style="66"/>
  </cols>
  <sheetData>
    <row r="1" spans="2:29" ht="16" thickBot="1"/>
    <row r="2" spans="2:29" ht="16" thickBot="1">
      <c r="B2" s="235" t="s">
        <v>93</v>
      </c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236"/>
      <c r="V2" s="236"/>
      <c r="W2" s="236"/>
      <c r="X2" s="236"/>
      <c r="Y2" s="236"/>
      <c r="Z2" s="237"/>
    </row>
    <row r="3" spans="2:29" ht="16" thickBot="1">
      <c r="B3" s="70" t="s">
        <v>64</v>
      </c>
      <c r="C3" s="69" t="s">
        <v>48</v>
      </c>
      <c r="D3" s="75" t="s">
        <v>50</v>
      </c>
      <c r="E3" s="114" t="s">
        <v>2</v>
      </c>
      <c r="F3" s="74" t="s">
        <v>3</v>
      </c>
      <c r="G3" s="195" t="s">
        <v>125</v>
      </c>
      <c r="H3" s="188" t="s">
        <v>126</v>
      </c>
      <c r="I3" s="73" t="s">
        <v>78</v>
      </c>
      <c r="J3" s="73" t="s">
        <v>78</v>
      </c>
      <c r="K3" s="76" t="s">
        <v>94</v>
      </c>
      <c r="L3" s="75" t="s">
        <v>55</v>
      </c>
      <c r="M3" s="195" t="s">
        <v>130</v>
      </c>
      <c r="N3" s="188" t="s">
        <v>129</v>
      </c>
      <c r="O3" s="74" t="s">
        <v>42</v>
      </c>
      <c r="P3" s="74" t="s">
        <v>42</v>
      </c>
      <c r="Q3" s="74" t="s">
        <v>42</v>
      </c>
      <c r="R3" s="74" t="s">
        <v>75</v>
      </c>
      <c r="S3" s="75" t="s">
        <v>55</v>
      </c>
      <c r="T3" s="195" t="s">
        <v>131</v>
      </c>
      <c r="U3" s="188" t="s">
        <v>135</v>
      </c>
      <c r="V3" s="74" t="s">
        <v>43</v>
      </c>
      <c r="W3" s="74" t="s">
        <v>43</v>
      </c>
      <c r="X3" s="74" t="s">
        <v>43</v>
      </c>
      <c r="Y3" s="74" t="s">
        <v>76</v>
      </c>
      <c r="Z3" s="75" t="s">
        <v>55</v>
      </c>
    </row>
    <row r="4" spans="2:29" ht="35" customHeight="1" thickBot="1">
      <c r="B4" s="238" t="s">
        <v>61</v>
      </c>
      <c r="C4" s="241"/>
      <c r="D4" s="245" t="s">
        <v>51</v>
      </c>
      <c r="E4" s="131" t="s">
        <v>5</v>
      </c>
      <c r="F4" s="247" t="s">
        <v>90</v>
      </c>
      <c r="G4" s="196" t="s">
        <v>139</v>
      </c>
      <c r="H4" s="190">
        <v>0.47</v>
      </c>
      <c r="I4" s="135">
        <v>0.438</v>
      </c>
      <c r="J4" s="147">
        <v>0.40500000000000003</v>
      </c>
      <c r="K4" s="155">
        <v>0.36270000000000002</v>
      </c>
      <c r="L4" s="165">
        <f>(I4-K4)/K4</f>
        <v>0.20760959470636883</v>
      </c>
      <c r="M4" s="199" t="s">
        <v>140</v>
      </c>
      <c r="N4" s="194" t="s">
        <v>121</v>
      </c>
      <c r="O4" s="184" t="s">
        <v>121</v>
      </c>
      <c r="P4" s="156">
        <v>0.31019999999999998</v>
      </c>
      <c r="Q4" s="156">
        <v>0.3165</v>
      </c>
      <c r="R4" s="139">
        <v>0.32540000000000002</v>
      </c>
      <c r="S4" s="142">
        <f>(R4-P4)/R4</f>
        <v>4.6711739397664556E-2</v>
      </c>
      <c r="T4" s="200" t="s">
        <v>141</v>
      </c>
      <c r="U4" s="189" t="s">
        <v>122</v>
      </c>
      <c r="V4" s="187" t="s">
        <v>122</v>
      </c>
      <c r="W4" s="157">
        <v>9.6699999999999994E-2</v>
      </c>
      <c r="X4" s="158">
        <v>0.10009999999999999</v>
      </c>
      <c r="Y4" s="139">
        <v>0.10539999999999999</v>
      </c>
      <c r="Z4" s="143">
        <f>(Y4-W4)/Y4</f>
        <v>8.2542694497153693E-2</v>
      </c>
    </row>
    <row r="5" spans="2:29" ht="16" thickBot="1">
      <c r="B5" s="239"/>
      <c r="C5" s="242"/>
      <c r="D5" s="246"/>
      <c r="E5" s="132" t="s">
        <v>41</v>
      </c>
      <c r="F5" s="248"/>
      <c r="G5" s="197" t="s">
        <v>148</v>
      </c>
      <c r="H5" s="191">
        <v>0.45100000000000001</v>
      </c>
      <c r="I5" s="147">
        <v>0.42299999999999999</v>
      </c>
      <c r="J5" s="147">
        <v>0.315</v>
      </c>
      <c r="K5" s="154">
        <v>0.34389999999999998</v>
      </c>
      <c r="L5" s="166">
        <f>(I5-K5)/K5</f>
        <v>0.23000872346612389</v>
      </c>
      <c r="M5" s="199" t="s">
        <v>127</v>
      </c>
      <c r="N5" s="194" t="s">
        <v>127</v>
      </c>
      <c r="O5" s="185" t="s">
        <v>124</v>
      </c>
      <c r="P5" s="151">
        <v>0.22700000000000001</v>
      </c>
      <c r="Q5" s="148">
        <v>0.24879999999999999</v>
      </c>
      <c r="R5" s="158">
        <v>0.2412</v>
      </c>
      <c r="S5" s="142">
        <f t="shared" ref="S5:S7" si="0">(R5-P5)/R5</f>
        <v>5.8872305140961818E-2</v>
      </c>
      <c r="T5" s="200" t="s">
        <v>142</v>
      </c>
      <c r="U5" s="189" t="s">
        <v>128</v>
      </c>
      <c r="V5" s="187" t="s">
        <v>123</v>
      </c>
      <c r="W5" s="151">
        <v>5.357E-2</v>
      </c>
      <c r="X5" s="148">
        <v>6.3799999999999996E-2</v>
      </c>
      <c r="Y5" s="154">
        <v>5.6899999999999999E-2</v>
      </c>
      <c r="Z5" s="143">
        <f t="shared" ref="Z5:Z7" si="1">(Y5-W5)/Y5</f>
        <v>5.8523725834797882E-2</v>
      </c>
      <c r="AB5" s="161">
        <f>(R5-P5)/R5</f>
        <v>5.8872305140961818E-2</v>
      </c>
    </row>
    <row r="6" spans="2:29" ht="19" customHeight="1" thickBot="1">
      <c r="B6" s="239"/>
      <c r="C6" s="243"/>
      <c r="D6" s="249" t="s">
        <v>92</v>
      </c>
      <c r="E6" s="133" t="s">
        <v>5</v>
      </c>
      <c r="F6" s="251" t="s">
        <v>91</v>
      </c>
      <c r="G6" s="198" t="s">
        <v>132</v>
      </c>
      <c r="H6" s="192" t="s">
        <v>132</v>
      </c>
      <c r="I6" s="135">
        <v>0.91600000000000004</v>
      </c>
      <c r="J6" s="147">
        <v>0.91600000000000004</v>
      </c>
      <c r="K6" s="155">
        <v>0.91559999999999997</v>
      </c>
      <c r="L6" s="165">
        <f>(I6-K6)/K6</f>
        <v>4.3687199650509716E-4</v>
      </c>
      <c r="M6" s="199" t="s">
        <v>143</v>
      </c>
      <c r="N6" s="194" t="s">
        <v>133</v>
      </c>
      <c r="O6" s="184"/>
      <c r="P6" s="149">
        <v>0.13750000000000001</v>
      </c>
      <c r="Q6" s="148">
        <v>0.13750000000000001</v>
      </c>
      <c r="R6" s="138">
        <v>0.1376</v>
      </c>
      <c r="S6" s="142">
        <f t="shared" si="0"/>
        <v>7.267441860464316E-4</v>
      </c>
      <c r="T6" s="200" t="s">
        <v>144</v>
      </c>
      <c r="U6" s="189" t="s">
        <v>134</v>
      </c>
      <c r="V6" s="187"/>
      <c r="W6" s="140">
        <v>1.78E-2</v>
      </c>
      <c r="X6" s="149">
        <v>1.77E-2</v>
      </c>
      <c r="Y6" s="150">
        <v>1.7850000000000001E-2</v>
      </c>
      <c r="Z6" s="143">
        <f t="shared" si="1"/>
        <v>2.8011204481793515E-3</v>
      </c>
    </row>
    <row r="7" spans="2:29" ht="19" customHeight="1" thickBot="1">
      <c r="B7" s="240"/>
      <c r="C7" s="244"/>
      <c r="D7" s="250"/>
      <c r="E7" s="132" t="s">
        <v>41</v>
      </c>
      <c r="F7" s="252"/>
      <c r="G7" s="197" t="s">
        <v>145</v>
      </c>
      <c r="H7" s="193" t="s">
        <v>136</v>
      </c>
      <c r="I7" s="147">
        <v>0.89100000000000001</v>
      </c>
      <c r="J7" s="147">
        <v>0.89300000000000002</v>
      </c>
      <c r="K7" s="155">
        <v>0.9</v>
      </c>
      <c r="L7" s="165">
        <f>(I7-K7)/K7</f>
        <v>-1.0000000000000009E-2</v>
      </c>
      <c r="M7" s="199" t="s">
        <v>146</v>
      </c>
      <c r="N7" s="194" t="s">
        <v>137</v>
      </c>
      <c r="O7" s="184"/>
      <c r="P7" s="151">
        <v>0.09</v>
      </c>
      <c r="Q7" s="151">
        <v>9.3399999999999997E-2</v>
      </c>
      <c r="R7" s="159">
        <v>9.2200000000000004E-2</v>
      </c>
      <c r="S7" s="142">
        <f t="shared" si="0"/>
        <v>2.3861171366594439E-2</v>
      </c>
      <c r="T7" s="200" t="s">
        <v>147</v>
      </c>
      <c r="U7" s="189" t="s">
        <v>138</v>
      </c>
      <c r="V7" s="187"/>
      <c r="W7" s="151">
        <v>6.8999999999999999E-3</v>
      </c>
      <c r="X7" s="148">
        <v>7.4999999999999997E-3</v>
      </c>
      <c r="Y7" s="160">
        <v>6.8999999999999999E-3</v>
      </c>
      <c r="Z7" s="143">
        <f t="shared" si="1"/>
        <v>0</v>
      </c>
    </row>
    <row r="8" spans="2:29">
      <c r="AB8" s="177">
        <f>AVERAGE(S4:S5)</f>
        <v>5.2792022269313191E-2</v>
      </c>
      <c r="AC8" s="66" t="s">
        <v>103</v>
      </c>
    </row>
    <row r="9" spans="2:29">
      <c r="Z9" s="161">
        <f>(K5/I5)</f>
        <v>0.81300236406619386</v>
      </c>
      <c r="AB9" s="177">
        <f>AVERAGE(Z4:Z5)</f>
        <v>7.0533210165975788E-2</v>
      </c>
      <c r="AC9" s="66" t="s">
        <v>104</v>
      </c>
    </row>
    <row r="13" spans="2:29">
      <c r="Z13" s="66">
        <v>0.42299999999999999</v>
      </c>
      <c r="AA13" s="66">
        <v>0.34389999999999998</v>
      </c>
      <c r="AB13" s="163"/>
    </row>
    <row r="14" spans="2:29">
      <c r="AB14" s="153"/>
    </row>
    <row r="15" spans="2:29">
      <c r="AB15" s="164"/>
    </row>
    <row r="17" spans="26:28">
      <c r="Z17" s="162">
        <f>((Z13/AA13)*100%-100%)</f>
        <v>0.23000872346612389</v>
      </c>
      <c r="AB17" s="161">
        <f>(Z13-AA13)/AA13</f>
        <v>0.23000872346612389</v>
      </c>
    </row>
    <row r="21" spans="26:28">
      <c r="Z21" s="66">
        <f>I5/K5</f>
        <v>1.2300087234661239</v>
      </c>
      <c r="AA21" s="153"/>
    </row>
  </sheetData>
  <mergeCells count="7">
    <mergeCell ref="B2:Z2"/>
    <mergeCell ref="B4:B7"/>
    <mergeCell ref="C4:C7"/>
    <mergeCell ref="D4:D5"/>
    <mergeCell ref="F4:F5"/>
    <mergeCell ref="D6:D7"/>
    <mergeCell ref="F6:F7"/>
  </mergeCells>
  <phoneticPr fontId="2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2"/>
  <sheetViews>
    <sheetView workbookViewId="0">
      <selection activeCell="I17" sqref="I17"/>
    </sheetView>
  </sheetViews>
  <sheetFormatPr baseColWidth="10" defaultRowHeight="15" x14ac:dyDescent="0"/>
  <cols>
    <col min="1" max="1" width="10.83203125" style="1"/>
    <col min="2" max="2" width="6.6640625" bestFit="1" customWidth="1"/>
    <col min="3" max="3" width="40" customWidth="1"/>
    <col min="4" max="4" width="11.33203125" customWidth="1"/>
    <col min="5" max="5" width="12" customWidth="1"/>
    <col min="6" max="25" width="10.83203125" style="90"/>
  </cols>
  <sheetData>
    <row r="1" spans="1:25" s="1" customFormat="1" ht="16" thickBot="1"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</row>
    <row r="2" spans="1:25" ht="16" thickBot="1">
      <c r="B2" s="253" t="s">
        <v>0</v>
      </c>
      <c r="C2" s="254"/>
      <c r="D2" s="254"/>
      <c r="E2" s="255"/>
    </row>
    <row r="3" spans="1:25" ht="16" thickBot="1">
      <c r="B3" s="91" t="s">
        <v>1</v>
      </c>
      <c r="C3" s="92" t="s">
        <v>7</v>
      </c>
      <c r="D3" s="92" t="s">
        <v>8</v>
      </c>
      <c r="E3" s="93" t="s">
        <v>6</v>
      </c>
    </row>
    <row r="4" spans="1:25" ht="36">
      <c r="B4" s="94">
        <v>1</v>
      </c>
      <c r="C4" s="95" t="s">
        <v>84</v>
      </c>
      <c r="D4" s="96">
        <v>36342</v>
      </c>
      <c r="E4" s="97">
        <v>36376</v>
      </c>
    </row>
    <row r="5" spans="1:25">
      <c r="B5" s="98">
        <v>2</v>
      </c>
      <c r="C5" s="99" t="s">
        <v>85</v>
      </c>
      <c r="D5" s="100">
        <v>37203</v>
      </c>
      <c r="E5" s="101">
        <v>37217</v>
      </c>
    </row>
    <row r="6" spans="1:25">
      <c r="B6" s="98" t="s">
        <v>9</v>
      </c>
      <c r="C6" s="99" t="s">
        <v>19</v>
      </c>
      <c r="D6" s="100">
        <v>44532</v>
      </c>
      <c r="E6" s="101">
        <v>44540</v>
      </c>
    </row>
    <row r="7" spans="1:25">
      <c r="B7" s="98" t="s">
        <v>10</v>
      </c>
      <c r="C7" s="99" t="s">
        <v>27</v>
      </c>
      <c r="D7" s="100">
        <v>40483</v>
      </c>
      <c r="E7" s="101">
        <v>40491</v>
      </c>
    </row>
    <row r="8" spans="1:25" s="88" customFormat="1">
      <c r="A8" s="1"/>
      <c r="B8" s="98" t="s">
        <v>11</v>
      </c>
      <c r="C8" s="99" t="s">
        <v>26</v>
      </c>
      <c r="D8" s="102">
        <v>38477</v>
      </c>
      <c r="E8" s="103">
        <v>38485</v>
      </c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</row>
    <row r="9" spans="1:25" s="88" customFormat="1">
      <c r="A9" s="1"/>
      <c r="B9" s="98" t="s">
        <v>12</v>
      </c>
      <c r="C9" s="99" t="s">
        <v>28</v>
      </c>
      <c r="D9" s="102">
        <v>43346</v>
      </c>
      <c r="E9" s="103">
        <v>43354</v>
      </c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</row>
    <row r="10" spans="1:25" s="88" customFormat="1">
      <c r="A10" s="1"/>
      <c r="B10" s="98" t="s">
        <v>13</v>
      </c>
      <c r="C10" s="99" t="s">
        <v>25</v>
      </c>
      <c r="D10" s="102">
        <v>40693</v>
      </c>
      <c r="E10" s="103">
        <v>40701</v>
      </c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pans="1:25" s="88" customFormat="1">
      <c r="A11" s="1"/>
      <c r="B11" s="98" t="s">
        <v>14</v>
      </c>
      <c r="C11" s="99" t="s">
        <v>24</v>
      </c>
      <c r="D11" s="102">
        <v>38416</v>
      </c>
      <c r="E11" s="103">
        <v>38424</v>
      </c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</row>
    <row r="12" spans="1:25" s="88" customFormat="1">
      <c r="A12" s="1"/>
      <c r="B12" s="98" t="s">
        <v>15</v>
      </c>
      <c r="C12" s="99" t="s">
        <v>23</v>
      </c>
      <c r="D12" s="102">
        <v>43534</v>
      </c>
      <c r="E12" s="103">
        <v>43542</v>
      </c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</row>
    <row r="13" spans="1:25" s="88" customFormat="1">
      <c r="A13" s="1"/>
      <c r="B13" s="98" t="s">
        <v>16</v>
      </c>
      <c r="C13" s="99" t="s">
        <v>22</v>
      </c>
      <c r="D13" s="102">
        <v>38049</v>
      </c>
      <c r="E13" s="103">
        <v>38057</v>
      </c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</row>
    <row r="14" spans="1:25" s="88" customFormat="1">
      <c r="A14" s="1"/>
      <c r="B14" s="98" t="s">
        <v>17</v>
      </c>
      <c r="C14" s="99" t="s">
        <v>21</v>
      </c>
      <c r="D14" s="102">
        <v>39426</v>
      </c>
      <c r="E14" s="103">
        <v>39434</v>
      </c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</row>
    <row r="15" spans="1:25" s="88" customFormat="1">
      <c r="A15" s="1"/>
      <c r="B15" s="98" t="s">
        <v>18</v>
      </c>
      <c r="C15" s="99" t="s">
        <v>20</v>
      </c>
      <c r="D15" s="102">
        <v>38031</v>
      </c>
      <c r="E15" s="103">
        <v>38039</v>
      </c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</row>
    <row r="16" spans="1:25" s="89" customFormat="1">
      <c r="A16" s="202"/>
      <c r="B16" s="98" t="s">
        <v>29</v>
      </c>
      <c r="C16" s="104" t="s">
        <v>34</v>
      </c>
      <c r="D16" s="102">
        <v>38384</v>
      </c>
      <c r="E16" s="103">
        <v>38394</v>
      </c>
      <c r="F16" s="201"/>
      <c r="G16" s="201"/>
      <c r="H16" s="201"/>
      <c r="I16" s="201"/>
      <c r="J16" s="201"/>
      <c r="K16" s="201"/>
      <c r="L16" s="201"/>
      <c r="M16" s="201"/>
      <c r="N16" s="201"/>
      <c r="O16" s="201"/>
      <c r="P16" s="201"/>
      <c r="Q16" s="201"/>
      <c r="R16" s="201"/>
      <c r="S16" s="201"/>
      <c r="T16" s="201"/>
      <c r="U16" s="201"/>
      <c r="V16" s="201"/>
      <c r="W16" s="201"/>
      <c r="X16" s="201"/>
      <c r="Y16" s="201"/>
    </row>
    <row r="17" spans="1:25" s="88" customFormat="1">
      <c r="A17" s="1"/>
      <c r="B17" s="98" t="s">
        <v>30</v>
      </c>
      <c r="C17" s="104" t="s">
        <v>35</v>
      </c>
      <c r="D17" s="102">
        <v>40424</v>
      </c>
      <c r="E17" s="103">
        <v>40434</v>
      </c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</row>
    <row r="18" spans="1:25" s="88" customFormat="1">
      <c r="A18" s="1"/>
      <c r="B18" s="98" t="s">
        <v>31</v>
      </c>
      <c r="C18" s="105" t="s">
        <v>36</v>
      </c>
      <c r="D18" s="102">
        <v>44536</v>
      </c>
      <c r="E18" s="103">
        <v>44542</v>
      </c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</row>
    <row r="19" spans="1:25">
      <c r="B19" s="98" t="s">
        <v>32</v>
      </c>
      <c r="C19" s="105" t="s">
        <v>37</v>
      </c>
      <c r="D19" s="102">
        <v>44910</v>
      </c>
      <c r="E19" s="103">
        <v>44916</v>
      </c>
    </row>
    <row r="20" spans="1:25">
      <c r="B20" s="98" t="s">
        <v>33</v>
      </c>
      <c r="C20" s="104" t="s">
        <v>38</v>
      </c>
      <c r="D20" s="102">
        <v>43536</v>
      </c>
      <c r="E20" s="103">
        <v>47685</v>
      </c>
    </row>
    <row r="21" spans="1:25" ht="16" thickBot="1">
      <c r="B21" s="106">
        <v>5</v>
      </c>
      <c r="C21" s="107" t="s">
        <v>86</v>
      </c>
      <c r="D21" s="108">
        <v>36401</v>
      </c>
      <c r="E21" s="109">
        <v>36423</v>
      </c>
    </row>
    <row r="22" spans="1:25" ht="16" thickBot="1">
      <c r="B22" s="256" t="s">
        <v>82</v>
      </c>
      <c r="C22" s="257"/>
      <c r="D22" s="257"/>
      <c r="E22" s="258"/>
    </row>
    <row r="23" spans="1:25" ht="16" thickBot="1">
      <c r="B23" s="110"/>
      <c r="C23" s="111" t="s">
        <v>83</v>
      </c>
      <c r="D23" s="112">
        <v>36837</v>
      </c>
      <c r="E23" s="113">
        <v>36855</v>
      </c>
    </row>
    <row r="24" spans="1:25">
      <c r="B24" s="203"/>
      <c r="C24" s="203"/>
      <c r="D24" s="203"/>
      <c r="E24" s="203"/>
    </row>
    <row r="25" spans="1:25">
      <c r="B25" s="203"/>
      <c r="C25" s="203"/>
      <c r="D25" s="203"/>
      <c r="E25" s="203"/>
    </row>
    <row r="26" spans="1:25">
      <c r="B26" s="203"/>
      <c r="C26" s="203"/>
      <c r="D26" s="203"/>
      <c r="E26" s="203"/>
    </row>
    <row r="27" spans="1:25">
      <c r="B27" s="203"/>
      <c r="C27" s="203"/>
      <c r="D27" s="203"/>
      <c r="E27" s="203"/>
    </row>
    <row r="28" spans="1:25">
      <c r="B28" s="203"/>
      <c r="C28" s="203"/>
      <c r="D28" s="203"/>
      <c r="E28" s="203"/>
    </row>
    <row r="29" spans="1:25">
      <c r="B29" s="203"/>
      <c r="C29" s="203"/>
      <c r="D29" s="203"/>
      <c r="E29" s="203"/>
    </row>
    <row r="30" spans="1:25">
      <c r="B30" s="1"/>
      <c r="C30" s="1"/>
      <c r="D30" s="1"/>
      <c r="E30" s="1"/>
    </row>
    <row r="31" spans="1:25">
      <c r="B31" s="1"/>
      <c r="C31" s="1"/>
      <c r="D31" s="1"/>
      <c r="E31" s="1"/>
    </row>
    <row r="32" spans="1:25">
      <c r="B32" s="1"/>
      <c r="C32" s="1"/>
      <c r="D32" s="1"/>
      <c r="E32" s="1"/>
    </row>
    <row r="33" spans="2:5">
      <c r="B33" s="1"/>
      <c r="C33" s="1"/>
      <c r="D33" s="1"/>
      <c r="E33" s="1"/>
    </row>
    <row r="34" spans="2:5">
      <c r="B34" s="1"/>
      <c r="C34" s="1"/>
      <c r="D34" s="1"/>
      <c r="E34" s="1"/>
    </row>
    <row r="35" spans="2:5">
      <c r="B35" s="1"/>
      <c r="C35" s="1"/>
      <c r="D35" s="1"/>
      <c r="E35" s="1"/>
    </row>
    <row r="36" spans="2:5">
      <c r="B36" s="1"/>
      <c r="C36" s="1"/>
      <c r="D36" s="1"/>
      <c r="E36" s="1"/>
    </row>
    <row r="37" spans="2:5">
      <c r="B37" s="1"/>
      <c r="C37" s="1"/>
      <c r="D37" s="1"/>
      <c r="E37" s="1"/>
    </row>
    <row r="38" spans="2:5">
      <c r="B38" s="1"/>
      <c r="C38" s="1"/>
      <c r="D38" s="1"/>
      <c r="E38" s="1"/>
    </row>
    <row r="39" spans="2:5">
      <c r="B39" s="1"/>
      <c r="C39" s="1"/>
      <c r="D39" s="1"/>
      <c r="E39" s="1"/>
    </row>
    <row r="40" spans="2:5">
      <c r="B40" s="1"/>
      <c r="C40" s="1"/>
      <c r="D40" s="1"/>
      <c r="E40" s="1"/>
    </row>
    <row r="41" spans="2:5">
      <c r="B41" s="1"/>
      <c r="C41" s="1"/>
      <c r="D41" s="1"/>
      <c r="E41" s="1"/>
    </row>
    <row r="42" spans="2:5">
      <c r="B42" s="1"/>
      <c r="C42" s="1"/>
      <c r="D42" s="1"/>
      <c r="E42" s="1"/>
    </row>
    <row r="43" spans="2:5">
      <c r="B43" s="1"/>
      <c r="C43" s="1"/>
      <c r="D43" s="1"/>
      <c r="E43" s="1"/>
    </row>
    <row r="44" spans="2:5">
      <c r="B44" s="1"/>
      <c r="C44" s="1"/>
      <c r="D44" s="1"/>
      <c r="E44" s="1"/>
    </row>
    <row r="45" spans="2:5">
      <c r="B45" s="1"/>
      <c r="C45" s="1"/>
      <c r="D45" s="1"/>
      <c r="E45" s="1"/>
    </row>
    <row r="46" spans="2:5">
      <c r="B46" s="1"/>
      <c r="C46" s="1"/>
      <c r="D46" s="1"/>
      <c r="E46" s="1"/>
    </row>
    <row r="47" spans="2:5">
      <c r="B47" s="1"/>
      <c r="C47" s="1"/>
      <c r="D47" s="1"/>
      <c r="E47" s="1"/>
    </row>
    <row r="48" spans="2:5">
      <c r="B48" s="1"/>
      <c r="C48" s="1"/>
      <c r="D48" s="1"/>
      <c r="E48" s="1"/>
    </row>
    <row r="49" spans="2:5">
      <c r="B49" s="1"/>
      <c r="C49" s="1"/>
      <c r="D49" s="1"/>
      <c r="E49" s="1"/>
    </row>
    <row r="50" spans="2:5">
      <c r="B50" s="1"/>
      <c r="C50" s="1"/>
      <c r="D50" s="1"/>
      <c r="E50" s="1"/>
    </row>
    <row r="51" spans="2:5">
      <c r="B51" s="1"/>
      <c r="C51" s="1"/>
      <c r="D51" s="1"/>
      <c r="E51" s="1"/>
    </row>
    <row r="52" spans="2:5">
      <c r="B52" s="1"/>
      <c r="C52" s="1"/>
      <c r="D52" s="1"/>
      <c r="E52" s="1"/>
    </row>
    <row r="53" spans="2:5">
      <c r="B53" s="1"/>
      <c r="C53" s="1"/>
      <c r="D53" s="1"/>
      <c r="E53" s="1"/>
    </row>
    <row r="54" spans="2:5">
      <c r="B54" s="1"/>
      <c r="C54" s="1"/>
      <c r="D54" s="1"/>
      <c r="E54" s="1"/>
    </row>
    <row r="55" spans="2:5">
      <c r="B55" s="1"/>
      <c r="C55" s="1"/>
      <c r="D55" s="1"/>
      <c r="E55" s="1"/>
    </row>
    <row r="56" spans="2:5">
      <c r="B56" s="1"/>
      <c r="C56" s="1"/>
      <c r="D56" s="1"/>
      <c r="E56" s="1"/>
    </row>
    <row r="57" spans="2:5">
      <c r="B57" s="1"/>
      <c r="C57" s="1"/>
      <c r="D57" s="1"/>
      <c r="E57" s="1"/>
    </row>
    <row r="58" spans="2:5">
      <c r="B58" s="1"/>
      <c r="C58" s="1"/>
      <c r="D58" s="1"/>
      <c r="E58" s="1"/>
    </row>
    <row r="59" spans="2:5">
      <c r="B59" s="1"/>
      <c r="C59" s="1"/>
      <c r="D59" s="1"/>
      <c r="E59" s="1"/>
    </row>
    <row r="60" spans="2:5">
      <c r="B60" s="1"/>
      <c r="C60" s="1"/>
      <c r="D60" s="1"/>
      <c r="E60" s="1"/>
    </row>
    <row r="61" spans="2:5">
      <c r="B61" s="1"/>
      <c r="C61" s="1"/>
      <c r="D61" s="1"/>
      <c r="E61" s="1"/>
    </row>
    <row r="62" spans="2:5">
      <c r="B62" s="1"/>
      <c r="C62" s="1"/>
      <c r="D62" s="1"/>
      <c r="E62" s="1"/>
    </row>
    <row r="63" spans="2:5">
      <c r="B63" s="1"/>
      <c r="C63" s="1"/>
      <c r="D63" s="1"/>
      <c r="E63" s="1"/>
    </row>
    <row r="64" spans="2:5">
      <c r="B64" s="1"/>
      <c r="C64" s="1"/>
      <c r="D64" s="1"/>
      <c r="E64" s="1"/>
    </row>
    <row r="65" spans="2:5">
      <c r="B65" s="1"/>
      <c r="C65" s="1"/>
      <c r="D65" s="1"/>
      <c r="E65" s="1"/>
    </row>
    <row r="66" spans="2:5">
      <c r="B66" s="1"/>
      <c r="C66" s="1"/>
      <c r="D66" s="1"/>
      <c r="E66" s="1"/>
    </row>
    <row r="67" spans="2:5">
      <c r="B67" s="1"/>
      <c r="C67" s="1"/>
      <c r="D67" s="1"/>
      <c r="E67" s="1"/>
    </row>
    <row r="68" spans="2:5">
      <c r="B68" s="1"/>
      <c r="C68" s="1"/>
      <c r="D68" s="1"/>
      <c r="E68" s="1"/>
    </row>
    <row r="69" spans="2:5">
      <c r="B69" s="1"/>
      <c r="C69" s="1"/>
      <c r="D69" s="1"/>
      <c r="E69" s="1"/>
    </row>
    <row r="70" spans="2:5">
      <c r="B70" s="1"/>
      <c r="C70" s="1"/>
      <c r="D70" s="1"/>
      <c r="E70" s="1"/>
    </row>
    <row r="71" spans="2:5">
      <c r="B71" s="1"/>
      <c r="C71" s="1"/>
      <c r="D71" s="1"/>
      <c r="E71" s="1"/>
    </row>
    <row r="72" spans="2:5">
      <c r="B72" s="1"/>
      <c r="C72" s="1"/>
      <c r="D72" s="1"/>
      <c r="E72" s="1"/>
    </row>
    <row r="73" spans="2:5">
      <c r="B73" s="1"/>
      <c r="C73" s="1"/>
      <c r="D73" s="1"/>
      <c r="E73" s="1"/>
    </row>
    <row r="74" spans="2:5">
      <c r="B74" s="1"/>
      <c r="C74" s="1"/>
      <c r="D74" s="1"/>
      <c r="E74" s="1"/>
    </row>
    <row r="75" spans="2:5">
      <c r="B75" s="1"/>
      <c r="C75" s="1"/>
      <c r="D75" s="1"/>
      <c r="E75" s="1"/>
    </row>
    <row r="76" spans="2:5">
      <c r="B76" s="1"/>
      <c r="C76" s="1"/>
      <c r="D76" s="1"/>
      <c r="E76" s="1"/>
    </row>
    <row r="77" spans="2:5">
      <c r="B77" s="1"/>
      <c r="C77" s="1"/>
      <c r="D77" s="1"/>
      <c r="E77" s="1"/>
    </row>
    <row r="78" spans="2:5">
      <c r="B78" s="1"/>
      <c r="C78" s="1"/>
      <c r="D78" s="1"/>
      <c r="E78" s="1"/>
    </row>
    <row r="79" spans="2:5">
      <c r="B79" s="1"/>
      <c r="C79" s="1"/>
      <c r="D79" s="1"/>
      <c r="E79" s="1"/>
    </row>
    <row r="80" spans="2:5">
      <c r="B80" s="1"/>
      <c r="C80" s="1"/>
      <c r="D80" s="1"/>
      <c r="E80" s="1"/>
    </row>
    <row r="81" spans="2:5">
      <c r="B81" s="1"/>
      <c r="C81" s="1"/>
      <c r="D81" s="1"/>
      <c r="E81" s="1"/>
    </row>
    <row r="82" spans="2:5">
      <c r="B82" s="1"/>
      <c r="C82" s="1"/>
      <c r="D82" s="1"/>
      <c r="E82" s="1"/>
    </row>
    <row r="83" spans="2:5">
      <c r="B83" s="1"/>
      <c r="C83" s="1"/>
      <c r="D83" s="1"/>
      <c r="E83" s="1"/>
    </row>
    <row r="84" spans="2:5">
      <c r="B84" s="1"/>
      <c r="C84" s="1"/>
      <c r="D84" s="1"/>
      <c r="E84" s="1"/>
    </row>
    <row r="85" spans="2:5">
      <c r="B85" s="1"/>
      <c r="C85" s="1"/>
      <c r="D85" s="1"/>
      <c r="E85" s="1"/>
    </row>
    <row r="86" spans="2:5">
      <c r="B86" s="1"/>
      <c r="C86" s="1"/>
      <c r="D86" s="1"/>
      <c r="E86" s="1"/>
    </row>
    <row r="87" spans="2:5">
      <c r="B87" s="1"/>
      <c r="C87" s="1"/>
      <c r="D87" s="1"/>
      <c r="E87" s="1"/>
    </row>
    <row r="88" spans="2:5">
      <c r="B88" s="1"/>
      <c r="C88" s="1"/>
      <c r="D88" s="1"/>
      <c r="E88" s="1"/>
    </row>
    <row r="89" spans="2:5">
      <c r="B89" s="1"/>
      <c r="C89" s="1"/>
      <c r="D89" s="1"/>
      <c r="E89" s="1"/>
    </row>
    <row r="90" spans="2:5">
      <c r="B90" s="1"/>
      <c r="C90" s="1"/>
      <c r="D90" s="1"/>
      <c r="E90" s="1"/>
    </row>
    <row r="91" spans="2:5">
      <c r="B91" s="1"/>
      <c r="C91" s="1"/>
      <c r="D91" s="1"/>
      <c r="E91" s="1"/>
    </row>
    <row r="92" spans="2:5">
      <c r="B92" s="1"/>
      <c r="C92" s="1"/>
      <c r="D92" s="1"/>
      <c r="E92" s="1"/>
    </row>
    <row r="93" spans="2:5">
      <c r="B93" s="1"/>
      <c r="C93" s="1"/>
      <c r="D93" s="1"/>
      <c r="E93" s="1"/>
    </row>
    <row r="94" spans="2:5">
      <c r="B94" s="1"/>
      <c r="C94" s="1"/>
      <c r="D94" s="1"/>
      <c r="E94" s="1"/>
    </row>
    <row r="95" spans="2:5">
      <c r="B95" s="1"/>
      <c r="C95" s="1"/>
      <c r="D95" s="1"/>
      <c r="E95" s="1"/>
    </row>
    <row r="96" spans="2:5">
      <c r="B96" s="1"/>
      <c r="C96" s="1"/>
      <c r="D96" s="1"/>
      <c r="E96" s="1"/>
    </row>
    <row r="97" spans="2:5">
      <c r="B97" s="1"/>
      <c r="C97" s="1"/>
      <c r="D97" s="1"/>
      <c r="E97" s="1"/>
    </row>
    <row r="98" spans="2:5">
      <c r="B98" s="1"/>
      <c r="C98" s="1"/>
      <c r="D98" s="1"/>
      <c r="E98" s="1"/>
    </row>
    <row r="99" spans="2:5">
      <c r="B99" s="1"/>
      <c r="C99" s="1"/>
      <c r="D99" s="1"/>
      <c r="E99" s="1"/>
    </row>
    <row r="100" spans="2:5">
      <c r="B100" s="1"/>
      <c r="C100" s="1"/>
      <c r="D100" s="1"/>
      <c r="E100" s="1"/>
    </row>
    <row r="101" spans="2:5">
      <c r="B101" s="1"/>
      <c r="C101" s="1"/>
      <c r="D101" s="1"/>
      <c r="E101" s="1"/>
    </row>
    <row r="102" spans="2:5">
      <c r="B102" s="1"/>
      <c r="C102" s="1"/>
      <c r="D102" s="1"/>
      <c r="E102" s="1"/>
    </row>
    <row r="103" spans="2:5">
      <c r="B103" s="1"/>
      <c r="C103" s="1"/>
      <c r="D103" s="1"/>
      <c r="E103" s="1"/>
    </row>
    <row r="104" spans="2:5">
      <c r="B104" s="1"/>
      <c r="C104" s="1"/>
      <c r="D104" s="1"/>
      <c r="E104" s="1"/>
    </row>
    <row r="105" spans="2:5">
      <c r="B105" s="1"/>
      <c r="C105" s="1"/>
      <c r="D105" s="1"/>
      <c r="E105" s="1"/>
    </row>
    <row r="106" spans="2:5">
      <c r="B106" s="1"/>
      <c r="C106" s="1"/>
      <c r="D106" s="1"/>
      <c r="E106" s="1"/>
    </row>
    <row r="107" spans="2:5">
      <c r="B107" s="1"/>
      <c r="C107" s="1"/>
      <c r="D107" s="1"/>
      <c r="E107" s="1"/>
    </row>
    <row r="108" spans="2:5">
      <c r="B108" s="1"/>
      <c r="C108" s="1"/>
      <c r="D108" s="1"/>
      <c r="E108" s="1"/>
    </row>
    <row r="109" spans="2:5">
      <c r="B109" s="1"/>
      <c r="C109" s="1"/>
      <c r="D109" s="1"/>
      <c r="E109" s="1"/>
    </row>
    <row r="110" spans="2:5">
      <c r="B110" s="1"/>
      <c r="C110" s="1"/>
      <c r="D110" s="1"/>
      <c r="E110" s="1"/>
    </row>
    <row r="111" spans="2:5">
      <c r="B111" s="1"/>
      <c r="C111" s="1"/>
      <c r="D111" s="1"/>
      <c r="E111" s="1"/>
    </row>
    <row r="112" spans="2:5">
      <c r="B112" s="1"/>
      <c r="C112" s="1"/>
      <c r="D112" s="1"/>
      <c r="E112" s="1"/>
    </row>
    <row r="113" spans="2:5">
      <c r="B113" s="1"/>
      <c r="C113" s="1"/>
      <c r="D113" s="1"/>
      <c r="E113" s="1"/>
    </row>
    <row r="114" spans="2:5">
      <c r="B114" s="1"/>
      <c r="C114" s="1"/>
      <c r="D114" s="1"/>
      <c r="E114" s="1"/>
    </row>
    <row r="115" spans="2:5">
      <c r="B115" s="1"/>
      <c r="C115" s="1"/>
      <c r="D115" s="1"/>
      <c r="E115" s="1"/>
    </row>
    <row r="116" spans="2:5">
      <c r="B116" s="1"/>
      <c r="C116" s="1"/>
      <c r="D116" s="1"/>
      <c r="E116" s="1"/>
    </row>
    <row r="117" spans="2:5">
      <c r="B117" s="1"/>
      <c r="C117" s="1"/>
      <c r="D117" s="1"/>
      <c r="E117" s="1"/>
    </row>
    <row r="118" spans="2:5">
      <c r="B118" s="1"/>
      <c r="C118" s="1"/>
      <c r="D118" s="1"/>
      <c r="E118" s="1"/>
    </row>
    <row r="119" spans="2:5">
      <c r="B119" s="1"/>
      <c r="C119" s="1"/>
      <c r="D119" s="1"/>
      <c r="E119" s="1"/>
    </row>
    <row r="120" spans="2:5">
      <c r="B120" s="1"/>
      <c r="C120" s="1"/>
      <c r="D120" s="1"/>
      <c r="E120" s="1"/>
    </row>
    <row r="121" spans="2:5">
      <c r="B121" s="1"/>
      <c r="C121" s="1"/>
      <c r="D121" s="1"/>
      <c r="E121" s="1"/>
    </row>
    <row r="122" spans="2:5">
      <c r="B122" s="1"/>
      <c r="C122" s="1"/>
      <c r="D122" s="1"/>
      <c r="E122" s="1"/>
    </row>
  </sheetData>
  <mergeCells count="2">
    <mergeCell ref="B2:E2"/>
    <mergeCell ref="B22:E2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zoomScale="75" zoomScaleNormal="75" zoomScalePageLayoutView="75" workbookViewId="0">
      <selection activeCell="D35" sqref="D35"/>
    </sheetView>
  </sheetViews>
  <sheetFormatPr baseColWidth="10" defaultRowHeight="15" x14ac:dyDescent="0"/>
  <cols>
    <col min="2" max="2" width="22.5" bestFit="1" customWidth="1"/>
    <col min="3" max="3" width="22.83203125" bestFit="1" customWidth="1"/>
    <col min="4" max="5" width="15.5" customWidth="1"/>
    <col min="6" max="6" width="23.5" hidden="1" customWidth="1"/>
    <col min="7" max="7" width="15.5" customWidth="1"/>
    <col min="9" max="9" width="29" hidden="1" customWidth="1"/>
    <col min="18" max="18" width="12.33203125" customWidth="1"/>
    <col min="19" max="19" width="12.1640625" bestFit="1" customWidth="1"/>
  </cols>
  <sheetData>
    <row r="1" spans="2:19" ht="16" thickBot="1"/>
    <row r="2" spans="2:19" ht="16" thickBot="1">
      <c r="B2" s="55" t="s">
        <v>0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7"/>
    </row>
    <row r="3" spans="2:19" ht="16" thickBot="1">
      <c r="B3" s="2" t="s">
        <v>40</v>
      </c>
      <c r="C3" s="3" t="s">
        <v>1</v>
      </c>
      <c r="D3" s="3" t="s">
        <v>64</v>
      </c>
      <c r="E3" s="3" t="s">
        <v>46</v>
      </c>
      <c r="F3" s="3" t="s">
        <v>48</v>
      </c>
      <c r="G3" s="3" t="s">
        <v>50</v>
      </c>
      <c r="H3" s="6" t="s">
        <v>2</v>
      </c>
      <c r="I3" s="6" t="s">
        <v>3</v>
      </c>
      <c r="J3" s="15" t="s">
        <v>53</v>
      </c>
      <c r="K3" s="15" t="s">
        <v>54</v>
      </c>
      <c r="L3" s="15" t="s">
        <v>55</v>
      </c>
      <c r="M3" s="17" t="s">
        <v>42</v>
      </c>
      <c r="N3" s="17" t="s">
        <v>56</v>
      </c>
      <c r="O3" s="18" t="s">
        <v>55</v>
      </c>
      <c r="P3" s="19" t="s">
        <v>43</v>
      </c>
      <c r="Q3" s="20" t="s">
        <v>57</v>
      </c>
      <c r="R3" s="20" t="s">
        <v>55</v>
      </c>
      <c r="S3" s="20" t="s">
        <v>45</v>
      </c>
    </row>
    <row r="4" spans="2:19" ht="19" customHeight="1" thickBot="1">
      <c r="B4" s="266" t="s">
        <v>58</v>
      </c>
      <c r="C4" s="266" t="s">
        <v>59</v>
      </c>
      <c r="D4" s="259" t="s">
        <v>61</v>
      </c>
      <c r="E4" s="259" t="s">
        <v>62</v>
      </c>
      <c r="F4" s="266" t="s">
        <v>60</v>
      </c>
      <c r="G4" s="261" t="s">
        <v>51</v>
      </c>
      <c r="H4" s="7" t="s">
        <v>5</v>
      </c>
      <c r="I4" s="266" t="s">
        <v>63</v>
      </c>
      <c r="J4" s="25"/>
      <c r="K4" s="26"/>
      <c r="L4" s="14"/>
      <c r="M4" s="35">
        <v>0.32579999999999998</v>
      </c>
      <c r="N4" s="35">
        <v>0.32540000000000002</v>
      </c>
      <c r="O4" s="42">
        <f>((M4*100)/N4)</f>
        <v>100.12292562999384</v>
      </c>
      <c r="P4" s="35">
        <v>0.10539999999999999</v>
      </c>
      <c r="Q4" s="29">
        <v>0.10539999999999999</v>
      </c>
      <c r="R4" s="29">
        <f>(P4-Q4)*100%</f>
        <v>0</v>
      </c>
      <c r="S4" s="9"/>
    </row>
    <row r="5" spans="2:19" ht="19" customHeight="1" thickBot="1">
      <c r="B5" s="259"/>
      <c r="C5" s="259"/>
      <c r="D5" s="259"/>
      <c r="E5" s="259"/>
      <c r="F5" s="259"/>
      <c r="G5" s="262"/>
      <c r="H5" s="5" t="s">
        <v>41</v>
      </c>
      <c r="I5" s="260"/>
      <c r="J5" s="27"/>
      <c r="K5" s="28"/>
      <c r="L5" s="14"/>
      <c r="M5" s="36">
        <v>0.24079999999999999</v>
      </c>
      <c r="N5" s="36">
        <v>0.2412</v>
      </c>
      <c r="O5" s="37">
        <f t="shared" ref="O5:O7" si="0">(M5-N5)</f>
        <v>-4.0000000000001146E-4</v>
      </c>
      <c r="P5" s="32">
        <v>1.77E-2</v>
      </c>
      <c r="Q5" s="33">
        <v>1.78E-2</v>
      </c>
      <c r="R5" s="34">
        <f>(Q5-P5)+100%</f>
        <v>1.0001</v>
      </c>
      <c r="S5" s="10"/>
    </row>
    <row r="6" spans="2:19" ht="19" customHeight="1" thickBot="1">
      <c r="B6" s="259"/>
      <c r="C6" s="259"/>
      <c r="D6" s="259"/>
      <c r="E6" s="259"/>
      <c r="F6" s="259"/>
      <c r="G6" s="263" t="s">
        <v>52</v>
      </c>
      <c r="H6" s="4" t="s">
        <v>5</v>
      </c>
      <c r="I6" s="266" t="s">
        <v>67</v>
      </c>
      <c r="J6" s="23"/>
      <c r="K6" s="23"/>
      <c r="L6" s="4"/>
      <c r="M6" s="38">
        <v>0.13750000000000001</v>
      </c>
      <c r="N6" s="38">
        <v>0.1376</v>
      </c>
      <c r="O6" s="37">
        <f t="shared" si="0"/>
        <v>-9.9999999999988987E-5</v>
      </c>
      <c r="P6" s="30">
        <v>1.7749999999999998E-2</v>
      </c>
      <c r="Q6" s="31">
        <v>1.7850000000000001E-2</v>
      </c>
      <c r="R6" s="39">
        <f>(P6-Q6)*100</f>
        <v>-1.0000000000000286E-2</v>
      </c>
      <c r="S6" s="10"/>
    </row>
    <row r="7" spans="2:19" ht="19" customHeight="1" thickBot="1">
      <c r="B7" s="259"/>
      <c r="C7" s="259"/>
      <c r="D7" s="260"/>
      <c r="E7" s="260"/>
      <c r="F7" s="259"/>
      <c r="G7" s="262"/>
      <c r="H7" s="5" t="s">
        <v>41</v>
      </c>
      <c r="I7" s="260"/>
      <c r="J7" s="13"/>
      <c r="K7" s="13"/>
      <c r="L7" s="5"/>
      <c r="M7" s="41">
        <v>0.09</v>
      </c>
      <c r="N7" s="36">
        <v>9.2200000000000004E-2</v>
      </c>
      <c r="O7" s="37">
        <f t="shared" si="0"/>
        <v>-2.2000000000000075E-3</v>
      </c>
      <c r="P7" s="38">
        <v>6.8999999999999999E-3</v>
      </c>
      <c r="Q7" s="40">
        <v>6.8999999999999999E-3</v>
      </c>
      <c r="R7" s="29">
        <f t="shared" ref="R7" si="1">(P7-Q7)*100%</f>
        <v>0</v>
      </c>
      <c r="S7" s="11"/>
    </row>
    <row r="8" spans="2:19" ht="19" customHeight="1">
      <c r="B8" s="259"/>
      <c r="C8" s="259"/>
      <c r="D8" s="259" t="s">
        <v>65</v>
      </c>
      <c r="E8" s="259" t="s">
        <v>66</v>
      </c>
      <c r="F8" s="259"/>
      <c r="G8" s="261" t="s">
        <v>51</v>
      </c>
      <c r="H8" s="7" t="s">
        <v>5</v>
      </c>
      <c r="I8" s="270" t="s">
        <v>68</v>
      </c>
      <c r="J8" s="26">
        <v>0.36299999999999999</v>
      </c>
      <c r="K8" s="26">
        <v>0.36270000000000002</v>
      </c>
      <c r="L8" s="14"/>
      <c r="M8" s="21">
        <v>0.32540000000000002</v>
      </c>
      <c r="N8" s="35">
        <v>0.32540000000000002</v>
      </c>
      <c r="O8" s="7"/>
      <c r="P8" s="21">
        <v>0.10539999999999999</v>
      </c>
      <c r="Q8" s="29">
        <v>0.10539999999999999</v>
      </c>
      <c r="R8" s="9"/>
      <c r="S8" s="9"/>
    </row>
    <row r="9" spans="2:19" ht="19" customHeight="1" thickBot="1">
      <c r="B9" s="259"/>
      <c r="C9" s="259"/>
      <c r="D9" s="259"/>
      <c r="E9" s="259"/>
      <c r="F9" s="259"/>
      <c r="G9" s="262"/>
      <c r="H9" s="8" t="s">
        <v>41</v>
      </c>
      <c r="I9" s="271"/>
      <c r="J9" s="32">
        <v>0.34300000000000003</v>
      </c>
      <c r="K9" s="32">
        <v>0.34389999999999998</v>
      </c>
      <c r="L9" s="8"/>
      <c r="M9" s="22">
        <v>0.2833</v>
      </c>
      <c r="N9" s="36">
        <v>0.2412</v>
      </c>
      <c r="O9" s="8"/>
      <c r="P9" s="22">
        <v>0.1067</v>
      </c>
      <c r="Q9" s="33">
        <v>1.78E-2</v>
      </c>
      <c r="R9" s="10"/>
      <c r="S9" s="10"/>
    </row>
    <row r="10" spans="2:19" ht="19" customHeight="1">
      <c r="B10" s="259"/>
      <c r="C10" s="259"/>
      <c r="D10" s="259"/>
      <c r="E10" s="259"/>
      <c r="F10" s="259"/>
      <c r="G10" s="263" t="s">
        <v>52</v>
      </c>
      <c r="H10" s="8" t="s">
        <v>5</v>
      </c>
      <c r="I10" s="269" t="s">
        <v>67</v>
      </c>
      <c r="J10" s="32">
        <v>0.91600000000000004</v>
      </c>
      <c r="K10" s="32">
        <v>0.91559999999999997</v>
      </c>
      <c r="L10" s="8"/>
      <c r="M10" s="22">
        <v>0.13750000000000001</v>
      </c>
      <c r="N10" s="22">
        <v>0.1376</v>
      </c>
      <c r="O10" s="8"/>
      <c r="P10" s="22">
        <v>1.77E-2</v>
      </c>
      <c r="Q10" s="31">
        <v>1.7850000000000001E-2</v>
      </c>
      <c r="R10" s="10"/>
      <c r="S10" s="10"/>
    </row>
    <row r="11" spans="2:19" ht="19" customHeight="1" thickBot="1">
      <c r="B11" s="259"/>
      <c r="C11" s="260"/>
      <c r="D11" s="260"/>
      <c r="E11" s="260"/>
      <c r="F11" s="259"/>
      <c r="G11" s="262"/>
      <c r="H11" s="5" t="s">
        <v>41</v>
      </c>
      <c r="I11" s="260"/>
      <c r="J11" s="28">
        <v>0.90600000000000003</v>
      </c>
      <c r="K11" s="28">
        <v>0.9</v>
      </c>
      <c r="L11" s="5"/>
      <c r="M11" s="43">
        <v>0.09</v>
      </c>
      <c r="N11" s="24">
        <v>9.2200000000000004E-2</v>
      </c>
      <c r="O11" s="5"/>
      <c r="P11" s="24">
        <v>6.8999999999999999E-3</v>
      </c>
      <c r="Q11" s="40">
        <v>6.8999999999999999E-3</v>
      </c>
      <c r="R11" s="11"/>
      <c r="S11" s="11"/>
    </row>
    <row r="12" spans="2:19" ht="19" customHeight="1">
      <c r="B12" s="259"/>
      <c r="C12" s="263" t="s">
        <v>39</v>
      </c>
      <c r="D12" s="259"/>
      <c r="E12" s="259" t="s">
        <v>69</v>
      </c>
      <c r="F12" s="259"/>
      <c r="G12" s="261" t="s">
        <v>51</v>
      </c>
      <c r="H12" s="7" t="s">
        <v>5</v>
      </c>
      <c r="I12" s="267" t="s">
        <v>68</v>
      </c>
      <c r="J12" s="16"/>
      <c r="K12" s="16"/>
      <c r="L12" s="14">
        <f>(K12-J12)*100%</f>
        <v>0</v>
      </c>
      <c r="M12" s="50">
        <v>0.372</v>
      </c>
      <c r="N12" s="35">
        <v>0.32540000000000002</v>
      </c>
      <c r="O12" s="58"/>
      <c r="P12" s="21"/>
      <c r="Q12" s="29">
        <v>0.10539999999999999</v>
      </c>
      <c r="R12" s="9"/>
      <c r="S12" s="9"/>
    </row>
    <row r="13" spans="2:19" ht="19" customHeight="1" thickBot="1">
      <c r="B13" s="259"/>
      <c r="C13" s="263"/>
      <c r="D13" s="259"/>
      <c r="E13" s="259"/>
      <c r="F13" s="259"/>
      <c r="G13" s="262"/>
      <c r="H13" s="8" t="s">
        <v>41</v>
      </c>
      <c r="I13" s="268"/>
      <c r="J13" s="12"/>
      <c r="K13" s="12"/>
      <c r="L13" s="8"/>
      <c r="M13" s="30">
        <v>0.48470000000000002</v>
      </c>
      <c r="N13" s="48">
        <v>0.2412</v>
      </c>
      <c r="O13" s="8"/>
      <c r="P13" s="22"/>
      <c r="Q13" s="33">
        <v>1.77E-2</v>
      </c>
      <c r="R13" s="10"/>
      <c r="S13" s="10"/>
    </row>
    <row r="14" spans="2:19" ht="19" customHeight="1">
      <c r="B14" s="259"/>
      <c r="C14" s="263"/>
      <c r="D14" s="259"/>
      <c r="E14" s="259"/>
      <c r="F14" s="259"/>
      <c r="G14" s="263" t="s">
        <v>52</v>
      </c>
      <c r="H14" s="8" t="s">
        <v>5</v>
      </c>
      <c r="I14" s="269" t="s">
        <v>67</v>
      </c>
      <c r="J14" s="12"/>
      <c r="K14" s="12"/>
      <c r="L14" s="8"/>
      <c r="M14" s="51">
        <v>0.29971999999999999</v>
      </c>
      <c r="N14" s="22">
        <v>0.1376</v>
      </c>
      <c r="O14" s="22"/>
      <c r="P14" s="22">
        <v>0.89590000000000003</v>
      </c>
      <c r="Q14" s="31">
        <v>1.7749999999999998E-2</v>
      </c>
      <c r="R14" s="10"/>
      <c r="S14" s="10"/>
    </row>
    <row r="15" spans="2:19" ht="19" customHeight="1" thickBot="1">
      <c r="B15" s="259"/>
      <c r="C15" s="262"/>
      <c r="D15" s="260"/>
      <c r="E15" s="260"/>
      <c r="F15" s="259"/>
      <c r="G15" s="262"/>
      <c r="H15" s="5" t="s">
        <v>41</v>
      </c>
      <c r="I15" s="260"/>
      <c r="J15" s="13"/>
      <c r="K15" s="13"/>
      <c r="L15" s="5"/>
      <c r="M15" s="24">
        <v>0.48470000000000002</v>
      </c>
      <c r="N15" s="24">
        <v>9.2200000000000004E-2</v>
      </c>
      <c r="O15" s="5"/>
      <c r="P15" s="24"/>
      <c r="Q15" s="40">
        <v>6.8999999999999999E-3</v>
      </c>
      <c r="R15" s="11"/>
      <c r="S15" s="11"/>
    </row>
    <row r="16" spans="2:19" ht="19" customHeight="1">
      <c r="B16" s="259"/>
      <c r="C16" s="263" t="s">
        <v>44</v>
      </c>
      <c r="D16" s="259"/>
      <c r="E16" s="259"/>
      <c r="F16" s="259"/>
      <c r="G16" s="261" t="s">
        <v>51</v>
      </c>
      <c r="H16" s="7" t="s">
        <v>5</v>
      </c>
      <c r="I16" s="7"/>
      <c r="J16" s="16">
        <v>0.33389999999999997</v>
      </c>
      <c r="K16" s="16">
        <v>0.36270000000000002</v>
      </c>
      <c r="L16" s="14">
        <f>(K16-J16)*100%</f>
        <v>2.8800000000000048E-2</v>
      </c>
      <c r="M16" s="52">
        <v>0.371</v>
      </c>
      <c r="N16" s="35">
        <v>0.32540000000000002</v>
      </c>
      <c r="O16" s="7"/>
      <c r="P16" s="21"/>
      <c r="Q16" s="29">
        <v>0.10539999999999999</v>
      </c>
      <c r="R16" s="9"/>
      <c r="S16" s="9"/>
    </row>
    <row r="17" spans="2:19" ht="19" customHeight="1" thickBot="1">
      <c r="B17" s="259"/>
      <c r="C17" s="263"/>
      <c r="D17" s="259"/>
      <c r="E17" s="259"/>
      <c r="F17" s="259"/>
      <c r="G17" s="262"/>
      <c r="H17" s="8" t="s">
        <v>41</v>
      </c>
      <c r="I17" s="8"/>
      <c r="J17" s="12"/>
      <c r="K17" s="12"/>
      <c r="L17" s="8"/>
      <c r="M17" s="22">
        <v>0.48480000000000001</v>
      </c>
      <c r="N17" s="49">
        <v>0.2412</v>
      </c>
      <c r="O17" s="8"/>
      <c r="P17" s="22"/>
      <c r="Q17" s="33">
        <v>1.77E-2</v>
      </c>
      <c r="R17" s="10"/>
      <c r="S17" s="10"/>
    </row>
    <row r="18" spans="2:19" ht="19" customHeight="1">
      <c r="B18" s="259"/>
      <c r="C18" s="263"/>
      <c r="D18" s="259"/>
      <c r="E18" s="259"/>
      <c r="F18" s="259"/>
      <c r="G18" s="263" t="s">
        <v>52</v>
      </c>
      <c r="H18" s="8" t="s">
        <v>5</v>
      </c>
      <c r="I18" s="8"/>
      <c r="J18" s="12"/>
      <c r="K18" s="12"/>
      <c r="L18" s="8"/>
      <c r="M18" s="47">
        <v>0.29499999999999998</v>
      </c>
      <c r="N18" s="22">
        <v>0.1376</v>
      </c>
      <c r="O18" s="22"/>
      <c r="P18" s="22">
        <v>0.89590000000000003</v>
      </c>
      <c r="Q18" s="31">
        <v>1.7749999999999998E-2</v>
      </c>
      <c r="R18" s="10"/>
      <c r="S18" s="10"/>
    </row>
    <row r="19" spans="2:19" ht="19" customHeight="1" thickBot="1">
      <c r="B19" s="259"/>
      <c r="C19" s="262"/>
      <c r="D19" s="260"/>
      <c r="E19" s="260"/>
      <c r="F19" s="259"/>
      <c r="G19" s="262"/>
      <c r="H19" s="5" t="s">
        <v>41</v>
      </c>
      <c r="I19" s="5"/>
      <c r="J19" s="13"/>
      <c r="K19" s="13"/>
      <c r="L19" s="5"/>
      <c r="M19" s="24">
        <v>0.46839999999999998</v>
      </c>
      <c r="N19" s="24">
        <v>9.2200000000000004E-2</v>
      </c>
      <c r="O19" s="5"/>
      <c r="P19" s="24"/>
      <c r="Q19" s="40">
        <v>6.8999999999999999E-3</v>
      </c>
      <c r="R19" s="11"/>
      <c r="S19" s="11"/>
    </row>
    <row r="20" spans="2:19" ht="19" customHeight="1">
      <c r="B20" s="259"/>
      <c r="C20" s="263" t="s">
        <v>71</v>
      </c>
      <c r="D20" s="259" t="s">
        <v>72</v>
      </c>
      <c r="E20" s="259" t="s">
        <v>72</v>
      </c>
      <c r="F20" s="259"/>
      <c r="G20" s="261" t="s">
        <v>51</v>
      </c>
      <c r="H20" s="7" t="s">
        <v>5</v>
      </c>
      <c r="I20" s="7"/>
      <c r="J20" s="44">
        <v>0.33389999999999997</v>
      </c>
      <c r="K20" s="16">
        <v>0.36270000000000002</v>
      </c>
      <c r="L20" s="14">
        <f>(K20-J20)*100%</f>
        <v>2.8800000000000048E-2</v>
      </c>
      <c r="M20" s="7"/>
      <c r="N20" s="21">
        <v>0.32540000000000002</v>
      </c>
      <c r="O20" s="7"/>
      <c r="P20" s="21"/>
      <c r="Q20" s="29">
        <v>0.10539999999999999</v>
      </c>
      <c r="R20" s="9"/>
      <c r="S20" s="9"/>
    </row>
    <row r="21" spans="2:19" ht="19" customHeight="1" thickBot="1">
      <c r="B21" s="259"/>
      <c r="C21" s="263"/>
      <c r="D21" s="259"/>
      <c r="E21" s="259"/>
      <c r="F21" s="259"/>
      <c r="G21" s="262"/>
      <c r="H21" s="8" t="s">
        <v>41</v>
      </c>
      <c r="I21" s="8"/>
      <c r="J21" s="53">
        <v>0.35709999999999997</v>
      </c>
      <c r="K21" s="12"/>
      <c r="L21" s="8"/>
      <c r="M21" s="8"/>
      <c r="N21" s="8"/>
      <c r="O21" s="8"/>
      <c r="P21" s="22"/>
      <c r="Q21" s="33">
        <v>1.77E-2</v>
      </c>
      <c r="R21" s="10"/>
      <c r="S21" s="10"/>
    </row>
    <row r="22" spans="2:19" ht="19" customHeight="1">
      <c r="B22" s="259"/>
      <c r="C22" s="263"/>
      <c r="D22" s="259"/>
      <c r="E22" s="259"/>
      <c r="F22" s="259"/>
      <c r="G22" s="263" t="s">
        <v>52</v>
      </c>
      <c r="H22" s="8" t="s">
        <v>5</v>
      </c>
      <c r="I22" s="8"/>
      <c r="J22" s="53">
        <v>0.27250000000000002</v>
      </c>
      <c r="K22" s="12"/>
      <c r="L22" s="8" t="s">
        <v>73</v>
      </c>
      <c r="M22" s="8"/>
      <c r="N22" s="8"/>
      <c r="O22" s="8"/>
      <c r="P22" s="22"/>
      <c r="Q22" s="31">
        <v>1.7749999999999998E-2</v>
      </c>
      <c r="R22" s="10"/>
      <c r="S22" s="10"/>
    </row>
    <row r="23" spans="2:19" ht="19" customHeight="1" thickBot="1">
      <c r="B23" s="260"/>
      <c r="C23" s="262"/>
      <c r="D23" s="260"/>
      <c r="E23" s="260"/>
      <c r="F23" s="260"/>
      <c r="G23" s="262"/>
      <c r="H23" s="5" t="s">
        <v>41</v>
      </c>
      <c r="I23" s="5"/>
      <c r="J23" s="54">
        <v>0.91180000000000005</v>
      </c>
      <c r="K23" s="13"/>
      <c r="L23" s="5"/>
      <c r="M23" s="5"/>
      <c r="N23" s="5"/>
      <c r="O23" s="5"/>
      <c r="P23" s="24"/>
      <c r="Q23" s="40">
        <v>6.8999999999999999E-3</v>
      </c>
      <c r="R23" s="11"/>
      <c r="S23" s="11"/>
    </row>
    <row r="24" spans="2:19" ht="19" customHeight="1">
      <c r="B24" s="263" t="s">
        <v>70</v>
      </c>
      <c r="C24" s="263" t="s">
        <v>47</v>
      </c>
      <c r="D24" s="259"/>
      <c r="E24" s="259" t="s">
        <v>4</v>
      </c>
      <c r="F24" s="264" t="s">
        <v>49</v>
      </c>
      <c r="G24" s="261" t="s">
        <v>51</v>
      </c>
      <c r="H24" s="7" t="s">
        <v>5</v>
      </c>
      <c r="I24" s="7"/>
      <c r="J24" s="59">
        <v>0.33389999999999997</v>
      </c>
      <c r="K24" s="44">
        <v>0.36270000000000002</v>
      </c>
      <c r="L24" s="14">
        <f>(K24-J24)*100%</f>
        <v>2.8800000000000048E-2</v>
      </c>
      <c r="M24" s="62">
        <v>0.64949999999999997</v>
      </c>
      <c r="N24" s="21">
        <v>0.32540000000000002</v>
      </c>
      <c r="O24" s="7"/>
      <c r="P24" s="21">
        <v>0.10539999999999999</v>
      </c>
      <c r="Q24" s="29">
        <v>0.10539999999999999</v>
      </c>
      <c r="R24" s="9"/>
      <c r="S24" s="9"/>
    </row>
    <row r="25" spans="2:19" ht="19" customHeight="1" thickBot="1">
      <c r="B25" s="263"/>
      <c r="C25" s="263"/>
      <c r="D25" s="259"/>
      <c r="E25" s="259"/>
      <c r="F25" s="264"/>
      <c r="G25" s="262"/>
      <c r="H25" s="8" t="s">
        <v>41</v>
      </c>
      <c r="I25" s="8"/>
      <c r="J25" s="60">
        <v>0.35709999999999997</v>
      </c>
      <c r="K25" s="45">
        <v>0.34389999999999998</v>
      </c>
      <c r="L25" s="8"/>
      <c r="M25" s="63">
        <v>24.056000000000001</v>
      </c>
      <c r="N25" s="47">
        <v>0.2412</v>
      </c>
      <c r="O25" s="8"/>
      <c r="P25" s="22"/>
      <c r="Q25" s="33">
        <v>1.77E-2</v>
      </c>
      <c r="R25" s="10"/>
      <c r="S25" s="10"/>
    </row>
    <row r="26" spans="2:19" ht="19" customHeight="1">
      <c r="B26" s="263"/>
      <c r="C26" s="263"/>
      <c r="D26" s="259"/>
      <c r="E26" s="259"/>
      <c r="F26" s="264"/>
      <c r="G26" s="263" t="s">
        <v>52</v>
      </c>
      <c r="H26" s="8" t="s">
        <v>5</v>
      </c>
      <c r="I26" s="8"/>
      <c r="J26" s="60">
        <v>0.88280000000000003</v>
      </c>
      <c r="K26" s="45">
        <v>0.91559999999999997</v>
      </c>
      <c r="L26" s="8"/>
      <c r="M26" s="64">
        <v>0.27229999999999999</v>
      </c>
      <c r="N26" s="22">
        <v>0.1376</v>
      </c>
      <c r="O26" s="8"/>
      <c r="P26" s="22"/>
      <c r="Q26" s="31">
        <v>1.7749999999999998E-2</v>
      </c>
      <c r="R26" s="10"/>
      <c r="S26" s="10"/>
    </row>
    <row r="27" spans="2:19" ht="19" customHeight="1" thickBot="1">
      <c r="B27" s="262"/>
      <c r="C27" s="262"/>
      <c r="D27" s="260"/>
      <c r="E27" s="260"/>
      <c r="F27" s="265"/>
      <c r="G27" s="262"/>
      <c r="H27" s="5" t="s">
        <v>41</v>
      </c>
      <c r="I27" s="5"/>
      <c r="J27" s="61">
        <v>0.91180000000000005</v>
      </c>
      <c r="K27" s="46">
        <v>0.9002</v>
      </c>
      <c r="L27" s="5"/>
      <c r="M27" s="65">
        <v>8.9100999999999999</v>
      </c>
      <c r="N27" s="24">
        <v>9.2200000000000004E-2</v>
      </c>
      <c r="O27" s="5"/>
      <c r="P27" s="24"/>
      <c r="Q27" s="40">
        <v>6.8999999999999999E-3</v>
      </c>
      <c r="R27" s="11"/>
      <c r="S27" s="11"/>
    </row>
  </sheetData>
  <mergeCells count="39">
    <mergeCell ref="B4:B23"/>
    <mergeCell ref="I12:I13"/>
    <mergeCell ref="I14:I15"/>
    <mergeCell ref="I4:I5"/>
    <mergeCell ref="I10:I11"/>
    <mergeCell ref="C16:C19"/>
    <mergeCell ref="I6:I7"/>
    <mergeCell ref="I8:I9"/>
    <mergeCell ref="C12:C15"/>
    <mergeCell ref="D12:D15"/>
    <mergeCell ref="G12:G13"/>
    <mergeCell ref="G14:G15"/>
    <mergeCell ref="E4:E7"/>
    <mergeCell ref="E8:E11"/>
    <mergeCell ref="C4:C11"/>
    <mergeCell ref="G4:G5"/>
    <mergeCell ref="G6:G7"/>
    <mergeCell ref="D4:D7"/>
    <mergeCell ref="B24:B27"/>
    <mergeCell ref="C24:C27"/>
    <mergeCell ref="D24:D27"/>
    <mergeCell ref="E24:E27"/>
    <mergeCell ref="F24:F27"/>
    <mergeCell ref="G26:G27"/>
    <mergeCell ref="F4:F23"/>
    <mergeCell ref="E12:E15"/>
    <mergeCell ref="C20:C23"/>
    <mergeCell ref="D20:D23"/>
    <mergeCell ref="G20:G21"/>
    <mergeCell ref="G22:G23"/>
    <mergeCell ref="G24:G25"/>
    <mergeCell ref="E20:E23"/>
    <mergeCell ref="D16:D19"/>
    <mergeCell ref="E16:E19"/>
    <mergeCell ref="G16:G17"/>
    <mergeCell ref="G18:G19"/>
    <mergeCell ref="D8:D11"/>
    <mergeCell ref="G8:G9"/>
    <mergeCell ref="G10:G1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2"/>
  <sheetViews>
    <sheetView workbookViewId="0">
      <selection activeCell="L5" sqref="L5"/>
    </sheetView>
  </sheetViews>
  <sheetFormatPr baseColWidth="10" defaultRowHeight="15" x14ac:dyDescent="0"/>
  <cols>
    <col min="1" max="1" width="10.83203125" style="66"/>
    <col min="2" max="2" width="9" style="66" bestFit="1" customWidth="1"/>
    <col min="3" max="3" width="23.5" style="66" hidden="1" customWidth="1"/>
    <col min="4" max="4" width="12.1640625" style="66" bestFit="1" customWidth="1"/>
    <col min="5" max="5" width="6.1640625" style="66" bestFit="1" customWidth="1"/>
    <col min="6" max="6" width="29" style="66" hidden="1" customWidth="1"/>
    <col min="7" max="7" width="6.83203125" style="66" bestFit="1" customWidth="1"/>
    <col min="8" max="8" width="8.6640625" style="66" bestFit="1" customWidth="1"/>
    <col min="9" max="9" width="11.83203125" style="66" customWidth="1"/>
    <col min="10" max="10" width="7.33203125" style="66" bestFit="1" customWidth="1"/>
    <col min="11" max="11" width="11.1640625" style="66" bestFit="1" customWidth="1"/>
    <col min="12" max="12" width="7.33203125" style="66" customWidth="1"/>
    <col min="13" max="14" width="8.33203125" style="66" bestFit="1" customWidth="1"/>
    <col min="15" max="15" width="9.6640625" style="66" customWidth="1"/>
    <col min="16" max="16384" width="10.83203125" style="66"/>
  </cols>
  <sheetData>
    <row r="2" spans="2:15" ht="16" thickBot="1">
      <c r="B2" s="272" t="s">
        <v>77</v>
      </c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</row>
    <row r="3" spans="2:15" ht="16" thickBot="1">
      <c r="B3" s="125" t="s">
        <v>64</v>
      </c>
      <c r="C3" s="126" t="s">
        <v>48</v>
      </c>
      <c r="D3" s="125" t="s">
        <v>50</v>
      </c>
      <c r="E3" s="127" t="s">
        <v>2</v>
      </c>
      <c r="F3" s="126" t="s">
        <v>3</v>
      </c>
      <c r="G3" s="125" t="s">
        <v>78</v>
      </c>
      <c r="H3" s="126" t="s">
        <v>149</v>
      </c>
      <c r="I3" s="127" t="s">
        <v>55</v>
      </c>
      <c r="J3" s="126" t="s">
        <v>42</v>
      </c>
      <c r="K3" s="126" t="s">
        <v>150</v>
      </c>
      <c r="L3" s="127" t="s">
        <v>55</v>
      </c>
      <c r="M3" s="126" t="s">
        <v>43</v>
      </c>
      <c r="N3" s="126" t="s">
        <v>151</v>
      </c>
      <c r="O3" s="127" t="s">
        <v>55</v>
      </c>
    </row>
    <row r="4" spans="2:15" ht="19" customHeight="1" thickBot="1">
      <c r="B4" s="282" t="s">
        <v>65</v>
      </c>
      <c r="C4" s="277"/>
      <c r="D4" s="285" t="s">
        <v>51</v>
      </c>
      <c r="E4" s="221" t="s">
        <v>5</v>
      </c>
      <c r="F4" s="273" t="s">
        <v>68</v>
      </c>
      <c r="G4" s="222">
        <v>0.36299999999999999</v>
      </c>
      <c r="H4" s="222">
        <v>0.36270000000000002</v>
      </c>
      <c r="I4" s="223">
        <f>(G4-H4)/H4</f>
        <v>8.2712985938783272E-4</v>
      </c>
      <c r="J4" s="224">
        <v>0.32540000000000002</v>
      </c>
      <c r="K4" s="225">
        <v>0.32540000000000002</v>
      </c>
      <c r="L4" s="223">
        <f>(J4-K4)/K4</f>
        <v>0</v>
      </c>
      <c r="M4" s="224">
        <v>0.10539999999999999</v>
      </c>
      <c r="N4" s="225">
        <v>0.10539999999999999</v>
      </c>
      <c r="O4" s="223">
        <f>(M4-N4)/N4</f>
        <v>0</v>
      </c>
    </row>
    <row r="5" spans="2:15" ht="16" thickBot="1">
      <c r="B5" s="239"/>
      <c r="C5" s="242"/>
      <c r="D5" s="286"/>
      <c r="E5" s="124" t="s">
        <v>41</v>
      </c>
      <c r="F5" s="274"/>
      <c r="G5" s="134">
        <v>0.34300000000000003</v>
      </c>
      <c r="H5" s="134">
        <v>0.34389999999999998</v>
      </c>
      <c r="I5" s="204">
        <f t="shared" ref="I5:I7" si="0">(G5-H5)/H5</f>
        <v>-2.6170398371618388E-3</v>
      </c>
      <c r="J5" s="119">
        <v>0.2833</v>
      </c>
      <c r="K5" s="128">
        <v>0.2412</v>
      </c>
      <c r="L5" s="204">
        <f t="shared" ref="L5:L11" si="1">(J5-K5)/K5</f>
        <v>0.17454394693200662</v>
      </c>
      <c r="M5" s="119">
        <v>1.78E-2</v>
      </c>
      <c r="N5" s="134">
        <v>1.78E-2</v>
      </c>
      <c r="O5" s="204">
        <f t="shared" ref="O5:O11" si="2">(M5-N5)/N5</f>
        <v>0</v>
      </c>
    </row>
    <row r="6" spans="2:15" ht="19" customHeight="1" thickBot="1">
      <c r="B6" s="239"/>
      <c r="C6" s="242"/>
      <c r="D6" s="287" t="s">
        <v>92</v>
      </c>
      <c r="E6" s="221" t="s">
        <v>5</v>
      </c>
      <c r="F6" s="275" t="s">
        <v>67</v>
      </c>
      <c r="G6" s="222">
        <v>0.91600000000000004</v>
      </c>
      <c r="H6" s="222">
        <v>0.91559999999999997</v>
      </c>
      <c r="I6" s="223">
        <f t="shared" si="0"/>
        <v>4.3687199650509716E-4</v>
      </c>
      <c r="J6" s="224">
        <v>0.13750000000000001</v>
      </c>
      <c r="K6" s="224">
        <v>0.1376</v>
      </c>
      <c r="L6" s="223">
        <f t="shared" si="1"/>
        <v>-7.267441860464316E-4</v>
      </c>
      <c r="M6" s="224">
        <v>1.77E-2</v>
      </c>
      <c r="N6" s="225">
        <v>1.7850000000000001E-2</v>
      </c>
      <c r="O6" s="223">
        <f t="shared" si="2"/>
        <v>-8.4033613445378616E-3</v>
      </c>
    </row>
    <row r="7" spans="2:15" ht="16" thickBot="1">
      <c r="B7" s="240"/>
      <c r="C7" s="278"/>
      <c r="D7" s="286"/>
      <c r="E7" s="124" t="s">
        <v>41</v>
      </c>
      <c r="F7" s="276"/>
      <c r="G7" s="134">
        <v>0.90600000000000003</v>
      </c>
      <c r="H7" s="134">
        <v>0.9</v>
      </c>
      <c r="I7" s="204">
        <f t="shared" si="0"/>
        <v>6.6666666666666723E-3</v>
      </c>
      <c r="J7" s="120">
        <v>0.09</v>
      </c>
      <c r="K7" s="119">
        <v>9.2200000000000004E-2</v>
      </c>
      <c r="L7" s="204">
        <f t="shared" si="1"/>
        <v>-2.3861171366594439E-2</v>
      </c>
      <c r="M7" s="119">
        <v>6.8999999999999999E-3</v>
      </c>
      <c r="N7" s="128">
        <v>6.8999999999999999E-3</v>
      </c>
      <c r="O7" s="204">
        <f t="shared" si="2"/>
        <v>0</v>
      </c>
    </row>
    <row r="8" spans="2:15" ht="16" customHeight="1" thickBot="1">
      <c r="B8" s="289" t="s">
        <v>61</v>
      </c>
      <c r="C8" s="292" t="s">
        <v>60</v>
      </c>
      <c r="D8" s="283" t="s">
        <v>51</v>
      </c>
      <c r="E8" s="205" t="s">
        <v>5</v>
      </c>
      <c r="F8" s="295" t="s">
        <v>63</v>
      </c>
      <c r="G8" s="297" t="s">
        <v>74</v>
      </c>
      <c r="H8" s="298"/>
      <c r="I8" s="299"/>
      <c r="J8" s="214">
        <v>0.32579999999999998</v>
      </c>
      <c r="K8" s="208">
        <v>0.32540000000000002</v>
      </c>
      <c r="L8" s="206">
        <f t="shared" si="1"/>
        <v>1.2292562999384018E-3</v>
      </c>
      <c r="M8" s="207">
        <v>0.10539999999999999</v>
      </c>
      <c r="N8" s="208">
        <v>0.10539999999999999</v>
      </c>
      <c r="O8" s="206">
        <f t="shared" si="2"/>
        <v>0</v>
      </c>
    </row>
    <row r="9" spans="2:15" ht="16" thickBot="1">
      <c r="B9" s="290"/>
      <c r="C9" s="293"/>
      <c r="D9" s="284"/>
      <c r="E9" s="209" t="s">
        <v>41</v>
      </c>
      <c r="F9" s="296"/>
      <c r="G9" s="300"/>
      <c r="H9" s="301"/>
      <c r="I9" s="302"/>
      <c r="J9" s="215">
        <v>0.24079999999999999</v>
      </c>
      <c r="K9" s="213">
        <v>0.2412</v>
      </c>
      <c r="L9" s="211">
        <f t="shared" si="1"/>
        <v>-1.6583747927031984E-3</v>
      </c>
      <c r="M9" s="212">
        <v>1.77E-2</v>
      </c>
      <c r="N9" s="210">
        <v>1.78E-2</v>
      </c>
      <c r="O9" s="211">
        <f t="shared" si="2"/>
        <v>-5.6179775280898537E-3</v>
      </c>
    </row>
    <row r="10" spans="2:15" ht="16" thickBot="1">
      <c r="B10" s="290"/>
      <c r="C10" s="293"/>
      <c r="D10" s="288" t="s">
        <v>92</v>
      </c>
      <c r="E10" s="216" t="s">
        <v>5</v>
      </c>
      <c r="F10" s="306" t="s">
        <v>67</v>
      </c>
      <c r="G10" s="300"/>
      <c r="H10" s="301"/>
      <c r="I10" s="302"/>
      <c r="J10" s="217">
        <v>0.13750000000000001</v>
      </c>
      <c r="K10" s="217">
        <v>0.1376</v>
      </c>
      <c r="L10" s="218">
        <f t="shared" si="1"/>
        <v>-7.267441860464316E-4</v>
      </c>
      <c r="M10" s="217">
        <v>1.7749999999999998E-2</v>
      </c>
      <c r="N10" s="219">
        <v>1.7850000000000001E-2</v>
      </c>
      <c r="O10" s="218">
        <f t="shared" si="2"/>
        <v>-5.6022408963587031E-3</v>
      </c>
    </row>
    <row r="11" spans="2:15" ht="16" thickBot="1">
      <c r="B11" s="291"/>
      <c r="C11" s="294"/>
      <c r="D11" s="284"/>
      <c r="E11" s="209" t="s">
        <v>41</v>
      </c>
      <c r="F11" s="307"/>
      <c r="G11" s="303"/>
      <c r="H11" s="304"/>
      <c r="I11" s="305"/>
      <c r="J11" s="220">
        <v>0.09</v>
      </c>
      <c r="K11" s="212">
        <v>9.2200000000000004E-2</v>
      </c>
      <c r="L11" s="211">
        <f t="shared" si="1"/>
        <v>-2.3861171366594439E-2</v>
      </c>
      <c r="M11" s="212">
        <v>6.8999999999999999E-3</v>
      </c>
      <c r="N11" s="213">
        <v>6.8999999999999999E-3</v>
      </c>
      <c r="O11" s="211">
        <f t="shared" si="2"/>
        <v>0</v>
      </c>
    </row>
    <row r="31" spans="9:22" ht="16" thickBot="1"/>
    <row r="32" spans="9:22">
      <c r="I32" s="279"/>
      <c r="J32" s="280"/>
      <c r="K32" s="280"/>
      <c r="L32" s="280"/>
      <c r="M32" s="280"/>
      <c r="N32" s="280"/>
      <c r="O32" s="280"/>
      <c r="P32" s="280"/>
      <c r="Q32" s="280"/>
      <c r="R32" s="280"/>
      <c r="S32" s="280"/>
      <c r="T32" s="280"/>
      <c r="U32" s="280"/>
      <c r="V32" s="281"/>
    </row>
  </sheetData>
  <mergeCells count="15">
    <mergeCell ref="B2:O2"/>
    <mergeCell ref="F4:F5"/>
    <mergeCell ref="F6:F7"/>
    <mergeCell ref="C4:C7"/>
    <mergeCell ref="I32:V32"/>
    <mergeCell ref="B4:B7"/>
    <mergeCell ref="D8:D9"/>
    <mergeCell ref="D4:D5"/>
    <mergeCell ref="D6:D7"/>
    <mergeCell ref="D10:D11"/>
    <mergeCell ref="B8:B11"/>
    <mergeCell ref="C8:C11"/>
    <mergeCell ref="F8:F9"/>
    <mergeCell ref="G8:I11"/>
    <mergeCell ref="F10:F1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"/>
  <sheetViews>
    <sheetView topLeftCell="A2" workbookViewId="0">
      <selection activeCell="L4" sqref="L4"/>
    </sheetView>
  </sheetViews>
  <sheetFormatPr baseColWidth="10" defaultRowHeight="15" x14ac:dyDescent="0"/>
  <cols>
    <col min="2" max="2" width="14.33203125" bestFit="1" customWidth="1"/>
    <col min="3" max="3" width="23.5" hidden="1" customWidth="1"/>
    <col min="4" max="4" width="12.1640625" bestFit="1" customWidth="1"/>
    <col min="6" max="6" width="29" hidden="1" customWidth="1"/>
    <col min="12" max="12" width="12.33203125" customWidth="1"/>
  </cols>
  <sheetData>
    <row r="2" spans="2:12" ht="16" thickBot="1">
      <c r="B2" s="313" t="s">
        <v>80</v>
      </c>
      <c r="C2" s="313"/>
      <c r="D2" s="313"/>
      <c r="E2" s="313"/>
      <c r="F2" s="313"/>
      <c r="G2" s="313"/>
      <c r="H2" s="313"/>
      <c r="I2" s="313"/>
      <c r="J2" s="313"/>
      <c r="K2" s="313"/>
      <c r="L2" s="313"/>
    </row>
    <row r="3" spans="2:12" ht="16" thickBot="1">
      <c r="B3" s="125" t="s">
        <v>1</v>
      </c>
      <c r="C3" s="126" t="s">
        <v>48</v>
      </c>
      <c r="D3" s="127" t="s">
        <v>50</v>
      </c>
      <c r="E3" s="127" t="s">
        <v>2</v>
      </c>
      <c r="F3" s="228" t="s">
        <v>3</v>
      </c>
      <c r="G3" s="125" t="s">
        <v>42</v>
      </c>
      <c r="H3" s="126" t="s">
        <v>56</v>
      </c>
      <c r="I3" s="127" t="s">
        <v>55</v>
      </c>
      <c r="J3" s="126" t="s">
        <v>43</v>
      </c>
      <c r="K3" s="126" t="s">
        <v>57</v>
      </c>
      <c r="L3" s="127" t="s">
        <v>55</v>
      </c>
    </row>
    <row r="4" spans="2:12" ht="19" customHeight="1" thickBot="1">
      <c r="B4" s="322" t="s">
        <v>39</v>
      </c>
      <c r="C4" s="308"/>
      <c r="D4" s="311" t="s">
        <v>51</v>
      </c>
      <c r="E4" s="229" t="s">
        <v>5</v>
      </c>
      <c r="F4" s="314" t="s">
        <v>68</v>
      </c>
      <c r="G4" s="129">
        <v>0.372</v>
      </c>
      <c r="H4" s="130">
        <v>0.32540000000000002</v>
      </c>
      <c r="I4" s="233">
        <f>(H4-G4)/G4</f>
        <v>-0.125268817204301</v>
      </c>
      <c r="J4" s="226">
        <v>3.0999999999999999E-3</v>
      </c>
      <c r="K4" s="79">
        <v>0.10539999999999999</v>
      </c>
      <c r="L4" s="233">
        <f>(J4-K4)/K4</f>
        <v>-0.97058823529411764</v>
      </c>
    </row>
    <row r="5" spans="2:12" ht="19" customHeight="1" thickBot="1">
      <c r="B5" s="320"/>
      <c r="C5" s="309"/>
      <c r="D5" s="312"/>
      <c r="E5" s="121" t="s">
        <v>41</v>
      </c>
      <c r="F5" s="315"/>
      <c r="G5" s="152">
        <v>0.24160000000000001</v>
      </c>
      <c r="H5" s="123">
        <v>0.2412</v>
      </c>
      <c r="I5" s="232">
        <f t="shared" ref="I5:I11" si="0">(H5-G5)/G5</f>
        <v>-1.655629139072895E-3</v>
      </c>
      <c r="J5" s="227">
        <v>1.4999999999999999E-2</v>
      </c>
      <c r="K5" s="84">
        <v>1.77E-2</v>
      </c>
      <c r="L5" s="232">
        <f t="shared" ref="L5:L11" si="1">(J5-K5)/K5</f>
        <v>-0.152542372881356</v>
      </c>
    </row>
    <row r="6" spans="2:12" ht="19" customHeight="1" thickBot="1">
      <c r="B6" s="320"/>
      <c r="C6" s="309"/>
      <c r="D6" s="311" t="s">
        <v>92</v>
      </c>
      <c r="E6" s="229" t="s">
        <v>5</v>
      </c>
      <c r="F6" s="316" t="s">
        <v>67</v>
      </c>
      <c r="G6" s="226">
        <v>0.29970000000000002</v>
      </c>
      <c r="H6" s="78">
        <v>0.1376</v>
      </c>
      <c r="I6" s="233">
        <f t="shared" si="0"/>
        <v>-0.54087420754087423</v>
      </c>
      <c r="J6" s="78">
        <v>1.4800000000000001E-2</v>
      </c>
      <c r="K6" s="79">
        <v>1.77E-2</v>
      </c>
      <c r="L6" s="233">
        <f t="shared" si="1"/>
        <v>-0.16384180790960451</v>
      </c>
    </row>
    <row r="7" spans="2:12" ht="19" customHeight="1" thickBot="1">
      <c r="B7" s="323"/>
      <c r="C7" s="309"/>
      <c r="D7" s="312"/>
      <c r="E7" s="121" t="s">
        <v>41</v>
      </c>
      <c r="F7" s="317"/>
      <c r="G7" s="152">
        <v>9.6100000000000005E-2</v>
      </c>
      <c r="H7" s="122">
        <v>9.2200000000000004E-2</v>
      </c>
      <c r="I7" s="232">
        <f t="shared" si="0"/>
        <v>-4.0582726326742979E-2</v>
      </c>
      <c r="J7" s="83">
        <v>1.4800000000000001E-2</v>
      </c>
      <c r="K7" s="85">
        <v>6.8999999999999999E-3</v>
      </c>
      <c r="L7" s="232">
        <f t="shared" si="1"/>
        <v>1.1449275362318843</v>
      </c>
    </row>
    <row r="8" spans="2:12" ht="19" customHeight="1" thickBot="1">
      <c r="B8" s="319" t="s">
        <v>44</v>
      </c>
      <c r="C8" s="309"/>
      <c r="D8" s="311" t="s">
        <v>51</v>
      </c>
      <c r="E8" s="229" t="s">
        <v>5</v>
      </c>
      <c r="F8" s="86"/>
      <c r="G8" s="116">
        <v>0.3715</v>
      </c>
      <c r="H8" s="79">
        <v>0.32540000000000002</v>
      </c>
      <c r="I8" s="233">
        <f t="shared" si="0"/>
        <v>-0.12409152086137275</v>
      </c>
      <c r="J8" s="78">
        <v>8.9999999999999998E-4</v>
      </c>
      <c r="K8" s="79">
        <v>0.10539999999999999</v>
      </c>
      <c r="L8" s="233">
        <f t="shared" si="1"/>
        <v>-0.99146110056925996</v>
      </c>
    </row>
    <row r="9" spans="2:12" ht="19" customHeight="1" thickBot="1">
      <c r="B9" s="320"/>
      <c r="C9" s="309"/>
      <c r="D9" s="312"/>
      <c r="E9" s="121" t="s">
        <v>41</v>
      </c>
      <c r="F9" s="87"/>
      <c r="G9" s="117">
        <v>0.24149999999999999</v>
      </c>
      <c r="H9" s="85">
        <v>0.2412</v>
      </c>
      <c r="I9" s="232">
        <f t="shared" si="0"/>
        <v>-1.2422360248446986E-3</v>
      </c>
      <c r="J9" s="227">
        <v>5.9999999999999995E-4</v>
      </c>
      <c r="K9" s="84">
        <v>1.77E-2</v>
      </c>
      <c r="L9" s="232">
        <f t="shared" si="1"/>
        <v>-0.96610169491525422</v>
      </c>
    </row>
    <row r="10" spans="2:12" ht="19" customHeight="1" thickBot="1">
      <c r="B10" s="320"/>
      <c r="C10" s="309"/>
      <c r="D10" s="318" t="s">
        <v>92</v>
      </c>
      <c r="E10" s="230" t="s">
        <v>5</v>
      </c>
      <c r="F10" s="234"/>
      <c r="G10" s="82">
        <v>0.29499999999999998</v>
      </c>
      <c r="H10" s="80">
        <v>0.1376</v>
      </c>
      <c r="I10" s="231">
        <f t="shared" si="0"/>
        <v>-0.53355932203389833</v>
      </c>
      <c r="J10" s="80">
        <v>2.8E-3</v>
      </c>
      <c r="K10" s="81">
        <v>1.77E-2</v>
      </c>
      <c r="L10" s="231">
        <f t="shared" si="1"/>
        <v>-0.84180790960451979</v>
      </c>
    </row>
    <row r="11" spans="2:12" ht="19" customHeight="1" thickBot="1">
      <c r="B11" s="321"/>
      <c r="C11" s="310"/>
      <c r="D11" s="312"/>
      <c r="E11" s="121" t="s">
        <v>41</v>
      </c>
      <c r="F11" s="87"/>
      <c r="G11" s="152">
        <v>9.5200000000000007E-2</v>
      </c>
      <c r="H11" s="122">
        <v>9.2200000000000004E-2</v>
      </c>
      <c r="I11" s="232">
        <f t="shared" si="0"/>
        <v>-3.1512605042016834E-2</v>
      </c>
      <c r="J11" s="83">
        <v>4.0000000000000002E-4</v>
      </c>
      <c r="K11" s="85">
        <v>6.8999999999999999E-3</v>
      </c>
      <c r="L11" s="232">
        <f t="shared" si="1"/>
        <v>-0.94202898550724634</v>
      </c>
    </row>
  </sheetData>
  <mergeCells count="10">
    <mergeCell ref="C4:C11"/>
    <mergeCell ref="D4:D5"/>
    <mergeCell ref="B2:L2"/>
    <mergeCell ref="F4:F5"/>
    <mergeCell ref="D6:D7"/>
    <mergeCell ref="F6:F7"/>
    <mergeCell ref="D8:D9"/>
    <mergeCell ref="D10:D11"/>
    <mergeCell ref="B8:B11"/>
    <mergeCell ref="B4:B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0"/>
  <sheetViews>
    <sheetView tabSelected="1" workbookViewId="0">
      <selection activeCell="J13" sqref="J13"/>
    </sheetView>
  </sheetViews>
  <sheetFormatPr baseColWidth="10" defaultRowHeight="15" x14ac:dyDescent="0"/>
  <cols>
    <col min="2" max="2" width="27.5" customWidth="1"/>
    <col min="3" max="3" width="23.5" hidden="1" customWidth="1"/>
    <col min="4" max="4" width="15.5" customWidth="1"/>
    <col min="6" max="6" width="29" hidden="1" customWidth="1"/>
    <col min="11" max="11" width="12.6640625" customWidth="1"/>
    <col min="13" max="13" width="11.5" bestFit="1" customWidth="1"/>
    <col min="15" max="15" width="12.1640625" customWidth="1"/>
    <col min="17" max="17" width="24.83203125" bestFit="1" customWidth="1"/>
    <col min="18" max="18" width="12.1640625" bestFit="1" customWidth="1"/>
  </cols>
  <sheetData>
    <row r="1" spans="2:22" ht="16" thickBot="1"/>
    <row r="2" spans="2:22" ht="16" thickBot="1">
      <c r="B2" s="330" t="s">
        <v>81</v>
      </c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332"/>
      <c r="Q2" s="330" t="s">
        <v>81</v>
      </c>
      <c r="R2" s="331"/>
      <c r="S2" s="331"/>
      <c r="T2" s="331"/>
      <c r="U2" s="331"/>
      <c r="V2" s="332"/>
    </row>
    <row r="3" spans="2:22" ht="16" thickBot="1">
      <c r="B3" s="73" t="s">
        <v>1</v>
      </c>
      <c r="C3" s="74" t="s">
        <v>48</v>
      </c>
      <c r="D3" s="73" t="s">
        <v>50</v>
      </c>
      <c r="E3" s="77" t="s">
        <v>2</v>
      </c>
      <c r="F3" s="74" t="s">
        <v>3</v>
      </c>
      <c r="G3" s="74" t="s">
        <v>157</v>
      </c>
      <c r="H3" s="74" t="s">
        <v>154</v>
      </c>
      <c r="I3" s="77" t="s">
        <v>55</v>
      </c>
      <c r="J3" s="74" t="s">
        <v>42</v>
      </c>
      <c r="K3" s="74" t="s">
        <v>155</v>
      </c>
      <c r="L3" s="127" t="s">
        <v>55</v>
      </c>
      <c r="M3" s="74" t="s">
        <v>43</v>
      </c>
      <c r="N3" s="74" t="s">
        <v>156</v>
      </c>
      <c r="O3" s="77" t="s">
        <v>55</v>
      </c>
      <c r="Q3" s="73" t="s">
        <v>1</v>
      </c>
      <c r="R3" s="73" t="s">
        <v>50</v>
      </c>
      <c r="S3" s="77" t="s">
        <v>2</v>
      </c>
      <c r="T3" s="74" t="s">
        <v>153</v>
      </c>
      <c r="U3" s="74" t="s">
        <v>152</v>
      </c>
      <c r="V3" s="77" t="s">
        <v>55</v>
      </c>
    </row>
    <row r="4" spans="2:22" ht="19" customHeight="1" thickBot="1">
      <c r="B4" s="238" t="s">
        <v>47</v>
      </c>
      <c r="C4" s="266" t="s">
        <v>49</v>
      </c>
      <c r="D4" s="334" t="s">
        <v>51</v>
      </c>
      <c r="E4" s="205" t="s">
        <v>5</v>
      </c>
      <c r="F4" s="335"/>
      <c r="G4" s="336">
        <v>0.33200000000000002</v>
      </c>
      <c r="H4" s="337">
        <v>0.36270000000000002</v>
      </c>
      <c r="I4" s="206">
        <f>(G4-H4)*H4</f>
        <v>-1.1134890000000003E-2</v>
      </c>
      <c r="J4" s="214">
        <v>0.65080000000000005</v>
      </c>
      <c r="K4" s="208">
        <v>0.32540000000000002</v>
      </c>
      <c r="L4" s="206">
        <f>(J4-K4)/K4</f>
        <v>1</v>
      </c>
      <c r="M4" s="207">
        <v>0.4239</v>
      </c>
      <c r="N4" s="208">
        <v>0.10539999999999999</v>
      </c>
      <c r="O4" s="206">
        <f>(M4-N4)/N4</f>
        <v>3.021821631878558</v>
      </c>
      <c r="Q4" s="238" t="s">
        <v>47</v>
      </c>
      <c r="R4" s="334" t="s">
        <v>51</v>
      </c>
      <c r="S4" s="205" t="s">
        <v>5</v>
      </c>
      <c r="T4" s="336">
        <v>0.33200000000000002</v>
      </c>
      <c r="U4" s="337">
        <v>0.36270000000000002</v>
      </c>
      <c r="V4" s="206">
        <f>(T4-U4)*U4</f>
        <v>-1.1134890000000003E-2</v>
      </c>
    </row>
    <row r="5" spans="2:22" ht="19" customHeight="1" thickBot="1">
      <c r="B5" s="239"/>
      <c r="C5" s="259"/>
      <c r="D5" s="325"/>
      <c r="E5" s="124" t="s">
        <v>41</v>
      </c>
      <c r="F5" s="11"/>
      <c r="G5" s="71">
        <v>0.35570000000000002</v>
      </c>
      <c r="H5" s="68">
        <v>0.34389999999999998</v>
      </c>
      <c r="I5" s="211">
        <f>(G5-H5)*H5</f>
        <v>4.0580200000000111E-3</v>
      </c>
      <c r="J5" s="341">
        <v>0.2409</v>
      </c>
      <c r="K5" s="333">
        <v>0.2412</v>
      </c>
      <c r="L5" s="211">
        <f t="shared" ref="L5:L7" si="0">(J5-K5)/K5</f>
        <v>-1.2437810945273413E-3</v>
      </c>
      <c r="M5" s="67">
        <v>5.8109999999999999</v>
      </c>
      <c r="N5" s="68">
        <v>1.77E-2</v>
      </c>
      <c r="O5" s="342">
        <f>(M5-N5)/N5</f>
        <v>327.30508474576271</v>
      </c>
      <c r="Q5" s="239"/>
      <c r="R5" s="325"/>
      <c r="S5" s="124" t="s">
        <v>41</v>
      </c>
      <c r="T5" s="71">
        <v>0.35570000000000002</v>
      </c>
      <c r="U5" s="68">
        <v>0.34389999999999998</v>
      </c>
      <c r="V5" s="211">
        <f>(T5-U5)*U5</f>
        <v>4.0580200000000111E-3</v>
      </c>
    </row>
    <row r="6" spans="2:22" ht="19" customHeight="1" thickBot="1">
      <c r="B6" s="239"/>
      <c r="C6" s="259"/>
      <c r="D6" s="324" t="s">
        <v>92</v>
      </c>
      <c r="E6" s="216" t="s">
        <v>5</v>
      </c>
      <c r="F6" s="338"/>
      <c r="G6" s="339">
        <v>0.88239999999999996</v>
      </c>
      <c r="H6" s="340">
        <v>0.91559999999999997</v>
      </c>
      <c r="I6" s="218">
        <f>(G6-H6)*H6</f>
        <v>-3.0397920000000005E-2</v>
      </c>
      <c r="J6" s="217">
        <v>0.27229999999999999</v>
      </c>
      <c r="K6" s="217">
        <v>0.1376</v>
      </c>
      <c r="L6" s="218">
        <f t="shared" si="0"/>
        <v>0.97892441860465107</v>
      </c>
      <c r="M6" s="217">
        <v>7.46E-2</v>
      </c>
      <c r="N6" s="219">
        <v>1.7749999999999998E-2</v>
      </c>
      <c r="O6" s="218">
        <f>(M6-N6)/N6</f>
        <v>3.2028169014084509</v>
      </c>
      <c r="Q6" s="239"/>
      <c r="R6" s="324" t="s">
        <v>92</v>
      </c>
      <c r="S6" s="216" t="s">
        <v>5</v>
      </c>
      <c r="T6" s="339">
        <v>0.88239999999999996</v>
      </c>
      <c r="U6" s="340">
        <v>0.91559999999999997</v>
      </c>
      <c r="V6" s="218">
        <f>(T6-U6)*U6</f>
        <v>-3.0397920000000005E-2</v>
      </c>
    </row>
    <row r="7" spans="2:22" ht="19" customHeight="1" thickBot="1">
      <c r="B7" s="240"/>
      <c r="C7" s="260"/>
      <c r="D7" s="325"/>
      <c r="E7" s="124" t="s">
        <v>41</v>
      </c>
      <c r="F7" s="11"/>
      <c r="G7" s="71">
        <v>0.91139999999999999</v>
      </c>
      <c r="H7" s="68">
        <v>0.9002</v>
      </c>
      <c r="I7" s="211">
        <f>(G7-H7)*H7</f>
        <v>1.0082239999999989E-2</v>
      </c>
      <c r="J7" s="72">
        <v>8.9300000000000004E-2</v>
      </c>
      <c r="K7" s="67">
        <v>9.2200000000000004E-2</v>
      </c>
      <c r="L7" s="211">
        <f t="shared" si="0"/>
        <v>-3.1453362255965289E-2</v>
      </c>
      <c r="M7" s="115">
        <v>0.79910000000000003</v>
      </c>
      <c r="N7" s="333">
        <v>6.8999999999999999E-3</v>
      </c>
      <c r="O7" s="342">
        <f>(M7-N7)/N7</f>
        <v>114.81159420289856</v>
      </c>
      <c r="Q7" s="240"/>
      <c r="R7" s="325"/>
      <c r="S7" s="124" t="s">
        <v>41</v>
      </c>
      <c r="T7" s="71">
        <v>0.91139999999999999</v>
      </c>
      <c r="U7" s="68">
        <v>0.9002</v>
      </c>
      <c r="V7" s="211">
        <f>(T7-U7)*U7</f>
        <v>1.0082239999999989E-2</v>
      </c>
    </row>
    <row r="8" spans="2:22">
      <c r="G8" s="168"/>
      <c r="H8" s="168"/>
    </row>
    <row r="10" spans="2:22">
      <c r="G10" s="167"/>
    </row>
  </sheetData>
  <mergeCells count="9">
    <mergeCell ref="Q2:V2"/>
    <mergeCell ref="Q4:Q7"/>
    <mergeCell ref="R4:R5"/>
    <mergeCell ref="R6:R7"/>
    <mergeCell ref="B2:O2"/>
    <mergeCell ref="B4:B7"/>
    <mergeCell ref="C4:C7"/>
    <mergeCell ref="D4:D5"/>
    <mergeCell ref="D6:D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1"/>
  <sheetViews>
    <sheetView topLeftCell="AX2" workbookViewId="0">
      <selection activeCell="S5" sqref="S5"/>
    </sheetView>
  </sheetViews>
  <sheetFormatPr baseColWidth="10" defaultRowHeight="15" x14ac:dyDescent="0"/>
  <cols>
    <col min="1" max="1" width="10.83203125" style="66"/>
    <col min="2" max="2" width="9" style="66" bestFit="1" customWidth="1"/>
    <col min="3" max="3" width="23.5" style="66" hidden="1" customWidth="1"/>
    <col min="4" max="4" width="12.1640625" style="66" bestFit="1" customWidth="1"/>
    <col min="5" max="5" width="6.1640625" style="66" bestFit="1" customWidth="1"/>
    <col min="6" max="6" width="35.33203125" style="66" customWidth="1"/>
    <col min="7" max="7" width="6.83203125" style="66" customWidth="1"/>
    <col min="8" max="8" width="10" style="66" customWidth="1"/>
    <col min="9" max="9" width="8.6640625" style="66" customWidth="1"/>
    <col min="10" max="10" width="8.33203125" style="66" customWidth="1"/>
    <col min="11" max="11" width="8.1640625" style="66" bestFit="1" customWidth="1"/>
    <col min="12" max="12" width="7.83203125" style="66" hidden="1" customWidth="1"/>
    <col min="13" max="13" width="11.1640625" style="66" bestFit="1" customWidth="1"/>
    <col min="14" max="14" width="9.6640625" style="66" bestFit="1" customWidth="1"/>
    <col min="15" max="15" width="7.33203125" style="66" customWidth="1"/>
    <col min="16" max="16" width="8.33203125" style="66" hidden="1" customWidth="1"/>
    <col min="17" max="17" width="8.33203125" style="66" bestFit="1" customWidth="1"/>
    <col min="18" max="18" width="9.6640625" style="66" bestFit="1" customWidth="1"/>
    <col min="19" max="16384" width="10.83203125" style="66"/>
  </cols>
  <sheetData>
    <row r="1" spans="2:21" ht="16" thickBot="1"/>
    <row r="2" spans="2:21" ht="16" thickBot="1">
      <c r="B2" s="235" t="s">
        <v>93</v>
      </c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7"/>
    </row>
    <row r="3" spans="2:21" ht="16" thickBot="1">
      <c r="B3" s="70" t="s">
        <v>64</v>
      </c>
      <c r="C3" s="69" t="s">
        <v>48</v>
      </c>
      <c r="D3" s="75" t="s">
        <v>50</v>
      </c>
      <c r="E3" s="114" t="s">
        <v>2</v>
      </c>
      <c r="F3" s="74" t="s">
        <v>3</v>
      </c>
      <c r="G3" s="73" t="s">
        <v>78</v>
      </c>
      <c r="H3" s="73" t="s">
        <v>78</v>
      </c>
      <c r="I3" s="76" t="s">
        <v>94</v>
      </c>
      <c r="J3" s="75" t="s">
        <v>55</v>
      </c>
      <c r="K3" s="74" t="s">
        <v>42</v>
      </c>
      <c r="L3" s="74" t="s">
        <v>42</v>
      </c>
      <c r="M3" s="74" t="s">
        <v>75</v>
      </c>
      <c r="N3" s="75" t="s">
        <v>55</v>
      </c>
      <c r="O3" s="74" t="s">
        <v>43</v>
      </c>
      <c r="P3" s="74" t="s">
        <v>43</v>
      </c>
      <c r="Q3" s="74" t="s">
        <v>76</v>
      </c>
      <c r="R3" s="75" t="s">
        <v>55</v>
      </c>
    </row>
    <row r="4" spans="2:21" ht="35" customHeight="1" thickBot="1">
      <c r="B4" s="238" t="s">
        <v>61</v>
      </c>
      <c r="C4" s="241"/>
      <c r="D4" s="245" t="s">
        <v>51</v>
      </c>
      <c r="E4" s="131" t="s">
        <v>5</v>
      </c>
      <c r="F4" s="247" t="s">
        <v>90</v>
      </c>
      <c r="G4" s="135">
        <v>0.438</v>
      </c>
      <c r="H4" s="178">
        <v>0.40500000000000003</v>
      </c>
      <c r="I4" s="155">
        <v>0.36270000000000002</v>
      </c>
      <c r="J4" s="165">
        <f>(G4-I4)/I4</f>
        <v>0.20760959470636883</v>
      </c>
      <c r="K4" s="179">
        <v>0.31019999999999998</v>
      </c>
      <c r="L4" s="156">
        <v>0.3165</v>
      </c>
      <c r="M4" s="139">
        <v>0.32540000000000002</v>
      </c>
      <c r="N4" s="142">
        <f>(M4-K4)/M4</f>
        <v>4.6711739397664556E-2</v>
      </c>
      <c r="O4" s="180">
        <v>9.6699999999999994E-2</v>
      </c>
      <c r="P4" s="158">
        <v>0.10009999999999999</v>
      </c>
      <c r="Q4" s="139">
        <v>0.10539999999999999</v>
      </c>
      <c r="R4" s="143">
        <f>(Q4-O4)/Q4</f>
        <v>8.2542694497153693E-2</v>
      </c>
    </row>
    <row r="5" spans="2:21" ht="16" thickBot="1">
      <c r="B5" s="239"/>
      <c r="C5" s="242"/>
      <c r="D5" s="246"/>
      <c r="E5" s="132" t="s">
        <v>41</v>
      </c>
      <c r="F5" s="248"/>
      <c r="G5" s="147">
        <v>0.42299999999999999</v>
      </c>
      <c r="H5" s="147">
        <v>0.315</v>
      </c>
      <c r="I5" s="154">
        <v>0.34389999999999998</v>
      </c>
      <c r="J5" s="166">
        <f t="shared" ref="J5:J7" si="0">(G5-I5)/I5</f>
        <v>0.23000872346612389</v>
      </c>
      <c r="K5" s="151">
        <v>0.22700000000000001</v>
      </c>
      <c r="L5" s="148">
        <v>0.24879999999999999</v>
      </c>
      <c r="M5" s="158">
        <v>0.2412</v>
      </c>
      <c r="N5" s="142">
        <f t="shared" ref="N5:N7" si="1">(M5-K5)/M5</f>
        <v>5.8872305140961818E-2</v>
      </c>
      <c r="O5" s="151">
        <v>5.357E-2</v>
      </c>
      <c r="P5" s="148">
        <v>6.3799999999999996E-2</v>
      </c>
      <c r="Q5" s="154">
        <v>5.6899999999999999E-2</v>
      </c>
      <c r="R5" s="143">
        <f t="shared" ref="R5:R7" si="2">(Q5-O5)/Q5</f>
        <v>5.8523725834797882E-2</v>
      </c>
      <c r="T5" s="161">
        <f>(M5-K5)/M5</f>
        <v>5.8872305140961818E-2</v>
      </c>
    </row>
    <row r="6" spans="2:21" ht="19" customHeight="1" thickBot="1">
      <c r="B6" s="239"/>
      <c r="C6" s="243"/>
      <c r="D6" s="249" t="s">
        <v>92</v>
      </c>
      <c r="E6" s="133" t="s">
        <v>5</v>
      </c>
      <c r="F6" s="251" t="s">
        <v>91</v>
      </c>
      <c r="G6" s="135">
        <v>0.91600000000000004</v>
      </c>
      <c r="H6" s="147">
        <v>0.91600000000000004</v>
      </c>
      <c r="I6" s="155">
        <v>0.91559999999999997</v>
      </c>
      <c r="J6" s="165">
        <f t="shared" si="0"/>
        <v>4.3687199650509716E-4</v>
      </c>
      <c r="K6" s="149">
        <v>0.13750000000000001</v>
      </c>
      <c r="L6" s="148">
        <v>0.13750000000000001</v>
      </c>
      <c r="M6" s="138">
        <v>0.1376</v>
      </c>
      <c r="N6" s="142">
        <f t="shared" si="1"/>
        <v>7.267441860464316E-4</v>
      </c>
      <c r="O6" s="140">
        <v>1.78E-2</v>
      </c>
      <c r="P6" s="149">
        <v>1.77E-2</v>
      </c>
      <c r="Q6" s="150">
        <v>1.7850000000000001E-2</v>
      </c>
      <c r="R6" s="143">
        <f t="shared" si="2"/>
        <v>2.8011204481793515E-3</v>
      </c>
    </row>
    <row r="7" spans="2:21" ht="19" customHeight="1" thickBot="1">
      <c r="B7" s="240"/>
      <c r="C7" s="244"/>
      <c r="D7" s="250"/>
      <c r="E7" s="132" t="s">
        <v>41</v>
      </c>
      <c r="F7" s="252"/>
      <c r="G7" s="147">
        <v>0.89100000000000001</v>
      </c>
      <c r="H7" s="147">
        <v>0.89300000000000002</v>
      </c>
      <c r="I7" s="155">
        <v>0.9</v>
      </c>
      <c r="J7" s="165">
        <f t="shared" si="0"/>
        <v>-1.0000000000000009E-2</v>
      </c>
      <c r="K7" s="151">
        <v>0.09</v>
      </c>
      <c r="L7" s="151">
        <v>9.3399999999999997E-2</v>
      </c>
      <c r="M7" s="159">
        <v>9.2200000000000004E-2</v>
      </c>
      <c r="N7" s="142">
        <f t="shared" si="1"/>
        <v>2.3861171366594439E-2</v>
      </c>
      <c r="O7" s="151">
        <v>6.8999999999999999E-3</v>
      </c>
      <c r="P7" s="148">
        <v>7.4999999999999997E-3</v>
      </c>
      <c r="Q7" s="160">
        <v>6.8999999999999999E-3</v>
      </c>
      <c r="R7" s="143">
        <f t="shared" si="2"/>
        <v>0</v>
      </c>
    </row>
    <row r="8" spans="2:21">
      <c r="T8" s="177">
        <f>AVERAGE(N4:N5)</f>
        <v>5.2792022269313191E-2</v>
      </c>
      <c r="U8" s="66" t="s">
        <v>103</v>
      </c>
    </row>
    <row r="9" spans="2:21">
      <c r="R9" s="161">
        <f>(I5/G5)</f>
        <v>0.81300236406619386</v>
      </c>
      <c r="T9" s="177">
        <f>AVERAGE(R4:R5)</f>
        <v>7.0533210165975788E-2</v>
      </c>
      <c r="U9" s="66" t="s">
        <v>104</v>
      </c>
    </row>
    <row r="13" spans="2:21">
      <c r="R13" s="66">
        <v>0.42299999999999999</v>
      </c>
      <c r="S13" s="66">
        <v>0.34389999999999998</v>
      </c>
      <c r="T13" s="163"/>
    </row>
    <row r="14" spans="2:21">
      <c r="T14" s="153"/>
    </row>
    <row r="15" spans="2:21">
      <c r="T15" s="164"/>
    </row>
    <row r="17" spans="18:20">
      <c r="R17" s="162">
        <f>((R13/S13)*100%-100%)</f>
        <v>0.23000872346612389</v>
      </c>
      <c r="T17" s="161">
        <f>(R13-S13)/S13</f>
        <v>0.23000872346612389</v>
      </c>
    </row>
    <row r="21" spans="18:20">
      <c r="R21" s="66">
        <f>G5/I5</f>
        <v>1.2300087234661239</v>
      </c>
      <c r="S21" s="153"/>
    </row>
  </sheetData>
  <mergeCells count="7">
    <mergeCell ref="B2:R2"/>
    <mergeCell ref="B4:B7"/>
    <mergeCell ref="C4:C7"/>
    <mergeCell ref="D4:D5"/>
    <mergeCell ref="F4:F5"/>
    <mergeCell ref="D6:D7"/>
    <mergeCell ref="F6:F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"/>
  <sheetViews>
    <sheetView workbookViewId="0">
      <selection activeCell="M5" sqref="M5"/>
    </sheetView>
  </sheetViews>
  <sheetFormatPr baseColWidth="10" defaultRowHeight="15" x14ac:dyDescent="0"/>
  <cols>
    <col min="1" max="1" width="10.83203125" style="66"/>
    <col min="2" max="2" width="9" style="66" bestFit="1" customWidth="1"/>
    <col min="3" max="3" width="23.5" style="66" hidden="1" customWidth="1"/>
    <col min="4" max="4" width="12.1640625" style="66" bestFit="1" customWidth="1"/>
    <col min="5" max="5" width="6.1640625" style="66" bestFit="1" customWidth="1"/>
    <col min="6" max="6" width="35.33203125" style="66" hidden="1" customWidth="1"/>
    <col min="7" max="7" width="6.83203125" style="66" customWidth="1"/>
    <col min="8" max="8" width="8.6640625" style="66" customWidth="1"/>
    <col min="9" max="9" width="11.83203125" style="66" customWidth="1"/>
    <col min="10" max="10" width="7.83203125" style="66" customWidth="1"/>
    <col min="11" max="11" width="11.1640625" style="66" bestFit="1" customWidth="1"/>
    <col min="12" max="12" width="7.33203125" style="66" customWidth="1"/>
    <col min="13" max="14" width="8.33203125" style="66" bestFit="1" customWidth="1"/>
    <col min="15" max="15" width="9.6640625" style="66" bestFit="1" customWidth="1"/>
    <col min="16" max="16384" width="10.83203125" style="66"/>
  </cols>
  <sheetData>
    <row r="1" spans="2:15" ht="16" thickBot="1"/>
    <row r="2" spans="2:15" ht="16" thickBot="1">
      <c r="B2" s="235" t="s">
        <v>87</v>
      </c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7"/>
    </row>
    <row r="3" spans="2:15" ht="16" thickBot="1">
      <c r="B3" s="70" t="s">
        <v>64</v>
      </c>
      <c r="C3" s="69" t="s">
        <v>48</v>
      </c>
      <c r="D3" s="75" t="s">
        <v>50</v>
      </c>
      <c r="E3" s="114" t="s">
        <v>2</v>
      </c>
      <c r="F3" s="74" t="s">
        <v>3</v>
      </c>
      <c r="G3" s="73" t="s">
        <v>78</v>
      </c>
      <c r="H3" s="76" t="s">
        <v>79</v>
      </c>
      <c r="I3" s="75" t="s">
        <v>55</v>
      </c>
      <c r="J3" s="74" t="s">
        <v>42</v>
      </c>
      <c r="K3" s="74" t="s">
        <v>75</v>
      </c>
      <c r="L3" s="75" t="s">
        <v>55</v>
      </c>
      <c r="M3" s="74" t="s">
        <v>43</v>
      </c>
      <c r="N3" s="74" t="s">
        <v>76</v>
      </c>
      <c r="O3" s="75" t="s">
        <v>55</v>
      </c>
    </row>
    <row r="4" spans="2:15" ht="16" thickBot="1">
      <c r="B4" s="238" t="s">
        <v>61</v>
      </c>
      <c r="C4" s="241"/>
      <c r="D4" s="326" t="s">
        <v>51</v>
      </c>
      <c r="E4" s="144" t="s">
        <v>5</v>
      </c>
      <c r="F4" s="247" t="s">
        <v>89</v>
      </c>
      <c r="G4" s="178">
        <v>0.40500000000000003</v>
      </c>
      <c r="H4" s="136">
        <v>0.36270000000000002</v>
      </c>
      <c r="I4" s="142">
        <f>(G4-H4)/H4</f>
        <v>0.11662531017369727</v>
      </c>
      <c r="J4" s="180">
        <v>0.3165</v>
      </c>
      <c r="K4" s="139">
        <v>0.32540000000000002</v>
      </c>
      <c r="L4" s="142">
        <f>(J4-K4)/K4</f>
        <v>-2.7350952673632509E-2</v>
      </c>
      <c r="M4" s="183">
        <v>0.10009999999999999</v>
      </c>
      <c r="N4" s="139">
        <v>0.10539999999999999</v>
      </c>
      <c r="O4" s="143">
        <f>(M4-N4)/N4</f>
        <v>-5.0284629981024662E-2</v>
      </c>
    </row>
    <row r="5" spans="2:15" ht="16" thickBot="1">
      <c r="B5" s="239"/>
      <c r="C5" s="242"/>
      <c r="D5" s="327"/>
      <c r="E5" s="145" t="s">
        <v>41</v>
      </c>
      <c r="F5" s="248"/>
      <c r="G5" s="181">
        <v>0.315</v>
      </c>
      <c r="H5" s="134">
        <v>0.34389999999999998</v>
      </c>
      <c r="I5" s="142">
        <f t="shared" ref="I5:I7" si="0">(G5-H5)/H5</f>
        <v>-8.4036056993311958E-2</v>
      </c>
      <c r="J5" s="182">
        <v>0.24879999999999999</v>
      </c>
      <c r="K5" s="128">
        <v>0.2412</v>
      </c>
      <c r="L5" s="142">
        <f t="shared" ref="L5:L7" si="1">(J5-K5)/K5</f>
        <v>3.1509121061359849E-2</v>
      </c>
      <c r="M5" s="182">
        <v>6.3799999999999996E-2</v>
      </c>
      <c r="N5" s="134">
        <v>1.78E-2</v>
      </c>
      <c r="O5" s="143">
        <f t="shared" ref="O5:O7" si="2">(M5-N5)/N5</f>
        <v>2.5842696629213484</v>
      </c>
    </row>
    <row r="6" spans="2:15" ht="19" customHeight="1" thickBot="1">
      <c r="B6" s="239"/>
      <c r="C6" s="243"/>
      <c r="D6" s="328" t="s">
        <v>92</v>
      </c>
      <c r="E6" s="146" t="s">
        <v>5</v>
      </c>
      <c r="F6" s="251" t="s">
        <v>88</v>
      </c>
      <c r="G6" s="135">
        <v>0.91600000000000004</v>
      </c>
      <c r="H6" s="136">
        <v>0.91559999999999997</v>
      </c>
      <c r="I6" s="142">
        <f t="shared" si="0"/>
        <v>4.3687199650509716E-4</v>
      </c>
      <c r="J6" s="137">
        <v>0.13750000000000001</v>
      </c>
      <c r="K6" s="138">
        <v>0.1376</v>
      </c>
      <c r="L6" s="142">
        <f t="shared" si="1"/>
        <v>-7.267441860464316E-4</v>
      </c>
      <c r="M6" s="137">
        <v>1.77E-2</v>
      </c>
      <c r="N6" s="139">
        <v>1.7850000000000001E-2</v>
      </c>
      <c r="O6" s="143">
        <f t="shared" si="2"/>
        <v>-8.4033613445378616E-3</v>
      </c>
    </row>
    <row r="7" spans="2:15" ht="19" customHeight="1" thickBot="1">
      <c r="B7" s="240"/>
      <c r="C7" s="244"/>
      <c r="D7" s="329"/>
      <c r="E7" s="141" t="s">
        <v>41</v>
      </c>
      <c r="F7" s="252"/>
      <c r="G7" s="118">
        <v>0.89300000000000002</v>
      </c>
      <c r="H7" s="134">
        <v>0.9</v>
      </c>
      <c r="I7" s="142">
        <f t="shared" si="0"/>
        <v>-7.7777777777777845E-3</v>
      </c>
      <c r="J7" s="120">
        <v>9.3399999999999997E-2</v>
      </c>
      <c r="K7" s="119">
        <v>9.2200000000000004E-2</v>
      </c>
      <c r="L7" s="142">
        <f t="shared" si="1"/>
        <v>1.3015184381778663E-2</v>
      </c>
      <c r="M7" s="119">
        <v>7.4999999999999997E-3</v>
      </c>
      <c r="N7" s="128">
        <v>6.8999999999999999E-3</v>
      </c>
      <c r="O7" s="143">
        <f t="shared" si="2"/>
        <v>8.6956521739130418E-2</v>
      </c>
    </row>
  </sheetData>
  <mergeCells count="7">
    <mergeCell ref="B2:O2"/>
    <mergeCell ref="B4:B7"/>
    <mergeCell ref="C4:C7"/>
    <mergeCell ref="D4:D5"/>
    <mergeCell ref="F4:F5"/>
    <mergeCell ref="D6:D7"/>
    <mergeCell ref="F6:F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14" sqref="F14:F21"/>
    </sheetView>
  </sheetViews>
  <sheetFormatPr baseColWidth="10" defaultRowHeight="15" x14ac:dyDescent="0"/>
  <cols>
    <col min="6" max="6" width="43.6640625" bestFit="1" customWidth="1"/>
  </cols>
  <sheetData>
    <row r="1" spans="1:6" ht="16" thickBot="1">
      <c r="A1" s="169" t="s">
        <v>95</v>
      </c>
      <c r="B1" s="169" t="s">
        <v>96</v>
      </c>
      <c r="C1" s="169" t="s">
        <v>97</v>
      </c>
    </row>
    <row r="2" spans="1:6">
      <c r="A2" s="170" t="s">
        <v>98</v>
      </c>
      <c r="B2" s="170" t="s">
        <v>98</v>
      </c>
      <c r="C2" s="170">
        <v>65.2</v>
      </c>
    </row>
    <row r="3" spans="1:6">
      <c r="A3" s="174" t="s">
        <v>99</v>
      </c>
      <c r="B3" s="174" t="s">
        <v>99</v>
      </c>
      <c r="C3" s="171">
        <v>63.3</v>
      </c>
    </row>
    <row r="4" spans="1:6">
      <c r="A4" s="175" t="s">
        <v>100</v>
      </c>
      <c r="B4" s="175" t="s">
        <v>100</v>
      </c>
      <c r="C4" s="171">
        <v>59.3</v>
      </c>
      <c r="F4" t="s">
        <v>105</v>
      </c>
    </row>
    <row r="5" spans="1:6" ht="22">
      <c r="A5" s="174" t="s">
        <v>101</v>
      </c>
      <c r="B5" s="174" t="s">
        <v>101</v>
      </c>
      <c r="C5" s="171">
        <v>58</v>
      </c>
      <c r="F5" t="s">
        <v>106</v>
      </c>
    </row>
    <row r="6" spans="1:6">
      <c r="A6" s="175" t="s">
        <v>102</v>
      </c>
      <c r="B6" s="175" t="s">
        <v>102</v>
      </c>
      <c r="C6" s="171">
        <v>49</v>
      </c>
      <c r="F6" t="s">
        <v>107</v>
      </c>
    </row>
    <row r="7" spans="1:6">
      <c r="A7" s="175" t="s">
        <v>102</v>
      </c>
      <c r="B7" s="175" t="s">
        <v>99</v>
      </c>
      <c r="C7" s="171">
        <v>39.200000000000003</v>
      </c>
      <c r="F7" t="s">
        <v>108</v>
      </c>
    </row>
    <row r="8" spans="1:6">
      <c r="A8" s="175" t="s">
        <v>102</v>
      </c>
      <c r="B8" s="175" t="s">
        <v>98</v>
      </c>
      <c r="C8" s="172">
        <v>37.5</v>
      </c>
      <c r="E8">
        <f>AVERAGE(C11:C11)</f>
        <v>17.5</v>
      </c>
      <c r="F8" t="s">
        <v>109</v>
      </c>
    </row>
    <row r="9" spans="1:6" ht="16" customHeight="1">
      <c r="A9" s="175" t="s">
        <v>99</v>
      </c>
      <c r="B9" s="175" t="s">
        <v>101</v>
      </c>
      <c r="C9" s="171">
        <v>28.2</v>
      </c>
      <c r="F9" t="s">
        <v>110</v>
      </c>
    </row>
    <row r="10" spans="1:6" ht="22">
      <c r="A10" s="175" t="s">
        <v>101</v>
      </c>
      <c r="B10" s="175" t="s">
        <v>102</v>
      </c>
      <c r="C10" s="171">
        <v>20.399999999999999</v>
      </c>
      <c r="F10" t="s">
        <v>111</v>
      </c>
    </row>
    <row r="11" spans="1:6">
      <c r="A11" s="174" t="s">
        <v>100</v>
      </c>
      <c r="B11" s="174" t="s">
        <v>98</v>
      </c>
      <c r="C11" s="171">
        <v>17.5</v>
      </c>
      <c r="F11" t="s">
        <v>112</v>
      </c>
    </row>
    <row r="12" spans="1:6" ht="22">
      <c r="A12" s="174" t="s">
        <v>101</v>
      </c>
      <c r="B12" s="174" t="s">
        <v>98</v>
      </c>
      <c r="C12" s="171">
        <v>16.5</v>
      </c>
    </row>
    <row r="13" spans="1:6">
      <c r="A13" s="175" t="s">
        <v>99</v>
      </c>
      <c r="B13" s="175" t="s">
        <v>98</v>
      </c>
      <c r="C13" s="171">
        <v>16.100000000000001</v>
      </c>
    </row>
    <row r="14" spans="1:6" ht="17" customHeight="1">
      <c r="A14" s="174" t="s">
        <v>98</v>
      </c>
      <c r="B14" s="174" t="s">
        <v>101</v>
      </c>
      <c r="C14" s="171">
        <v>13</v>
      </c>
      <c r="F14" t="s">
        <v>113</v>
      </c>
    </row>
    <row r="15" spans="1:6" ht="17" customHeight="1">
      <c r="A15" s="175" t="s">
        <v>102</v>
      </c>
      <c r="B15" s="175" t="s">
        <v>101</v>
      </c>
      <c r="C15" s="171">
        <v>12.9</v>
      </c>
      <c r="F15" t="s">
        <v>114</v>
      </c>
    </row>
    <row r="16" spans="1:6">
      <c r="A16" s="174" t="s">
        <v>100</v>
      </c>
      <c r="B16" s="174" t="s">
        <v>102</v>
      </c>
      <c r="C16" s="171">
        <v>12.4</v>
      </c>
      <c r="F16" t="s">
        <v>115</v>
      </c>
    </row>
    <row r="17" spans="1:6">
      <c r="A17" s="175" t="s">
        <v>99</v>
      </c>
      <c r="B17" s="175" t="s">
        <v>100</v>
      </c>
      <c r="C17" s="171">
        <v>9.8000000000000007</v>
      </c>
      <c r="F17" t="s">
        <v>116</v>
      </c>
    </row>
    <row r="18" spans="1:6">
      <c r="A18" s="174" t="s">
        <v>102</v>
      </c>
      <c r="B18" s="174" t="s">
        <v>100</v>
      </c>
      <c r="C18" s="171">
        <v>8.9</v>
      </c>
      <c r="F18" t="s">
        <v>117</v>
      </c>
    </row>
    <row r="19" spans="1:6">
      <c r="A19" s="175" t="s">
        <v>98</v>
      </c>
      <c r="B19" s="175" t="s">
        <v>99</v>
      </c>
      <c r="C19" s="171">
        <v>8.6</v>
      </c>
      <c r="F19" t="s">
        <v>118</v>
      </c>
    </row>
    <row r="20" spans="1:6" ht="22">
      <c r="A20" s="174" t="s">
        <v>100</v>
      </c>
      <c r="B20" s="174" t="s">
        <v>101</v>
      </c>
      <c r="C20" s="171">
        <v>6.4</v>
      </c>
      <c r="F20" t="s">
        <v>119</v>
      </c>
    </row>
    <row r="21" spans="1:6">
      <c r="A21" s="175" t="s">
        <v>100</v>
      </c>
      <c r="B21" s="175" t="s">
        <v>99</v>
      </c>
      <c r="C21" s="171">
        <v>4.8</v>
      </c>
      <c r="F21" t="s">
        <v>120</v>
      </c>
    </row>
    <row r="22" spans="1:6" ht="23" thickBot="1">
      <c r="A22" s="176" t="s">
        <v>101</v>
      </c>
      <c r="B22" s="176" t="s">
        <v>100</v>
      </c>
      <c r="C22" s="173">
        <v>4.7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New Data</vt:lpstr>
      <vt:lpstr>Backward Elimination Mout</vt:lpstr>
      <vt:lpstr>All frameworks</vt:lpstr>
      <vt:lpstr>OLR</vt:lpstr>
      <vt:lpstr>Truncated models</vt:lpstr>
      <vt:lpstr>Multinomial regression</vt:lpstr>
      <vt:lpstr>Cluster - Distances</vt:lpstr>
      <vt:lpstr>Cluster</vt:lpstr>
      <vt:lpstr>Hoja1</vt:lpstr>
    </vt:vector>
  </TitlesOfParts>
  <Company>OWN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Suarez</dc:creator>
  <cp:lastModifiedBy>Adriana Suarez</cp:lastModifiedBy>
  <cp:lastPrinted>2015-08-17T05:13:55Z</cp:lastPrinted>
  <dcterms:created xsi:type="dcterms:W3CDTF">2015-06-02T14:23:58Z</dcterms:created>
  <dcterms:modified xsi:type="dcterms:W3CDTF">2015-08-22T03:02:27Z</dcterms:modified>
</cp:coreProperties>
</file>