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SEIN\Macro\"/>
    </mc:Choice>
  </mc:AlternateContent>
  <bookViews>
    <workbookView xWindow="0" yWindow="0" windowWidth="19290" windowHeight="6990" tabRatio="916" firstSheet="12" activeTab="16"/>
  </bookViews>
  <sheets>
    <sheet name="Estados" sheetId="16" r:id="rId1"/>
    <sheet name="Auxiliares" sheetId="5" r:id="rId2"/>
    <sheet name="Cliente" sheetId="10" r:id="rId3"/>
    <sheet name="SucursalCliente" sheetId="11" r:id="rId4"/>
    <sheet name="Proveedor" sheetId="12" r:id="rId5"/>
    <sheet name="Usuarios" sheetId="13" r:id="rId6"/>
    <sheet name="Categoría" sheetId="2" r:id="rId7"/>
    <sheet name="Marca" sheetId="3" r:id="rId8"/>
    <sheet name="Modelo" sheetId="4" r:id="rId9"/>
    <sheet name="Procesador" sheetId="6" r:id="rId10"/>
    <sheet name="TarjetaVideos" sheetId="7" r:id="rId11"/>
    <sheet name="DiscoDuro" sheetId="8" r:id="rId12"/>
    <sheet name="Memorias" sheetId="9" r:id="rId13"/>
    <sheet name="Laptops" sheetId="1" r:id="rId14"/>
    <sheet name="MemoriaLC" sheetId="14" r:id="rId15"/>
    <sheet name="DiscoLC" sheetId="15" r:id="rId16"/>
    <sheet name="Licencias" sheetId="17" r:id="rId17"/>
    <sheet name="Alquiler" sheetId="18" r:id="rId18"/>
    <sheet name="AlquilerDetalle" sheetId="19" r:id="rId19"/>
    <sheet name="Devolucion" sheetId="20" r:id="rId20"/>
    <sheet name="DevolucionDetalle" sheetId="21" r:id="rId21"/>
    <sheet name="Cambio" sheetId="22" r:id="rId22"/>
    <sheet name="Observacion" sheetId="23" r:id="rId23"/>
    <sheet name="Facturas" sheetId="24" r:id="rId24"/>
    <sheet name="Cuota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K4" i="9"/>
  <c r="K5" i="9"/>
  <c r="K6" i="9"/>
  <c r="K7" i="9"/>
  <c r="K8" i="9"/>
  <c r="K9" i="9"/>
  <c r="J4" i="17" l="1"/>
  <c r="J5" i="17"/>
  <c r="J6" i="17"/>
  <c r="J7" i="17"/>
  <c r="J8" i="17"/>
  <c r="J9" i="17"/>
  <c r="J10" i="17"/>
  <c r="J11" i="17"/>
  <c r="J12" i="17"/>
  <c r="J13" i="17"/>
  <c r="I4" i="17"/>
  <c r="I5" i="17"/>
  <c r="I6" i="17"/>
  <c r="I7" i="17"/>
  <c r="I8" i="17"/>
  <c r="I9" i="17"/>
  <c r="I10" i="17"/>
  <c r="I11" i="17"/>
  <c r="I12" i="17"/>
  <c r="I13" i="17"/>
  <c r="I3" i="17"/>
  <c r="J3" i="17" s="1"/>
  <c r="P20" i="1"/>
  <c r="Q20" i="1" s="1"/>
  <c r="P21" i="1"/>
  <c r="Q21" i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D13" i="15"/>
  <c r="D14" i="15"/>
  <c r="D15" i="15"/>
  <c r="D16" i="15"/>
  <c r="D17" i="15"/>
  <c r="D18" i="15"/>
  <c r="D19" i="15"/>
  <c r="D20" i="15"/>
  <c r="D21" i="15"/>
  <c r="D22" i="15"/>
  <c r="D23" i="15"/>
  <c r="D5" i="15"/>
  <c r="D6" i="15"/>
  <c r="D7" i="15"/>
  <c r="D8" i="15"/>
  <c r="D9" i="15"/>
  <c r="D10" i="15"/>
  <c r="D11" i="15"/>
  <c r="D12" i="15"/>
  <c r="D4" i="15"/>
  <c r="D3" i="15"/>
  <c r="E3" i="15" s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3" i="14"/>
  <c r="Q4" i="1"/>
  <c r="Q5" i="1"/>
  <c r="Q6" i="1"/>
  <c r="Q3" i="1"/>
  <c r="P4" i="1"/>
  <c r="P5" i="1"/>
  <c r="P6" i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3" i="1"/>
  <c r="L3" i="9" l="1"/>
  <c r="K3" i="9"/>
  <c r="J4" i="8"/>
  <c r="J5" i="8"/>
  <c r="J6" i="8"/>
  <c r="J3" i="8"/>
  <c r="I4" i="8"/>
  <c r="I5" i="8"/>
  <c r="I6" i="8"/>
  <c r="I3" i="8"/>
  <c r="I4" i="7"/>
  <c r="I5" i="7"/>
  <c r="I6" i="7"/>
  <c r="I7" i="7"/>
  <c r="I8" i="7"/>
  <c r="H4" i="7"/>
  <c r="H5" i="7"/>
  <c r="H6" i="7"/>
  <c r="H7" i="7"/>
  <c r="H8" i="7"/>
  <c r="H3" i="7"/>
  <c r="I3" i="7" s="1"/>
  <c r="L4" i="6"/>
  <c r="L5" i="6"/>
  <c r="L6" i="6"/>
  <c r="L7" i="6"/>
  <c r="J4" i="6"/>
  <c r="J5" i="6"/>
  <c r="J6" i="6"/>
  <c r="J7" i="6"/>
  <c r="J3" i="6"/>
  <c r="L3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N4" i="1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I4" i="13"/>
  <c r="H4" i="13"/>
  <c r="I3" i="13"/>
  <c r="H3" i="13"/>
  <c r="N3" i="12"/>
  <c r="M4" i="12"/>
  <c r="M3" i="12"/>
  <c r="J4" i="11"/>
  <c r="J5" i="11"/>
  <c r="J6" i="11"/>
  <c r="J3" i="11"/>
  <c r="I4" i="11"/>
  <c r="I5" i="11"/>
  <c r="I6" i="11"/>
  <c r="I3" i="11"/>
  <c r="F4" i="5"/>
  <c r="E4" i="5"/>
  <c r="E3" i="5"/>
  <c r="F3" i="5" s="1"/>
  <c r="K4" i="10"/>
  <c r="K5" i="10"/>
  <c r="K3" i="10"/>
  <c r="J5" i="10"/>
  <c r="J4" i="10"/>
  <c r="J3" i="10"/>
</calcChain>
</file>

<file path=xl/comments1.xml><?xml version="1.0" encoding="utf-8"?>
<comments xmlns="http://schemas.openxmlformats.org/spreadsheetml/2006/main">
  <authors>
    <author>Usuario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
Cantidad de DiscosLibres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
Cantidad de Memorias Libres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Tiene Garantia: 1
No tiene: 0
</t>
        </r>
      </text>
    </comment>
    <comment ref="L2" authorId="0" shapeId="0">
      <text>
        <r>
          <rPr>
            <sz val="10"/>
            <color indexed="81"/>
            <rFont val="Tahoma"/>
            <family val="2"/>
          </rPr>
          <t xml:space="preserve">Si ubicación está en almacen Poner </t>
        </r>
        <r>
          <rPr>
            <b/>
            <sz val="10"/>
            <color indexed="81"/>
            <rFont val="Tahoma"/>
            <family val="2"/>
          </rPr>
          <t>"ALMACEN",</t>
        </r>
        <r>
          <rPr>
            <sz val="10"/>
            <color indexed="81"/>
            <rFont val="Tahoma"/>
            <family val="2"/>
          </rPr>
          <t xml:space="preserve"> si está en un cliente poner el </t>
        </r>
        <r>
          <rPr>
            <b/>
            <sz val="10"/>
            <color indexed="81"/>
            <rFont val="Tahoma"/>
            <family val="2"/>
          </rPr>
          <t>Id de la sucursal del Cliente</t>
        </r>
      </text>
    </comment>
    <comment ref="O2" authorId="0" shapeId="0">
      <text>
        <r>
          <rPr>
            <sz val="11"/>
            <color indexed="81"/>
            <rFont val="Tahoma"/>
            <family val="2"/>
          </rPr>
          <t xml:space="preserve">Nuestro: 1
SubArriendo: 2
</t>
        </r>
      </text>
    </comment>
  </commentList>
</comments>
</file>

<file path=xl/sharedStrings.xml><?xml version="1.0" encoding="utf-8"?>
<sst xmlns="http://schemas.openxmlformats.org/spreadsheetml/2006/main" count="797" uniqueCount="398">
  <si>
    <t>idCategoria</t>
  </si>
  <si>
    <t>nombre</t>
  </si>
  <si>
    <t>subCategoria</t>
  </si>
  <si>
    <t>LAPTOP</t>
  </si>
  <si>
    <t>EQUIPO</t>
  </si>
  <si>
    <t>CPU</t>
  </si>
  <si>
    <t>TABLET</t>
  </si>
  <si>
    <t>MONITOR</t>
  </si>
  <si>
    <t>IMPRESORA</t>
  </si>
  <si>
    <t>PROYECTOR</t>
  </si>
  <si>
    <t>ECRAN</t>
  </si>
  <si>
    <t>MEMORIA</t>
  </si>
  <si>
    <t>COMPONENTES</t>
  </si>
  <si>
    <t>PROCESADOR</t>
  </si>
  <si>
    <t>DISCO</t>
  </si>
  <si>
    <t>TARJETA DE VIDEO</t>
  </si>
  <si>
    <t>WINDOWS</t>
  </si>
  <si>
    <t>LICENCIAS</t>
  </si>
  <si>
    <t>OFFICE</t>
  </si>
  <si>
    <t>ANTIVIRUS</t>
  </si>
  <si>
    <t>idMarca</t>
  </si>
  <si>
    <t>estado</t>
  </si>
  <si>
    <t>APPLE</t>
  </si>
  <si>
    <t>COMPATIBLE</t>
  </si>
  <si>
    <t xml:space="preserve">DELL </t>
  </si>
  <si>
    <t>HP</t>
  </si>
  <si>
    <t>LENOVO</t>
  </si>
  <si>
    <t>TOSHIBA</t>
  </si>
  <si>
    <t>INTEL</t>
  </si>
  <si>
    <t>AMD</t>
  </si>
  <si>
    <t>NVIDIA</t>
  </si>
  <si>
    <t>McAFee</t>
  </si>
  <si>
    <t>NOD32</t>
  </si>
  <si>
    <t>Kaspersky</t>
  </si>
  <si>
    <t>idModelo</t>
  </si>
  <si>
    <t>MACK BOOK PRO</t>
  </si>
  <si>
    <t>ENTERPRISE</t>
  </si>
  <si>
    <t>Inspiron 14” 5480</t>
  </si>
  <si>
    <t>2-in-1 Inspiron 15 serie 5000</t>
  </si>
  <si>
    <t>Inspiron 13” 7380</t>
  </si>
  <si>
    <t>HP PROBOOK</t>
  </si>
  <si>
    <t>ThinkPad P52</t>
  </si>
  <si>
    <t>Legion Y540</t>
  </si>
  <si>
    <t>Satellite</t>
  </si>
  <si>
    <t>DDR3</t>
  </si>
  <si>
    <t>DDR3L</t>
  </si>
  <si>
    <t>DDR4</t>
  </si>
  <si>
    <t>CORE I3</t>
  </si>
  <si>
    <t>CORE I5</t>
  </si>
  <si>
    <t>CORE I7</t>
  </si>
  <si>
    <t>CORE I9</t>
  </si>
  <si>
    <t>AMD AFX</t>
  </si>
  <si>
    <t>RYZEN</t>
  </si>
  <si>
    <t>SSD</t>
  </si>
  <si>
    <t>SHDD</t>
  </si>
  <si>
    <t>HDD</t>
  </si>
  <si>
    <t>RX5700-8G</t>
  </si>
  <si>
    <t>GEFORCE GTX 1660 SUPER</t>
  </si>
  <si>
    <t>GEFORCE RTX 2080 SUPER</t>
  </si>
  <si>
    <t>GEFORCE RTX 2070 SUPER</t>
  </si>
  <si>
    <t>WINDOWS 10 HOME</t>
  </si>
  <si>
    <t>WINDOWS 10 PRO</t>
  </si>
  <si>
    <t>WINDOWS 10 ULTIMATE</t>
  </si>
  <si>
    <t>OFFICE 2013</t>
  </si>
  <si>
    <t>OFFICE 2016</t>
  </si>
  <si>
    <t>OFFICE 2019</t>
  </si>
  <si>
    <t>INDIVIDUAL</t>
  </si>
  <si>
    <t>PARENTAL CONTROL</t>
  </si>
  <si>
    <t>ESET SMART SECURITY 12</t>
  </si>
  <si>
    <t>AVAST PREMIUM</t>
  </si>
  <si>
    <t>idAuxiliar</t>
  </si>
  <si>
    <t>cod_tabla</t>
  </si>
  <si>
    <t>descripcion</t>
  </si>
  <si>
    <t>activo</t>
  </si>
  <si>
    <t>DISCO_CAPACIDAD</t>
  </si>
  <si>
    <t>DISCO_TAMANO</t>
  </si>
  <si>
    <t>INGRESO_TIPO</t>
  </si>
  <si>
    <t>COMPRA</t>
  </si>
  <si>
    <t>ARRENDAMIENTO</t>
  </si>
  <si>
    <t>LICENCIA_OFFICE_TIPO</t>
  </si>
  <si>
    <t>OLP</t>
  </si>
  <si>
    <t>LICENCIA_WINDOWS_TIPO</t>
  </si>
  <si>
    <t>OEM</t>
  </si>
  <si>
    <t>ESD</t>
  </si>
  <si>
    <t>MEMORIA_CAPACIDAD</t>
  </si>
  <si>
    <t>MEMORIA_CATEGORIA</t>
  </si>
  <si>
    <t>DIMM</t>
  </si>
  <si>
    <t>SODIM</t>
  </si>
  <si>
    <t>RDIMM</t>
  </si>
  <si>
    <t>MEMORIA_FRECUENCIA</t>
  </si>
  <si>
    <t>MONEDA_TIPO</t>
  </si>
  <si>
    <t>SOLES</t>
  </si>
  <si>
    <t>DOLARES</t>
  </si>
  <si>
    <t>PROCESADOR_GENERACION</t>
  </si>
  <si>
    <t>PROCESADOR_VELOCIDAD</t>
  </si>
  <si>
    <t>1.00 - 1.60</t>
  </si>
  <si>
    <t>1.60 - 2.30</t>
  </si>
  <si>
    <t>2.30 - 3.00</t>
  </si>
  <si>
    <t>PROCESADOR_VELOCIDAD_MAXIMA</t>
  </si>
  <si>
    <t>TIPO_DOCUMENTO</t>
  </si>
  <si>
    <t>DNI</t>
  </si>
  <si>
    <t>RUC</t>
  </si>
  <si>
    <t>USUARIO_PERFIL</t>
  </si>
  <si>
    <t>ADMIN</t>
  </si>
  <si>
    <t>KAM</t>
  </si>
  <si>
    <t>LOGISTICA</t>
  </si>
  <si>
    <t>VIDEO_CAPACIDAD</t>
  </si>
  <si>
    <t>VIDEO_TIPO</t>
  </si>
  <si>
    <t>INTERNA</t>
  </si>
  <si>
    <t>EXTERNA</t>
  </si>
  <si>
    <t>DiscoDuro</t>
  </si>
  <si>
    <t>TarjetaVideo</t>
  </si>
  <si>
    <t>Memoria RAM</t>
  </si>
  <si>
    <t>Licencias</t>
  </si>
  <si>
    <t>idProcesador</t>
  </si>
  <si>
    <t>codigo</t>
  </si>
  <si>
    <t>idGeneracion</t>
  </si>
  <si>
    <t>idVelocidad</t>
  </si>
  <si>
    <t>idVelocidadMax</t>
  </si>
  <si>
    <t>PRO-1</t>
  </si>
  <si>
    <t>PRO-2</t>
  </si>
  <si>
    <t>PRO-3</t>
  </si>
  <si>
    <t>PRO-4</t>
  </si>
  <si>
    <t>PRO-5</t>
  </si>
  <si>
    <t>Procesador</t>
  </si>
  <si>
    <t>idVideo</t>
  </si>
  <si>
    <t>idCapacidad</t>
  </si>
  <si>
    <t>idTipo</t>
  </si>
  <si>
    <t>cantidad</t>
  </si>
  <si>
    <t>ubicacion</t>
  </si>
  <si>
    <t>VID-1</t>
  </si>
  <si>
    <t>ALMACEN</t>
  </si>
  <si>
    <t>VID-2</t>
  </si>
  <si>
    <t>VID-3</t>
  </si>
  <si>
    <t>VID-4</t>
  </si>
  <si>
    <t>VID-5</t>
  </si>
  <si>
    <t>VID-6</t>
  </si>
  <si>
    <t>DIS-1</t>
  </si>
  <si>
    <t>DIS-2</t>
  </si>
  <si>
    <t>DIS-3</t>
  </si>
  <si>
    <t>DIS-4</t>
  </si>
  <si>
    <t>idTamano</t>
  </si>
  <si>
    <t>idDisco</t>
  </si>
  <si>
    <t>idMemoria</t>
  </si>
  <si>
    <t>idBusFrecuencia</t>
  </si>
  <si>
    <t>MEM-1</t>
  </si>
  <si>
    <t>MEM-2</t>
  </si>
  <si>
    <t>MEM-3</t>
  </si>
  <si>
    <t>MEM-4</t>
  </si>
  <si>
    <t>idLC</t>
  </si>
  <si>
    <t>tamanoPantalla</t>
  </si>
  <si>
    <t>partNumber</t>
  </si>
  <si>
    <t>serieFabrica</t>
  </si>
  <si>
    <t>garantia</t>
  </si>
  <si>
    <t>fecInicioSeguro</t>
  </si>
  <si>
    <t>fecFinSeguro</t>
  </si>
  <si>
    <t>observacion</t>
  </si>
  <si>
    <t>PCR-LAP1</t>
  </si>
  <si>
    <t>YB06087415</t>
  </si>
  <si>
    <t>PCR-LAP2</t>
  </si>
  <si>
    <t>PCR-LAP3</t>
  </si>
  <si>
    <t>PCR-LAP4</t>
  </si>
  <si>
    <t>PCR-LAP5</t>
  </si>
  <si>
    <t>PCR-LAP6</t>
  </si>
  <si>
    <t>PCR-LAP7</t>
  </si>
  <si>
    <t>PCR-LAP8</t>
  </si>
  <si>
    <t>PCR-LAP9</t>
  </si>
  <si>
    <t>PCR-LAP10</t>
  </si>
  <si>
    <t>PCR-LAP11</t>
  </si>
  <si>
    <t>PCR-LAP12</t>
  </si>
  <si>
    <t>PCR-LAP13</t>
  </si>
  <si>
    <t>PCR-LAP14</t>
  </si>
  <si>
    <t>Prueba</t>
  </si>
  <si>
    <t>PCR-LAP15</t>
  </si>
  <si>
    <t>PCR-LAP16</t>
  </si>
  <si>
    <t>PCR-LAP17</t>
  </si>
  <si>
    <t>PCR-LAP18</t>
  </si>
  <si>
    <t>PCR-LAP19</t>
  </si>
  <si>
    <t>idCliente</t>
  </si>
  <si>
    <t>nroDocumento</t>
  </si>
  <si>
    <t>nombre_razonSocial</t>
  </si>
  <si>
    <t>telefono</t>
  </si>
  <si>
    <t>email</t>
  </si>
  <si>
    <t>idKAM</t>
  </si>
  <si>
    <t>nombreKam</t>
  </si>
  <si>
    <t>LUCET SAC</t>
  </si>
  <si>
    <t>correo@lucet.com.pe</t>
  </si>
  <si>
    <t>ANDRES</t>
  </si>
  <si>
    <t>CARLOS ARANGO SAENZ</t>
  </si>
  <si>
    <t>carlos.arango@pucp.pe</t>
  </si>
  <si>
    <t>LEASEIN SAC</t>
  </si>
  <si>
    <t>correo@leasein.com.pe</t>
  </si>
  <si>
    <t>IdTipoDocumento</t>
  </si>
  <si>
    <t>IdCliente</t>
  </si>
  <si>
    <t>idSucursal</t>
  </si>
  <si>
    <t>nombreContacto</t>
  </si>
  <si>
    <t>direccion</t>
  </si>
  <si>
    <t>CARLOS ENRIQUE</t>
  </si>
  <si>
    <t>Avenida Universitaria 1801</t>
  </si>
  <si>
    <t>enrique@correo.pucp.edu.pe</t>
  </si>
  <si>
    <t>DIANA PAREDES</t>
  </si>
  <si>
    <t>Avenida Universitaria 2200</t>
  </si>
  <si>
    <t>01-2060598</t>
  </si>
  <si>
    <t>diana@correo.com.pe</t>
  </si>
  <si>
    <t>NEUS GILVONIO</t>
  </si>
  <si>
    <t>Pasaje Sor Angélica 125</t>
  </si>
  <si>
    <t>neus@correo.com.pe</t>
  </si>
  <si>
    <t>CARLOS ENRIQUE ARANGO SAENZ</t>
  </si>
  <si>
    <t>Pasaje sor Angélica 125</t>
  </si>
  <si>
    <t>carlos@pucp.com.pe</t>
  </si>
  <si>
    <t>idProveedor</t>
  </si>
  <si>
    <t>ruc</t>
  </si>
  <si>
    <t>razonSocial</t>
  </si>
  <si>
    <t>nombreComercial</t>
  </si>
  <si>
    <t>abreviacion</t>
  </si>
  <si>
    <t>telefonoContacto</t>
  </si>
  <si>
    <t>emailContacto</t>
  </si>
  <si>
    <t>PROVEEDOR 1</t>
  </si>
  <si>
    <t>PROV1</t>
  </si>
  <si>
    <t>corre@gmail.com</t>
  </si>
  <si>
    <t>Carlos</t>
  </si>
  <si>
    <t>PROVEEDOR 2</t>
  </si>
  <si>
    <t>PROV2</t>
  </si>
  <si>
    <t>Direccion</t>
  </si>
  <si>
    <t>correo@gmail.com</t>
  </si>
  <si>
    <t>idUsuario</t>
  </si>
  <si>
    <t>dni</t>
  </si>
  <si>
    <t>usuario</t>
  </si>
  <si>
    <t>password</t>
  </si>
  <si>
    <t>CARLOS ARANGO</t>
  </si>
  <si>
    <t>CEAS</t>
  </si>
  <si>
    <t>KEVIN</t>
  </si>
  <si>
    <t>IdPerfil</t>
  </si>
  <si>
    <t>idEstado</t>
  </si>
  <si>
    <t>nombreEstado</t>
  </si>
  <si>
    <t>DESACTIVO</t>
  </si>
  <si>
    <t>ACTIVO</t>
  </si>
  <si>
    <t>DISPONIBLE</t>
  </si>
  <si>
    <t>DAÑADO</t>
  </si>
  <si>
    <t>ALQUILADO</t>
  </si>
  <si>
    <t>VENDIDO</t>
  </si>
  <si>
    <t>PRE-ALQUILER</t>
  </si>
  <si>
    <t>FINALIZADO</t>
  </si>
  <si>
    <t>NO MODIFICABLE</t>
  </si>
  <si>
    <t>CAMBIADO</t>
  </si>
  <si>
    <t>INUTILIZABLE</t>
  </si>
  <si>
    <t>LEVANTADO</t>
  </si>
  <si>
    <t>idLicencia</t>
  </si>
  <si>
    <t>clave</t>
  </si>
  <si>
    <t>fechaActivacion</t>
  </si>
  <si>
    <t>LIC-1</t>
  </si>
  <si>
    <t>28C9P-PHX4D-42H7T-DHXVV-M776G</t>
  </si>
  <si>
    <t>LIC-2</t>
  </si>
  <si>
    <t>LIC-3</t>
  </si>
  <si>
    <t>9HJ7X-7KHTT-KW3HV-3J7FY-746Y8</t>
  </si>
  <si>
    <t>LIC-4</t>
  </si>
  <si>
    <t>6VRD9-JW4V7-P8K8C-DFXMH-KDRWY</t>
  </si>
  <si>
    <t>LIC-5</t>
  </si>
  <si>
    <t>H8X8D-P88KD-32KWB-WFQ44-W2RVP</t>
  </si>
  <si>
    <t>LIC-6</t>
  </si>
  <si>
    <t>BJ2XD-W67JY-W6VDH-8HPDR-RY2R10</t>
  </si>
  <si>
    <t>LIC-7</t>
  </si>
  <si>
    <t>LIC-8</t>
  </si>
  <si>
    <t>LIC-9</t>
  </si>
  <si>
    <t>BJ2XD-W67JY-W6VDH-8HPDR-RY2K23</t>
  </si>
  <si>
    <t>LIC-10</t>
  </si>
  <si>
    <t>LIC-11</t>
  </si>
  <si>
    <t>28C9P-PHX4D-42H7T-DHXVV-MMMM</t>
  </si>
  <si>
    <t xml:space="preserve">   </t>
  </si>
  <si>
    <t>idSalida</t>
  </si>
  <si>
    <t>rucDni</t>
  </si>
  <si>
    <t>nroContrato</t>
  </si>
  <si>
    <t>nroOC</t>
  </si>
  <si>
    <t>idPedido</t>
  </si>
  <si>
    <t>fecSalida</t>
  </si>
  <si>
    <t>fecIniContrato</t>
  </si>
  <si>
    <t>fecFinContrato</t>
  </si>
  <si>
    <t>idSalidaDet</t>
  </si>
  <si>
    <t>idDisco1</t>
  </si>
  <si>
    <t>cantidadDisco1</t>
  </si>
  <si>
    <t>idDisco2</t>
  </si>
  <si>
    <t>cantidadDisco2</t>
  </si>
  <si>
    <t>idMemoria1</t>
  </si>
  <si>
    <t>cantidadMemoria1</t>
  </si>
  <si>
    <t>idMemoria2</t>
  </si>
  <si>
    <t>cantidadMemoria2</t>
  </si>
  <si>
    <t>idWindows</t>
  </si>
  <si>
    <t>idOffice</t>
  </si>
  <si>
    <t>idAntivirus</t>
  </si>
  <si>
    <t>caracteristicas</t>
  </si>
  <si>
    <t>guiaSalida</t>
  </si>
  <si>
    <t>motivoNoRecojo</t>
  </si>
  <si>
    <t>fueDevuelto</t>
  </si>
  <si>
    <t>ALQ01-000001</t>
  </si>
  <si>
    <t>ALQ01-000002</t>
  </si>
  <si>
    <t>ALQ01-000003</t>
  </si>
  <si>
    <t>ALQ01-000004</t>
  </si>
  <si>
    <t>ALQ01-000005</t>
  </si>
  <si>
    <t>ALQ01-000006</t>
  </si>
  <si>
    <t>ALQ01-000007</t>
  </si>
  <si>
    <t>ALQ01-000008</t>
  </si>
  <si>
    <t>ALQ01-000009</t>
  </si>
  <si>
    <t>CAM-0001</t>
  </si>
  <si>
    <t>CAM-0002</t>
  </si>
  <si>
    <t>LaptopAntigua</t>
  </si>
  <si>
    <t>DEV-00001</t>
  </si>
  <si>
    <t>DEV-00002</t>
  </si>
  <si>
    <t>DEV-00003</t>
  </si>
  <si>
    <t>idDevolucion</t>
  </si>
  <si>
    <t>guiaDevolucion</t>
  </si>
  <si>
    <t>fechaDevolucion</t>
  </si>
  <si>
    <t>idDevolucionDet</t>
  </si>
  <si>
    <t>codigoLC</t>
  </si>
  <si>
    <t>marcaLC</t>
  </si>
  <si>
    <t>modeloLC</t>
  </si>
  <si>
    <t>pagaraCliente</t>
  </si>
  <si>
    <t>danoLC</t>
  </si>
  <si>
    <t>estadoLC</t>
  </si>
  <si>
    <t>Deseo cobrarlo porque le falta la mochila y el mouse</t>
  </si>
  <si>
    <t>Deseo cobrar porque la placa base esta dañado por agua</t>
  </si>
  <si>
    <t>Esta dañado, pero no se le cobrará al cliente</t>
  </si>
  <si>
    <t>Se cobrará al cliente porque está dañado</t>
  </si>
  <si>
    <t>idCambio</t>
  </si>
  <si>
    <t>idLCAntiguo</t>
  </si>
  <si>
    <t>codigoLCAntiguo</t>
  </si>
  <si>
    <t>estadoLCAntiguo</t>
  </si>
  <si>
    <t>nombreCliente</t>
  </si>
  <si>
    <t>guiaCambio</t>
  </si>
  <si>
    <t>fechaCambio</t>
  </si>
  <si>
    <t>ticketTecnico</t>
  </si>
  <si>
    <t>idLCNuevo</t>
  </si>
  <si>
    <t>codigoLCNuevo</t>
  </si>
  <si>
    <t>No se ha devuelto la laptop pero el equipo está dañado y el cliente tendrá que pagar</t>
  </si>
  <si>
    <t>idObservacionDeudas</t>
  </si>
  <si>
    <t>observacionDeuda</t>
  </si>
  <si>
    <t>guiaLevantamiento</t>
  </si>
  <si>
    <t>observacionLevantamiento</t>
  </si>
  <si>
    <t>fechaLevantamiento</t>
  </si>
  <si>
    <t>Si deseo cobrarlo, porque se rompio la pantalla</t>
  </si>
  <si>
    <t>asdassdadasdasd</t>
  </si>
  <si>
    <t>idFactura</t>
  </si>
  <si>
    <t>numFactura</t>
  </si>
  <si>
    <t>fecIniPago</t>
  </si>
  <si>
    <t>fecFinPago</t>
  </si>
  <si>
    <t>fecEmisiom</t>
  </si>
  <si>
    <t>F001-00000001</t>
  </si>
  <si>
    <t>F001-00000002</t>
  </si>
  <si>
    <t>F001-00000003</t>
  </si>
  <si>
    <t>F001-00000004</t>
  </si>
  <si>
    <t>F001-00000008</t>
  </si>
  <si>
    <t>F001-00000012</t>
  </si>
  <si>
    <t>F001-00000013</t>
  </si>
  <si>
    <t>F001-00000005</t>
  </si>
  <si>
    <t>F001-00000011</t>
  </si>
  <si>
    <t>fecInicioPago</t>
  </si>
  <si>
    <t>20601329256-PCR-LAP2</t>
  </si>
  <si>
    <t>20601329256-PCR-LAP3</t>
  </si>
  <si>
    <t>71337110-PCR-LAP4</t>
  </si>
  <si>
    <t>71337110-PCR-LAP6</t>
  </si>
  <si>
    <t>71337110-PCR-LAP7</t>
  </si>
  <si>
    <t>71337110-PCR-LAP8</t>
  </si>
  <si>
    <t>71337110-PCR-LAP9</t>
  </si>
  <si>
    <t>compra_subarriendo</t>
  </si>
  <si>
    <t>INSERT INTO cliente (idCliente,tipoDocumento,nroDocumento,nombre_razonSocial,telefono,email,idKAM,nombreKam,estado) values</t>
  </si>
  <si>
    <t xml:space="preserve">INSERT INTO auxiliar (idAuxiliar,cod_tabla,descripcion,activo) VALUES </t>
  </si>
  <si>
    <t xml:space="preserve">INSERT INTO cliente_sucursal (idSucursal,idCliente,nroDocumento,nombreContacto,direccion,telefono,email,estado) VALUES </t>
  </si>
  <si>
    <t>General</t>
  </si>
  <si>
    <t>GEN</t>
  </si>
  <si>
    <t xml:space="preserve">INSERT INTO proveedor (idProveedor,ruc,razonSocial,nombreComercial,abreviacion,direccion,telefono,email,nombreContacto,telefonoContacto,emailContacto,estado) VALUES </t>
  </si>
  <si>
    <t xml:space="preserve">INSERT INTO usuario (idUsuario,dni,nombre,usuario,PASSWORD,perfil,email,estado)  VALUES </t>
  </si>
  <si>
    <t xml:space="preserve">INSERT INTO marca (idMarca,nombre,idCategoria,estado) VALUES </t>
  </si>
  <si>
    <t>INSERT INTO modelo (idModelo,nombre,idMarca,estado) VALUES</t>
  </si>
  <si>
    <t>generacion</t>
  </si>
  <si>
    <t>velocidad</t>
  </si>
  <si>
    <t>velocidadMax</t>
  </si>
  <si>
    <t xml:space="preserve">INSERT INTO procesador (idProcesador,codigo,idModelo,idGeneracion,generacion,idVelocidad,velocidad,idVelocidadMax,velocidadMax,estado) VALUES </t>
  </si>
  <si>
    <t>a</t>
  </si>
  <si>
    <t>b</t>
  </si>
  <si>
    <t>c</t>
  </si>
  <si>
    <t>capacidad</t>
  </si>
  <si>
    <t>tipo</t>
  </si>
  <si>
    <t xml:space="preserve">INSERT INTO video (idVideo,codigo,idModelo,idCapacidad,capacidad,idTipo,tipo,cantidad,ubicacion,estado) VALUES </t>
  </si>
  <si>
    <t>tamano</t>
  </si>
  <si>
    <t xml:space="preserve">INSERT INTO disco_duro (idDisco,codigo,idModelo,idTamano,tamano,idCapacidad,capacidad,cantidad,ubicacion,estado) VALUES </t>
  </si>
  <si>
    <t>BusFrecuencia</t>
  </si>
  <si>
    <t xml:space="preserve">INSERT INTO memoria (idMemoria,codigo,idModelo,idBusFrecuencia,busFrecuencia,idCapacidad,capacidad,idTipo,tipo,cantidad,ubicacion,estado) VALUES </t>
  </si>
  <si>
    <t xml:space="preserve">INSERT INTO laptop_cpu (idLC,codigo,idModelo,tamanoPantalla,idProcesador,idVideo,partNumber,serieFabrica,garantia,fecInicioSeguro,fecFinSeguro,ubicacion,observacion,estado,compraSubarriendo) VALUES </t>
  </si>
  <si>
    <t xml:space="preserve">INSERT INTO memoria_lc (idMemoria,idLC,cantidad) VALUES </t>
  </si>
  <si>
    <t xml:space="preserve">INSERT INTO disco_lc (idDisco,idLC,cantidad) VALUES </t>
  </si>
  <si>
    <t>07/10/2020</t>
  </si>
  <si>
    <t>07/10/2000</t>
  </si>
  <si>
    <t>19/10/2020</t>
  </si>
  <si>
    <t>08/10/2000</t>
  </si>
  <si>
    <t>20/10/2020</t>
  </si>
  <si>
    <t>09/10/2000</t>
  </si>
  <si>
    <t>21/10/2020</t>
  </si>
  <si>
    <t xml:space="preserve">INSERT INTO licencia (idLicencia,codigo,idModelo,idLC,clave,fechaActivacion,ubicacion,observacion,estado) VALUES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</si>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</sst>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3"/>
  <sheetViews>
    <sheetView workbookViewId="0">
      <selection activeCell="D10" sqref="D10"/>
    </sheetView>
  </sheetViews>
  <sheetFormatPr baseColWidth="10" defaultRowHeight="15" x14ac:dyDescent="0.25"/>
  <cols>
    <col min="1" max="1" width="8.5703125" bestFit="1" customWidth="1"/>
    <col min="2" max="2" width="16.42578125" bestFit="1" customWidth="1"/>
  </cols>
  <sheetData>
    <row r="1" spans="1:2" x14ac:dyDescent="0.25">
      <c r="A1" s="22" t="s">
        <v>233</v>
      </c>
      <c r="B1" s="22" t="s">
        <v>234</v>
      </c>
    </row>
    <row r="2" spans="1:2" x14ac:dyDescent="0.25">
      <c r="A2" s="15">
        <v>0</v>
      </c>
      <c r="B2" s="15" t="s">
        <v>235</v>
      </c>
    </row>
    <row r="3" spans="1:2" x14ac:dyDescent="0.25">
      <c r="A3" s="15">
        <v>1</v>
      </c>
      <c r="B3" s="15" t="s">
        <v>236</v>
      </c>
    </row>
    <row r="4" spans="1:2" x14ac:dyDescent="0.25">
      <c r="A4" s="15">
        <v>2</v>
      </c>
      <c r="B4" s="15" t="s">
        <v>237</v>
      </c>
    </row>
    <row r="5" spans="1:2" x14ac:dyDescent="0.25">
      <c r="A5" s="15">
        <v>3</v>
      </c>
      <c r="B5" s="15" t="s">
        <v>238</v>
      </c>
    </row>
    <row r="6" spans="1:2" x14ac:dyDescent="0.25">
      <c r="A6" s="15">
        <v>4</v>
      </c>
      <c r="B6" s="15" t="s">
        <v>239</v>
      </c>
    </row>
    <row r="7" spans="1:2" x14ac:dyDescent="0.25">
      <c r="A7" s="15">
        <v>5</v>
      </c>
      <c r="B7" s="15" t="s">
        <v>240</v>
      </c>
    </row>
    <row r="8" spans="1:2" x14ac:dyDescent="0.25">
      <c r="A8" s="15">
        <v>6</v>
      </c>
      <c r="B8" s="15" t="s">
        <v>241</v>
      </c>
    </row>
    <row r="9" spans="1:2" x14ac:dyDescent="0.25">
      <c r="A9" s="15">
        <v>7</v>
      </c>
      <c r="B9" s="15" t="s">
        <v>242</v>
      </c>
    </row>
    <row r="10" spans="1:2" x14ac:dyDescent="0.25">
      <c r="A10" s="15">
        <v>8</v>
      </c>
      <c r="B10" s="15" t="s">
        <v>243</v>
      </c>
    </row>
    <row r="11" spans="1:2" x14ac:dyDescent="0.25">
      <c r="A11" s="15">
        <v>9</v>
      </c>
      <c r="B11" s="15" t="s">
        <v>244</v>
      </c>
    </row>
    <row r="12" spans="1:2" x14ac:dyDescent="0.25">
      <c r="A12" s="15">
        <v>10</v>
      </c>
      <c r="B12" s="15" t="s">
        <v>245</v>
      </c>
    </row>
    <row r="13" spans="1:2" x14ac:dyDescent="0.25">
      <c r="A13" s="15">
        <v>11</v>
      </c>
      <c r="B13" s="15" t="s">
        <v>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15" zoomScaleNormal="115" workbookViewId="0">
      <selection activeCell="L3" sqref="L3"/>
    </sheetView>
  </sheetViews>
  <sheetFormatPr baseColWidth="10" defaultRowHeight="15" x14ac:dyDescent="0.25"/>
  <cols>
    <col min="1" max="1" width="12.5703125" bestFit="1" customWidth="1"/>
    <col min="2" max="2" width="6.85546875" bestFit="1" customWidth="1"/>
    <col min="3" max="3" width="9.5703125" bestFit="1" customWidth="1"/>
    <col min="4" max="4" width="12.85546875" bestFit="1" customWidth="1"/>
    <col min="5" max="5" width="12.85546875" customWidth="1"/>
    <col min="6" max="6" width="11.5703125" bestFit="1" customWidth="1"/>
    <col min="7" max="7" width="11.5703125" customWidth="1"/>
    <col min="8" max="8" width="15.28515625" bestFit="1" customWidth="1"/>
    <col min="9" max="9" width="15.28515625" customWidth="1"/>
  </cols>
  <sheetData>
    <row r="1" spans="1:12" x14ac:dyDescent="0.25">
      <c r="A1" t="s">
        <v>375</v>
      </c>
    </row>
    <row r="2" spans="1:12" x14ac:dyDescent="0.25">
      <c r="A2" s="7" t="s">
        <v>114</v>
      </c>
      <c r="B2" s="7" t="s">
        <v>115</v>
      </c>
      <c r="C2" s="7" t="s">
        <v>34</v>
      </c>
      <c r="D2" s="7" t="s">
        <v>116</v>
      </c>
      <c r="E2" s="22" t="s">
        <v>372</v>
      </c>
      <c r="F2" s="7" t="s">
        <v>117</v>
      </c>
      <c r="G2" s="22" t="s">
        <v>373</v>
      </c>
      <c r="H2" s="7" t="s">
        <v>118</v>
      </c>
      <c r="I2" s="28" t="s">
        <v>374</v>
      </c>
    </row>
    <row r="3" spans="1:12" x14ac:dyDescent="0.25">
      <c r="A3" s="10">
        <v>1</v>
      </c>
      <c r="B3" s="10" t="s">
        <v>119</v>
      </c>
      <c r="C3" s="10">
        <v>15</v>
      </c>
      <c r="D3" s="10">
        <v>4</v>
      </c>
      <c r="E3" s="10" t="s">
        <v>376</v>
      </c>
      <c r="F3" s="10">
        <v>1</v>
      </c>
      <c r="G3" s="10" t="s">
        <v>377</v>
      </c>
      <c r="H3" s="10">
        <v>1</v>
      </c>
      <c r="I3" s="27" t="s">
        <v>378</v>
      </c>
      <c r="J3" t="str">
        <f>CONCATENATE("(",A3,",'",B3,"',",C3,",",D3,",'",E3,"',",F3,",'",G3,"',",H3,",'",I3,"',1)")</f>
        <v>(1,'PRO-1',15,4,'a',1,'b',1,'c',1)</v>
      </c>
      <c r="L3" t="str">
        <f>CONCATENATE($A$1," ",J3)</f>
        <v>INSERT INTO procesador (idProcesador,codigo,idModelo,idGeneracion,generacion,idVelocidad,velocidad,idVelocidadMax,velocidadMax,estado) VALUES  (1,'PRO-1',15,4,'a',1,'b',1,'c',1)</v>
      </c>
    </row>
    <row r="4" spans="1:12" x14ac:dyDescent="0.25">
      <c r="A4" s="10">
        <v>2</v>
      </c>
      <c r="B4" s="10" t="s">
        <v>120</v>
      </c>
      <c r="C4" s="10">
        <v>16</v>
      </c>
      <c r="D4" s="10">
        <v>4</v>
      </c>
      <c r="E4" s="10"/>
      <c r="F4" s="10">
        <v>3</v>
      </c>
      <c r="G4" s="10"/>
      <c r="H4" s="10">
        <v>2</v>
      </c>
      <c r="I4" s="27"/>
      <c r="J4" t="str">
        <f t="shared" ref="J4:J7" si="0">CONCATENATE("(",A4,",'",B4,"',",C4,",",D4,",'",E4,"',",F4,",'",G4,"',",H4,",'",I4,"',1)")</f>
        <v>(2,'PRO-2',16,4,'',3,'',2,'',1)</v>
      </c>
      <c r="L4" t="str">
        <f t="shared" ref="L4:L7" si="1">CONCATENATE($A$1," ",J4)</f>
        <v>INSERT INTO procesador (idProcesador,codigo,idModelo,idGeneracion,generacion,idVelocidad,velocidad,idVelocidadMax,velocidadMax,estado) VALUES  (2,'PRO-2',16,4,'',3,'',2,'',1)</v>
      </c>
    </row>
    <row r="5" spans="1:12" x14ac:dyDescent="0.25">
      <c r="A5" s="10">
        <v>3</v>
      </c>
      <c r="B5" s="10" t="s">
        <v>121</v>
      </c>
      <c r="C5" s="10">
        <v>18</v>
      </c>
      <c r="D5" s="10">
        <v>1</v>
      </c>
      <c r="E5" s="10"/>
      <c r="F5" s="10">
        <v>2</v>
      </c>
      <c r="G5" s="10"/>
      <c r="H5" s="10">
        <v>3</v>
      </c>
      <c r="I5" s="27"/>
      <c r="J5" t="str">
        <f t="shared" si="0"/>
        <v>(3,'PRO-3',18,1,'',2,'',3,'',1)</v>
      </c>
      <c r="L5" t="str">
        <f t="shared" si="1"/>
        <v>INSERT INTO procesador (idProcesador,codigo,idModelo,idGeneracion,generacion,idVelocidad,velocidad,idVelocidadMax,velocidadMax,estado) VALUES  (3,'PRO-3',18,1,'',2,'',3,'',1)</v>
      </c>
    </row>
    <row r="6" spans="1:12" x14ac:dyDescent="0.25">
      <c r="A6" s="10">
        <v>4</v>
      </c>
      <c r="B6" s="10" t="s">
        <v>122</v>
      </c>
      <c r="C6" s="10">
        <v>16</v>
      </c>
      <c r="D6" s="10">
        <v>2</v>
      </c>
      <c r="E6" s="10"/>
      <c r="F6" s="10">
        <v>2</v>
      </c>
      <c r="G6" s="10"/>
      <c r="H6" s="10">
        <v>3</v>
      </c>
      <c r="I6" s="27"/>
      <c r="J6" t="str">
        <f t="shared" si="0"/>
        <v>(4,'PRO-4',16,2,'',2,'',3,'',1)</v>
      </c>
      <c r="L6" t="str">
        <f t="shared" si="1"/>
        <v>INSERT INTO procesador (idProcesador,codigo,idModelo,idGeneracion,generacion,idVelocidad,velocidad,idVelocidadMax,velocidadMax,estado) VALUES  (4,'PRO-4',16,2,'',2,'',3,'',1)</v>
      </c>
    </row>
    <row r="7" spans="1:12" x14ac:dyDescent="0.25">
      <c r="A7" s="10">
        <v>5</v>
      </c>
      <c r="B7" s="10" t="s">
        <v>123</v>
      </c>
      <c r="C7" s="10">
        <v>17</v>
      </c>
      <c r="D7" s="10">
        <v>4</v>
      </c>
      <c r="E7" s="10"/>
      <c r="F7" s="10">
        <v>2</v>
      </c>
      <c r="G7" s="10"/>
      <c r="H7" s="10">
        <v>3</v>
      </c>
      <c r="I7" s="27"/>
      <c r="J7" t="str">
        <f t="shared" si="0"/>
        <v>(5,'PRO-5',17,4,'',2,'',3,'',1)</v>
      </c>
      <c r="L7" t="str">
        <f t="shared" si="1"/>
        <v>INSERT INTO procesador (idProcesador,codigo,idModelo,idGeneracion,generacion,idVelocidad,velocidad,idVelocidadMax,velocidadMax,estado) VALUES  (5,'PRO-5',17,4,'',2,'',3,'',1)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8" sqref="J18"/>
    </sheetView>
  </sheetViews>
  <sheetFormatPr baseColWidth="10" defaultRowHeight="15" x14ac:dyDescent="0.25"/>
  <cols>
    <col min="8" max="8" width="35.140625" customWidth="1"/>
  </cols>
  <sheetData>
    <row r="1" spans="1:9" x14ac:dyDescent="0.25">
      <c r="A1" t="s">
        <v>381</v>
      </c>
    </row>
    <row r="2" spans="1:9" x14ac:dyDescent="0.25">
      <c r="A2" s="3" t="s">
        <v>125</v>
      </c>
      <c r="B2" s="3" t="s">
        <v>115</v>
      </c>
      <c r="C2" s="3" t="s">
        <v>34</v>
      </c>
      <c r="D2" s="3" t="s">
        <v>126</v>
      </c>
      <c r="E2" s="4" t="s">
        <v>379</v>
      </c>
      <c r="F2" s="3" t="s">
        <v>127</v>
      </c>
      <c r="G2" s="4" t="s">
        <v>380</v>
      </c>
    </row>
    <row r="3" spans="1:9" x14ac:dyDescent="0.25">
      <c r="A3" s="8">
        <v>1</v>
      </c>
      <c r="B3" s="8" t="s">
        <v>130</v>
      </c>
      <c r="C3" s="8">
        <v>22</v>
      </c>
      <c r="D3" s="8">
        <v>3</v>
      </c>
      <c r="E3" s="8" t="s">
        <v>376</v>
      </c>
      <c r="F3" s="8">
        <v>2</v>
      </c>
      <c r="G3" s="8" t="s">
        <v>377</v>
      </c>
      <c r="H3" t="str">
        <f>CONCATENATE("(",A3,",'",B3,"',",C3,",",D3,",'",E3,"',",F3,",'",G3,"',1,'ALMACEN',1)")</f>
        <v>(1,'VID-1',22,3,'a',2,'b',1,'ALMACEN',1)</v>
      </c>
      <c r="I3" t="str">
        <f>CONCATENATE($A$1," ",H3)</f>
        <v>INSERT INTO video (idVideo,codigo,idModelo,idCapacidad,capacidad,idTipo,tipo,cantidad,ubicacion,estado) VALUES  (1,'VID-1',22,3,'a',2,'b',1,'ALMACEN',1)</v>
      </c>
    </row>
    <row r="4" spans="1:9" x14ac:dyDescent="0.25">
      <c r="A4" s="8">
        <v>2</v>
      </c>
      <c r="B4" s="8" t="s">
        <v>132</v>
      </c>
      <c r="C4" s="8">
        <v>23</v>
      </c>
      <c r="D4" s="8">
        <v>3</v>
      </c>
      <c r="E4" s="8"/>
      <c r="F4" s="8">
        <v>1</v>
      </c>
      <c r="G4" s="8"/>
      <c r="H4" t="str">
        <f t="shared" ref="H4:H8" si="0">CONCATENATE("(",A4,",'",B4,"',",C4,",",D4,",'",E4,"',",F4,",'",G4,"',1,'ALMACEN',1)")</f>
        <v>(2,'VID-2',23,3,'',1,'',1,'ALMACEN',1)</v>
      </c>
      <c r="I4" t="str">
        <f t="shared" ref="I4:I8" si="1">CONCATENATE($A$1," ",H4)</f>
        <v>INSERT INTO video (idVideo,codigo,idModelo,idCapacidad,capacidad,idTipo,tipo,cantidad,ubicacion,estado) VALUES  (2,'VID-2',23,3,'',1,'',1,'ALMACEN',1)</v>
      </c>
    </row>
    <row r="5" spans="1:9" x14ac:dyDescent="0.25">
      <c r="A5" s="8">
        <v>3</v>
      </c>
      <c r="B5" s="8" t="s">
        <v>133</v>
      </c>
      <c r="C5" s="8">
        <v>23</v>
      </c>
      <c r="D5" s="8">
        <v>2</v>
      </c>
      <c r="E5" s="8"/>
      <c r="F5" s="8">
        <v>1</v>
      </c>
      <c r="G5" s="8"/>
      <c r="H5" t="str">
        <f t="shared" si="0"/>
        <v>(3,'VID-3',23,2,'',1,'',1,'ALMACEN',1)</v>
      </c>
      <c r="I5" t="str">
        <f t="shared" si="1"/>
        <v>INSERT INTO video (idVideo,codigo,idModelo,idCapacidad,capacidad,idTipo,tipo,cantidad,ubicacion,estado) VALUES  (3,'VID-3',23,2,'',1,'',1,'ALMACEN',1)</v>
      </c>
    </row>
    <row r="6" spans="1:9" x14ac:dyDescent="0.25">
      <c r="A6" s="8">
        <v>4</v>
      </c>
      <c r="B6" s="8" t="s">
        <v>134</v>
      </c>
      <c r="C6" s="8">
        <v>24</v>
      </c>
      <c r="D6" s="8">
        <v>4</v>
      </c>
      <c r="E6" s="8"/>
      <c r="F6" s="8">
        <v>2</v>
      </c>
      <c r="G6" s="8"/>
      <c r="H6" t="str">
        <f t="shared" si="0"/>
        <v>(4,'VID-4',24,4,'',2,'',1,'ALMACEN',1)</v>
      </c>
      <c r="I6" t="str">
        <f t="shared" si="1"/>
        <v>INSERT INTO video (idVideo,codigo,idModelo,idCapacidad,capacidad,idTipo,tipo,cantidad,ubicacion,estado) VALUES  (4,'VID-4',24,4,'',2,'',1,'ALMACEN',1)</v>
      </c>
    </row>
    <row r="7" spans="1:9" x14ac:dyDescent="0.25">
      <c r="A7" s="8">
        <v>5</v>
      </c>
      <c r="B7" s="8" t="s">
        <v>135</v>
      </c>
      <c r="C7" s="8">
        <v>24</v>
      </c>
      <c r="D7" s="8">
        <v>4</v>
      </c>
      <c r="E7" s="8"/>
      <c r="F7" s="8">
        <v>1</v>
      </c>
      <c r="G7" s="8"/>
      <c r="H7" t="str">
        <f t="shared" si="0"/>
        <v>(5,'VID-5',24,4,'',1,'',1,'ALMACEN',1)</v>
      </c>
      <c r="I7" t="str">
        <f t="shared" si="1"/>
        <v>INSERT INTO video (idVideo,codigo,idModelo,idCapacidad,capacidad,idTipo,tipo,cantidad,ubicacion,estado) VALUES  (5,'VID-5',24,4,'',1,'',1,'ALMACEN',1)</v>
      </c>
    </row>
    <row r="8" spans="1:9" x14ac:dyDescent="0.25">
      <c r="A8" s="8">
        <v>6</v>
      </c>
      <c r="B8" s="8" t="s">
        <v>136</v>
      </c>
      <c r="C8" s="8">
        <v>22</v>
      </c>
      <c r="D8" s="8">
        <v>2</v>
      </c>
      <c r="E8" s="8"/>
      <c r="F8" s="8">
        <v>1</v>
      </c>
      <c r="G8" s="8"/>
      <c r="H8" t="str">
        <f t="shared" si="0"/>
        <v>(6,'VID-6',22,2,'',1,'',1,'ALMACEN',1)</v>
      </c>
      <c r="I8" t="str">
        <f t="shared" si="1"/>
        <v>INSERT INTO video (idVideo,codigo,idModelo,idCapacidad,capacidad,idTipo,tipo,cantidad,ubicacion,estado) VALUES  (6,'VID-6',22,2,'',1,'',1,'ALMACEN',1)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J16" sqref="J16"/>
    </sheetView>
  </sheetViews>
  <sheetFormatPr baseColWidth="10" defaultRowHeight="15" x14ac:dyDescent="0.25"/>
  <cols>
    <col min="8" max="8" width="23.140625" bestFit="1" customWidth="1"/>
    <col min="9" max="9" width="34.7109375" customWidth="1"/>
  </cols>
  <sheetData>
    <row r="1" spans="1:10" x14ac:dyDescent="0.25">
      <c r="A1" t="s">
        <v>383</v>
      </c>
    </row>
    <row r="2" spans="1:10" x14ac:dyDescent="0.25">
      <c r="A2" s="7" t="s">
        <v>142</v>
      </c>
      <c r="B2" s="7" t="s">
        <v>115</v>
      </c>
      <c r="C2" s="7" t="s">
        <v>34</v>
      </c>
      <c r="D2" s="7" t="s">
        <v>141</v>
      </c>
      <c r="E2" s="22" t="s">
        <v>382</v>
      </c>
      <c r="F2" s="7" t="s">
        <v>126</v>
      </c>
      <c r="G2" s="22" t="s">
        <v>379</v>
      </c>
      <c r="H2" s="7" t="s">
        <v>128</v>
      </c>
    </row>
    <row r="3" spans="1:10" x14ac:dyDescent="0.25">
      <c r="A3" s="14">
        <v>1</v>
      </c>
      <c r="B3" s="14" t="s">
        <v>137</v>
      </c>
      <c r="C3" s="14">
        <v>19</v>
      </c>
      <c r="D3" s="14">
        <v>1</v>
      </c>
      <c r="E3" s="14">
        <v>2.5</v>
      </c>
      <c r="F3" s="14">
        <v>3</v>
      </c>
      <c r="G3" s="14">
        <v>8</v>
      </c>
      <c r="H3" s="14">
        <v>3</v>
      </c>
      <c r="I3" t="str">
        <f>CONCATENATE("(",A3,",'",B3,"',",C3,",",D3,",",E3,",",F3,",",G3,",",H3,",'ALMACEN',1)")</f>
        <v>(1,'DIS-1',19,1,2.5,3,8,3,'ALMACEN',1)</v>
      </c>
      <c r="J3" t="str">
        <f>CONCATENATE($A$1," ",I3)</f>
        <v>INSERT INTO disco_duro (idDisco,codigo,idModelo,idTamano,tamano,idCapacidad,capacidad,cantidad,ubicacion,estado) VALUES  (1,'DIS-1',19,1,2.5,3,8,3,'ALMACEN',1)</v>
      </c>
    </row>
    <row r="4" spans="1:10" x14ac:dyDescent="0.25">
      <c r="A4" s="14">
        <v>2</v>
      </c>
      <c r="B4" s="14" t="s">
        <v>138</v>
      </c>
      <c r="C4" s="14">
        <v>19</v>
      </c>
      <c r="D4" s="14">
        <v>1</v>
      </c>
      <c r="E4" s="14"/>
      <c r="F4" s="14">
        <v>6</v>
      </c>
      <c r="G4" s="14"/>
      <c r="H4" s="14">
        <v>5</v>
      </c>
      <c r="I4" t="str">
        <f t="shared" ref="I4:I6" si="0">CONCATENATE("(",A4,",'",B4,"',",C4,",",D4,",",E4,",",F4,",",G4,",",H4,",'ALMACEN',1)")</f>
        <v>(2,'DIS-2',19,1,,6,,5,'ALMACEN',1)</v>
      </c>
      <c r="J4" t="str">
        <f t="shared" ref="J4:J6" si="1">CONCATENATE($A$1," ",I4)</f>
        <v>INSERT INTO disco_duro (idDisco,codigo,idModelo,idTamano,tamano,idCapacidad,capacidad,cantidad,ubicacion,estado) VALUES  (2,'DIS-2',19,1,,6,,5,'ALMACEN',1)</v>
      </c>
    </row>
    <row r="5" spans="1:10" x14ac:dyDescent="0.25">
      <c r="A5" s="14">
        <v>3</v>
      </c>
      <c r="B5" s="14" t="s">
        <v>139</v>
      </c>
      <c r="C5" s="14">
        <v>21</v>
      </c>
      <c r="D5" s="14">
        <v>2</v>
      </c>
      <c r="E5" s="14"/>
      <c r="F5" s="14">
        <v>6</v>
      </c>
      <c r="G5" s="14"/>
      <c r="H5" s="14">
        <v>8</v>
      </c>
      <c r="I5" t="str">
        <f t="shared" si="0"/>
        <v>(3,'DIS-3',21,2,,6,,8,'ALMACEN',1)</v>
      </c>
      <c r="J5" t="str">
        <f t="shared" si="1"/>
        <v>INSERT INTO disco_duro (idDisco,codigo,idModelo,idTamano,tamano,idCapacidad,capacidad,cantidad,ubicacion,estado) VALUES  (3,'DIS-3',21,2,,6,,8,'ALMACEN',1)</v>
      </c>
    </row>
    <row r="6" spans="1:10" x14ac:dyDescent="0.25">
      <c r="A6" s="14">
        <v>4</v>
      </c>
      <c r="B6" s="14" t="s">
        <v>140</v>
      </c>
      <c r="C6" s="14">
        <v>20</v>
      </c>
      <c r="D6" s="14">
        <v>1</v>
      </c>
      <c r="E6" s="14"/>
      <c r="F6" s="14">
        <v>4</v>
      </c>
      <c r="G6" s="14"/>
      <c r="H6" s="14">
        <v>15</v>
      </c>
      <c r="I6" t="str">
        <f t="shared" si="0"/>
        <v>(4,'DIS-4',20,1,,4,,15,'ALMACEN',1)</v>
      </c>
      <c r="J6" t="str">
        <f t="shared" si="1"/>
        <v>INSERT INTO disco_duro (idDisco,codigo,idModelo,idTamano,tamano,idCapacidad,capacidad,cantidad,ubicacion,estado) VALUES  (4,'DIS-4',20,1,,4,,15,'ALMACEN',1)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K11" sqref="K11"/>
    </sheetView>
  </sheetViews>
  <sheetFormatPr baseColWidth="10" defaultRowHeight="15" x14ac:dyDescent="0.25"/>
  <cols>
    <col min="4" max="4" width="15.42578125" bestFit="1" customWidth="1"/>
    <col min="5" max="5" width="15.42578125" customWidth="1"/>
    <col min="6" max="6" width="11.7109375" bestFit="1" customWidth="1"/>
    <col min="7" max="7" width="11.7109375" customWidth="1"/>
    <col min="8" max="8" width="6.5703125" bestFit="1" customWidth="1"/>
    <col min="9" max="9" width="6.5703125" customWidth="1"/>
    <col min="11" max="11" width="41.42578125" customWidth="1"/>
  </cols>
  <sheetData>
    <row r="1" spans="1:12" x14ac:dyDescent="0.25">
      <c r="A1" t="s">
        <v>385</v>
      </c>
    </row>
    <row r="2" spans="1:12" x14ac:dyDescent="0.25">
      <c r="A2" s="3" t="s">
        <v>143</v>
      </c>
      <c r="B2" s="3" t="s">
        <v>115</v>
      </c>
      <c r="C2" s="3" t="s">
        <v>34</v>
      </c>
      <c r="D2" s="3" t="s">
        <v>144</v>
      </c>
      <c r="E2" s="4" t="s">
        <v>384</v>
      </c>
      <c r="F2" s="3" t="s">
        <v>126</v>
      </c>
      <c r="G2" s="4" t="s">
        <v>379</v>
      </c>
      <c r="H2" s="3" t="s">
        <v>127</v>
      </c>
      <c r="I2" s="4" t="s">
        <v>380</v>
      </c>
      <c r="J2" s="3" t="s">
        <v>128</v>
      </c>
    </row>
    <row r="3" spans="1:12" x14ac:dyDescent="0.25">
      <c r="A3" s="8">
        <v>1</v>
      </c>
      <c r="B3" s="8" t="s">
        <v>145</v>
      </c>
      <c r="C3" s="8">
        <v>10</v>
      </c>
      <c r="D3" s="8">
        <v>2</v>
      </c>
      <c r="E3" s="8">
        <v>1350</v>
      </c>
      <c r="F3" s="8">
        <v>3</v>
      </c>
      <c r="G3" s="8">
        <v>8</v>
      </c>
      <c r="H3" s="8">
        <v>1</v>
      </c>
      <c r="I3" s="8" t="s">
        <v>376</v>
      </c>
      <c r="J3" s="8">
        <v>10</v>
      </c>
      <c r="K3" t="str">
        <f>CONCATENATE("(",A3,",'",B3,"',",C3,",",D3,",",E3,",",F3,",",G3,",",H3,",'",I3,"',",J3,",'ALMACEN',1)",)</f>
        <v>(1,'MEM-1',10,2,1350,3,8,1,'a',10,'ALMACEN',1)</v>
      </c>
      <c r="L3" t="str">
        <f>CONCATENATE($A$1," ",K3)</f>
        <v>INSERT INTO memoria (idMemoria,codigo,idModelo,idBusFrecuencia,busFrecuencia,idCapacidad,capacidad,idTipo,tipo,cantidad,ubicacion,estado) VALUES  (1,'MEM-1',10,2,1350,3,8,1,'a',10,'ALMACEN',1)</v>
      </c>
    </row>
    <row r="4" spans="1:12" x14ac:dyDescent="0.25">
      <c r="A4" s="8">
        <v>2</v>
      </c>
      <c r="B4" s="8" t="s">
        <v>146</v>
      </c>
      <c r="C4" s="8">
        <v>12</v>
      </c>
      <c r="D4" s="8">
        <v>4</v>
      </c>
      <c r="E4" s="8"/>
      <c r="F4" s="8">
        <v>3</v>
      </c>
      <c r="G4" s="8"/>
      <c r="H4" s="8">
        <v>3</v>
      </c>
      <c r="I4" s="8" t="s">
        <v>376</v>
      </c>
      <c r="J4" s="8">
        <v>20</v>
      </c>
      <c r="K4" t="str">
        <f t="shared" ref="K4:K9" si="0">CONCATENATE("(",A4,",'",B4,"',",C4,",",D4,",",E4,",",F4,",",G4,",",H4,",'",I4,"',",J4,",'ALMACEN',1)",)</f>
        <v>(2,'MEM-2',12,4,,3,,3,'a',20,'ALMACEN',1)</v>
      </c>
      <c r="L4" t="str">
        <f t="shared" ref="L4:L9" si="1">CONCATENATE($A$1," ",K4)</f>
        <v>INSERT INTO memoria (idMemoria,codigo,idModelo,idBusFrecuencia,busFrecuencia,idCapacidad,capacidad,idTipo,tipo,cantidad,ubicacion,estado) VALUES  (2,'MEM-2',12,4,,3,,3,'a',20,'ALMACEN',1)</v>
      </c>
    </row>
    <row r="5" spans="1:12" x14ac:dyDescent="0.25">
      <c r="A5" s="8">
        <v>3</v>
      </c>
      <c r="B5" s="8" t="s">
        <v>147</v>
      </c>
      <c r="C5" s="8">
        <v>11</v>
      </c>
      <c r="D5" s="8">
        <v>3</v>
      </c>
      <c r="E5" s="8"/>
      <c r="F5" s="8">
        <v>4</v>
      </c>
      <c r="G5" s="8"/>
      <c r="H5" s="8">
        <v>2</v>
      </c>
      <c r="I5" s="8"/>
      <c r="J5" s="8">
        <v>0</v>
      </c>
      <c r="K5" t="str">
        <f t="shared" si="0"/>
        <v>(3,'MEM-3',11,3,,4,,2,'',0,'ALMACEN',1)</v>
      </c>
      <c r="L5" t="str">
        <f t="shared" si="1"/>
        <v>INSERT INTO memoria (idMemoria,codigo,idModelo,idBusFrecuencia,busFrecuencia,idCapacidad,capacidad,idTipo,tipo,cantidad,ubicacion,estado) VALUES  (3,'MEM-3',11,3,,4,,2,'',0,'ALMACEN',1)</v>
      </c>
    </row>
    <row r="6" spans="1:12" x14ac:dyDescent="0.25">
      <c r="A6" s="8">
        <v>4</v>
      </c>
      <c r="B6" s="8" t="s">
        <v>148</v>
      </c>
      <c r="C6" s="8">
        <v>11</v>
      </c>
      <c r="D6" s="8">
        <v>3</v>
      </c>
      <c r="E6" s="8"/>
      <c r="F6" s="8">
        <v>5</v>
      </c>
      <c r="G6" s="8"/>
      <c r="H6" s="8">
        <v>2</v>
      </c>
      <c r="I6" s="8"/>
      <c r="J6" s="8">
        <v>10</v>
      </c>
      <c r="K6" t="str">
        <f t="shared" si="0"/>
        <v>(4,'MEM-4',11,3,,5,,2,'',10,'ALMACEN',1)</v>
      </c>
      <c r="L6" t="str">
        <f t="shared" si="1"/>
        <v>INSERT INTO memoria (idMemoria,codigo,idModelo,idBusFrecuencia,busFrecuencia,idCapacidad,capacidad,idTipo,tipo,cantidad,ubicacion,estado) VALUES  (4,'MEM-4',11,3,,5,,2,'',10,'ALMACEN',1)</v>
      </c>
    </row>
    <row r="7" spans="1:12" x14ac:dyDescent="0.25">
      <c r="A7" s="8">
        <v>5</v>
      </c>
      <c r="B7" s="8" t="s">
        <v>145</v>
      </c>
      <c r="C7" s="8">
        <v>10</v>
      </c>
      <c r="D7" s="8">
        <v>2</v>
      </c>
      <c r="E7" s="8">
        <v>1350</v>
      </c>
      <c r="F7" s="8">
        <v>3</v>
      </c>
      <c r="G7" s="8">
        <v>8</v>
      </c>
      <c r="H7" s="8">
        <v>1</v>
      </c>
      <c r="I7" s="8" t="s">
        <v>376</v>
      </c>
      <c r="J7" s="8">
        <v>10</v>
      </c>
      <c r="K7" t="str">
        <f t="shared" si="0"/>
        <v>(5,'MEM-1',10,2,1350,3,8,1,'a',10,'ALMACEN',1)</v>
      </c>
      <c r="L7" t="str">
        <f t="shared" si="1"/>
        <v>INSERT INTO memoria (idMemoria,codigo,idModelo,idBusFrecuencia,busFrecuencia,idCapacidad,capacidad,idTipo,tipo,cantidad,ubicacion,estado) VALUES  (5,'MEM-1',10,2,1350,3,8,1,'a',10,'ALMACEN',1)</v>
      </c>
    </row>
    <row r="8" spans="1:12" x14ac:dyDescent="0.25">
      <c r="A8" s="8">
        <v>6</v>
      </c>
      <c r="B8" s="8" t="s">
        <v>146</v>
      </c>
      <c r="C8" s="8">
        <v>12</v>
      </c>
      <c r="D8" s="8">
        <v>4</v>
      </c>
      <c r="E8" s="8"/>
      <c r="F8" s="8">
        <v>3</v>
      </c>
      <c r="G8" s="8"/>
      <c r="H8" s="8">
        <v>3</v>
      </c>
      <c r="I8" s="8" t="s">
        <v>376</v>
      </c>
      <c r="J8" s="8">
        <v>20</v>
      </c>
      <c r="K8" t="str">
        <f t="shared" si="0"/>
        <v>(6,'MEM-2',12,4,,3,,3,'a',20,'ALMACEN',1)</v>
      </c>
      <c r="L8" t="str">
        <f t="shared" si="1"/>
        <v>INSERT INTO memoria (idMemoria,codigo,idModelo,idBusFrecuencia,busFrecuencia,idCapacidad,capacidad,idTipo,tipo,cantidad,ubicacion,estado) VALUES  (6,'MEM-2',12,4,,3,,3,'a',20,'ALMACEN',1)</v>
      </c>
    </row>
    <row r="9" spans="1:12" x14ac:dyDescent="0.25">
      <c r="A9" s="8">
        <v>7</v>
      </c>
      <c r="B9" s="8" t="s">
        <v>147</v>
      </c>
      <c r="C9" s="8">
        <v>11</v>
      </c>
      <c r="D9" s="8">
        <v>3</v>
      </c>
      <c r="E9" s="8"/>
      <c r="F9" s="8">
        <v>4</v>
      </c>
      <c r="G9" s="8"/>
      <c r="H9" s="8">
        <v>2</v>
      </c>
      <c r="I9" s="8"/>
      <c r="J9" s="8">
        <v>0</v>
      </c>
      <c r="K9" t="str">
        <f t="shared" si="0"/>
        <v>(7,'MEM-3',11,3,,4,,2,'',0,'ALMACEN',1)</v>
      </c>
      <c r="L9" t="str">
        <f t="shared" si="1"/>
        <v>INSERT INTO memoria (idMemoria,codigo,idModelo,idBusFrecuencia,busFrecuencia,idCapacidad,capacidad,idTipo,tipo,cantidad,ubicacion,estado) VALUES  (7,'MEM-3',11,3,,4,,2,'',0,'ALMACEN',1)</v>
      </c>
    </row>
    <row r="10" spans="1:12" x14ac:dyDescent="0.25">
      <c r="A10" s="8">
        <v>4</v>
      </c>
      <c r="B10" s="8" t="s">
        <v>148</v>
      </c>
      <c r="C10" s="8">
        <v>11</v>
      </c>
      <c r="D10" s="8">
        <v>3</v>
      </c>
      <c r="E10" s="8"/>
      <c r="F10" s="8">
        <v>5</v>
      </c>
      <c r="G10" s="8"/>
      <c r="H10" s="8">
        <v>2</v>
      </c>
      <c r="I10" s="8"/>
      <c r="J10" s="8"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opLeftCell="H1" workbookViewId="0">
      <selection activeCell="Q3" sqref="Q3"/>
    </sheetView>
  </sheetViews>
  <sheetFormatPr baseColWidth="10" defaultRowHeight="15" x14ac:dyDescent="0.25"/>
  <cols>
    <col min="1" max="1" width="4.7109375" bestFit="1" customWidth="1"/>
    <col min="2" max="2" width="10.42578125" bestFit="1" customWidth="1"/>
    <col min="3" max="3" width="9.5703125" bestFit="1" customWidth="1"/>
    <col min="4" max="4" width="14.85546875" bestFit="1" customWidth="1"/>
    <col min="5" max="5" width="12.5703125" bestFit="1" customWidth="1"/>
    <col min="6" max="6" width="8" bestFit="1" customWidth="1"/>
    <col min="7" max="7" width="11.85546875" bestFit="1" customWidth="1"/>
    <col min="8" max="8" width="11.7109375" bestFit="1" customWidth="1"/>
    <col min="9" max="9" width="8.140625" bestFit="1" customWidth="1"/>
    <col min="10" max="10" width="14.7109375" style="18" bestFit="1" customWidth="1"/>
    <col min="11" max="11" width="15.28515625" style="18" customWidth="1"/>
    <col min="12" max="12" width="9.7109375" bestFit="1" customWidth="1"/>
    <col min="13" max="13" width="11.7109375" bestFit="1" customWidth="1"/>
    <col min="14" max="14" width="7" bestFit="1" customWidth="1"/>
    <col min="15" max="15" width="19.42578125" bestFit="1" customWidth="1"/>
    <col min="16" max="16" width="23.7109375" customWidth="1"/>
  </cols>
  <sheetData>
    <row r="1" spans="1:17" x14ac:dyDescent="0.25">
      <c r="A1" t="s">
        <v>386</v>
      </c>
    </row>
    <row r="2" spans="1:17" x14ac:dyDescent="0.25">
      <c r="A2" s="7" t="s">
        <v>149</v>
      </c>
      <c r="B2" s="7" t="s">
        <v>115</v>
      </c>
      <c r="C2" s="7" t="s">
        <v>34</v>
      </c>
      <c r="D2" s="7" t="s">
        <v>150</v>
      </c>
      <c r="E2" s="7" t="s">
        <v>114</v>
      </c>
      <c r="F2" s="7" t="s">
        <v>125</v>
      </c>
      <c r="G2" s="7" t="s">
        <v>151</v>
      </c>
      <c r="H2" s="7" t="s">
        <v>152</v>
      </c>
      <c r="I2" s="7" t="s">
        <v>153</v>
      </c>
      <c r="J2" s="19" t="s">
        <v>154</v>
      </c>
      <c r="K2" s="19" t="s">
        <v>155</v>
      </c>
      <c r="L2" s="7" t="s">
        <v>129</v>
      </c>
      <c r="M2" s="7" t="s">
        <v>156</v>
      </c>
      <c r="N2" s="7" t="s">
        <v>21</v>
      </c>
      <c r="O2" s="25" t="s">
        <v>362</v>
      </c>
    </row>
    <row r="3" spans="1:17" x14ac:dyDescent="0.25">
      <c r="A3" s="14">
        <v>1</v>
      </c>
      <c r="B3" s="14" t="s">
        <v>157</v>
      </c>
      <c r="C3" s="14">
        <v>1</v>
      </c>
      <c r="D3" s="14">
        <v>14</v>
      </c>
      <c r="E3" s="14">
        <v>1</v>
      </c>
      <c r="F3" s="14">
        <v>1</v>
      </c>
      <c r="G3" s="14">
        <v>123456</v>
      </c>
      <c r="H3" s="14" t="s">
        <v>158</v>
      </c>
      <c r="I3" s="14">
        <v>1</v>
      </c>
      <c r="J3" s="17"/>
      <c r="K3" s="17"/>
      <c r="L3" s="14" t="s">
        <v>131</v>
      </c>
      <c r="M3" s="14"/>
      <c r="N3" s="14">
        <v>2</v>
      </c>
      <c r="O3" s="1"/>
      <c r="P3" t="str">
        <f>CONCATENATE("(",A3,",'",B3,"',",C3,",",D3,",",E3,",",F3,",'",G3,"','",H3,"',",I3,",'",J3,"','",K3,"','",L3,"','",M3,"',",N3,",",O3,")")</f>
        <v>(1,'PCR-LAP1',1,14,1,1,'123456','YB06087415',1,'','','ALMACEN','',2,)</v>
      </c>
      <c r="Q3" t="str">
        <f>CONCATENATE($A$1," ",P3)</f>
        <v>INSERT INTO laptop_cpu (idLC,codigo,idModelo,tamanoPantalla,idProcesador,idVideo,partNumber,serieFabrica,garantia,fecInicioSeguro,fecFinSeguro,ubicacion,observacion,estado,compraSubarriendo) VALUES  (1,'PCR-LAP1',1,14,1,1,'123456','YB06087415',1,'','','ALMACEN','',2,)</v>
      </c>
    </row>
    <row r="4" spans="1:17" x14ac:dyDescent="0.25">
      <c r="A4" s="14">
        <v>2</v>
      </c>
      <c r="B4" s="14" t="s">
        <v>159</v>
      </c>
      <c r="C4" s="14">
        <v>2</v>
      </c>
      <c r="D4" s="14">
        <v>14</v>
      </c>
      <c r="E4" s="14">
        <v>2</v>
      </c>
      <c r="F4" s="14">
        <v>2</v>
      </c>
      <c r="G4" s="14">
        <v>123456</v>
      </c>
      <c r="H4" s="14" t="s">
        <v>158</v>
      </c>
      <c r="I4" s="14">
        <v>1</v>
      </c>
      <c r="J4" s="17"/>
      <c r="K4" s="17"/>
      <c r="L4" s="14" t="s">
        <v>131</v>
      </c>
      <c r="M4" s="14"/>
      <c r="N4" s="14">
        <v>10</v>
      </c>
      <c r="O4" s="1"/>
      <c r="P4" t="str">
        <f t="shared" ref="P4:P20" si="0">CONCATENATE("(",A4,",'",B4,"',",C4,",",D4,",",E4,",",F4,",'",G4,"','",H4,"',",I4,",'",J4,"','",K4,"','",L4,"','",M4,"',",N4,",",O4,")")</f>
        <v>(2,'PCR-LAP2',2,14,2,2,'123456','YB06087415',1,'','','ALMACEN','',10,)</v>
      </c>
      <c r="Q4" t="str">
        <f t="shared" ref="Q4:Q21" si="1">CONCATENATE($A$1," ",P4)</f>
        <v>INSERT INTO laptop_cpu (idLC,codigo,idModelo,tamanoPantalla,idProcesador,idVideo,partNumber,serieFabrica,garantia,fecInicioSeguro,fecFinSeguro,ubicacion,observacion,estado,compraSubarriendo) VALUES  (2,'PCR-LAP2',2,14,2,2,'123456','YB06087415',1,'','','ALMACEN','',10,)</v>
      </c>
    </row>
    <row r="5" spans="1:17" x14ac:dyDescent="0.25">
      <c r="A5" s="14">
        <v>3</v>
      </c>
      <c r="B5" s="14" t="s">
        <v>160</v>
      </c>
      <c r="C5" s="14">
        <v>3</v>
      </c>
      <c r="D5" s="14">
        <v>14</v>
      </c>
      <c r="E5" s="14">
        <v>3</v>
      </c>
      <c r="F5" s="14">
        <v>3</v>
      </c>
      <c r="G5" s="14">
        <v>123456</v>
      </c>
      <c r="H5" s="14" t="s">
        <v>158</v>
      </c>
      <c r="I5" s="14">
        <v>1</v>
      </c>
      <c r="J5" s="17"/>
      <c r="K5" s="17"/>
      <c r="L5" s="14" t="s">
        <v>131</v>
      </c>
      <c r="M5" s="14"/>
      <c r="N5" s="14">
        <v>3</v>
      </c>
      <c r="O5" s="1"/>
      <c r="P5" t="str">
        <f t="shared" si="0"/>
        <v>(3,'PCR-LAP3',3,14,3,3,'123456','YB06087415',1,'','','ALMACEN','',3,)</v>
      </c>
      <c r="Q5" t="str">
        <f t="shared" si="1"/>
        <v>INSERT INTO laptop_cpu (idLC,codigo,idModelo,tamanoPantalla,idProcesador,idVideo,partNumber,serieFabrica,garantia,fecInicioSeguro,fecFinSeguro,ubicacion,observacion,estado,compraSubarriendo) VALUES  (3,'PCR-LAP3',3,14,3,3,'123456','YB06087415',1,'','','ALMACEN','',3,)</v>
      </c>
    </row>
    <row r="6" spans="1:17" x14ac:dyDescent="0.25">
      <c r="A6" s="14">
        <v>4</v>
      </c>
      <c r="B6" s="14" t="s">
        <v>161</v>
      </c>
      <c r="C6" s="14">
        <v>4</v>
      </c>
      <c r="D6" s="14">
        <v>14</v>
      </c>
      <c r="E6" s="14">
        <v>1</v>
      </c>
      <c r="F6" s="14">
        <v>4</v>
      </c>
      <c r="G6" s="14">
        <v>123456</v>
      </c>
      <c r="H6" s="14" t="s">
        <v>158</v>
      </c>
      <c r="I6" s="14">
        <v>1</v>
      </c>
      <c r="J6" s="17"/>
      <c r="K6" s="17"/>
      <c r="L6" s="14" t="s">
        <v>131</v>
      </c>
      <c r="M6" s="14"/>
      <c r="N6" s="14">
        <v>3</v>
      </c>
      <c r="O6" s="1"/>
      <c r="P6" t="str">
        <f t="shared" si="0"/>
        <v>(4,'PCR-LAP4',4,14,1,4,'123456','YB06087415',1,'','','ALMACEN','',3,)</v>
      </c>
      <c r="Q6" t="str">
        <f t="shared" si="1"/>
        <v>INSERT INTO laptop_cpu (idLC,codigo,idModelo,tamanoPantalla,idProcesador,idVideo,partNumber,serieFabrica,garantia,fecInicioSeguro,fecFinSeguro,ubicacion,observacion,estado,compraSubarriendo) VALUES  (4,'PCR-LAP4',4,14,1,4,'123456','YB06087415',1,'','','ALMACEN','',3,)</v>
      </c>
    </row>
    <row r="7" spans="1:17" x14ac:dyDescent="0.25">
      <c r="A7" s="14">
        <v>5</v>
      </c>
      <c r="B7" s="14" t="s">
        <v>162</v>
      </c>
      <c r="C7" s="14">
        <v>5</v>
      </c>
      <c r="D7" s="14">
        <v>14</v>
      </c>
      <c r="E7" s="14">
        <v>2</v>
      </c>
      <c r="F7" s="14">
        <v>5</v>
      </c>
      <c r="G7" s="14">
        <v>123456</v>
      </c>
      <c r="H7" s="14" t="s">
        <v>158</v>
      </c>
      <c r="I7" s="14">
        <v>1</v>
      </c>
      <c r="J7" s="17" t="s">
        <v>390</v>
      </c>
      <c r="K7" s="17" t="s">
        <v>391</v>
      </c>
      <c r="L7" s="14" t="s">
        <v>131</v>
      </c>
      <c r="M7" s="14"/>
      <c r="N7" s="14">
        <v>2</v>
      </c>
      <c r="O7" s="1"/>
      <c r="P7" t="str">
        <f t="shared" si="0"/>
        <v>(5,'PCR-LAP5',5,14,2,5,'123456','YB06087415',1,'07/10/2000','19/10/2020','ALMACEN','',2,)</v>
      </c>
      <c r="Q7" t="str">
        <f t="shared" si="1"/>
        <v>INSERT INTO laptop_cpu (idLC,codigo,idModelo,tamanoPantalla,idProcesador,idVideo,partNumber,serieFabrica,garantia,fecInicioSeguro,fecFinSeguro,ubicacion,observacion,estado,compraSubarriendo) VALUES  (5,'PCR-LAP5',5,14,2,5,'123456','YB06087415',1,'07/10/2000','19/10/2020','ALMACEN','',2,)</v>
      </c>
    </row>
    <row r="8" spans="1:17" x14ac:dyDescent="0.25">
      <c r="A8" s="14">
        <v>6</v>
      </c>
      <c r="B8" s="14" t="s">
        <v>163</v>
      </c>
      <c r="C8" s="14">
        <v>6</v>
      </c>
      <c r="D8" s="14">
        <v>14</v>
      </c>
      <c r="E8" s="14">
        <v>3</v>
      </c>
      <c r="F8" s="14">
        <v>1</v>
      </c>
      <c r="G8" s="14">
        <v>123456</v>
      </c>
      <c r="H8" s="14" t="s">
        <v>158</v>
      </c>
      <c r="I8" s="14">
        <v>1</v>
      </c>
      <c r="J8" s="17" t="s">
        <v>392</v>
      </c>
      <c r="K8" s="17" t="s">
        <v>393</v>
      </c>
      <c r="L8" s="14" t="s">
        <v>131</v>
      </c>
      <c r="M8" s="14"/>
      <c r="N8" s="14">
        <v>2</v>
      </c>
      <c r="O8" s="1"/>
      <c r="P8" t="str">
        <f t="shared" si="0"/>
        <v>(6,'PCR-LAP6',6,14,3,1,'123456','YB06087415',1,'08/10/2000','20/10/2020','ALMACEN','',2,)</v>
      </c>
      <c r="Q8" t="str">
        <f t="shared" si="1"/>
        <v>INSERT INTO laptop_cpu (idLC,codigo,idModelo,tamanoPantalla,idProcesador,idVideo,partNumber,serieFabrica,garantia,fecInicioSeguro,fecFinSeguro,ubicacion,observacion,estado,compraSubarriendo) VALUES  (6,'PCR-LAP6',6,14,3,1,'123456','YB06087415',1,'08/10/2000','20/10/2020','ALMACEN','',2,)</v>
      </c>
    </row>
    <row r="9" spans="1:17" x14ac:dyDescent="0.25">
      <c r="A9" s="14">
        <v>7</v>
      </c>
      <c r="B9" s="14" t="s">
        <v>164</v>
      </c>
      <c r="C9" s="14">
        <v>7</v>
      </c>
      <c r="D9" s="14">
        <v>14</v>
      </c>
      <c r="E9" s="14">
        <v>1</v>
      </c>
      <c r="F9" s="14">
        <v>2</v>
      </c>
      <c r="G9" s="14">
        <v>123456</v>
      </c>
      <c r="H9" s="14" t="s">
        <v>158</v>
      </c>
      <c r="I9" s="14">
        <v>1</v>
      </c>
      <c r="J9" s="17" t="s">
        <v>394</v>
      </c>
      <c r="K9" s="17" t="s">
        <v>395</v>
      </c>
      <c r="L9" s="14">
        <v>4</v>
      </c>
      <c r="M9" s="14"/>
      <c r="N9" s="14">
        <v>4</v>
      </c>
      <c r="O9" s="1"/>
      <c r="P9" t="str">
        <f t="shared" si="0"/>
        <v>(7,'PCR-LAP7',7,14,1,2,'123456','YB06087415',1,'09/10/2000','21/10/2020','4','',4,)</v>
      </c>
      <c r="Q9" t="str">
        <f t="shared" si="1"/>
        <v>INSERT INTO laptop_cpu (idLC,codigo,idModelo,tamanoPantalla,idProcesador,idVideo,partNumber,serieFabrica,garantia,fecInicioSeguro,fecFinSeguro,ubicacion,observacion,estado,compraSubarriendo) VALUES  (7,'PCR-LAP7',7,14,1,2,'123456','YB06087415',1,'09/10/2000','21/10/2020','4','',4,)</v>
      </c>
    </row>
    <row r="10" spans="1:17" x14ac:dyDescent="0.25">
      <c r="A10" s="14">
        <v>8</v>
      </c>
      <c r="B10" s="14" t="s">
        <v>165</v>
      </c>
      <c r="C10" s="14">
        <v>8</v>
      </c>
      <c r="D10" s="14">
        <v>14</v>
      </c>
      <c r="E10" s="14">
        <v>2</v>
      </c>
      <c r="F10" s="14">
        <v>3</v>
      </c>
      <c r="G10" s="14">
        <v>123456</v>
      </c>
      <c r="H10" s="14" t="s">
        <v>158</v>
      </c>
      <c r="I10" s="14">
        <v>1</v>
      </c>
      <c r="J10" s="17">
        <v>36809</v>
      </c>
      <c r="K10" s="17">
        <v>44126</v>
      </c>
      <c r="L10" s="14">
        <v>4</v>
      </c>
      <c r="M10" s="14"/>
      <c r="N10" s="14">
        <v>4</v>
      </c>
      <c r="O10" s="1"/>
      <c r="P10" t="str">
        <f t="shared" si="0"/>
        <v>(8,'PCR-LAP8',8,14,2,3,'123456','YB06087415',1,'36809','44126','4','',4,)</v>
      </c>
      <c r="Q10" t="str">
        <f t="shared" si="1"/>
        <v>INSERT INTO laptop_cpu (idLC,codigo,idModelo,tamanoPantalla,idProcesador,idVideo,partNumber,serieFabrica,garantia,fecInicioSeguro,fecFinSeguro,ubicacion,observacion,estado,compraSubarriendo) VALUES  (8,'PCR-LAP8',8,14,2,3,'123456','YB06087415',1,'36809','44126','4','',4,)</v>
      </c>
    </row>
    <row r="11" spans="1:17" x14ac:dyDescent="0.25">
      <c r="A11" s="14">
        <v>9</v>
      </c>
      <c r="B11" s="14" t="s">
        <v>166</v>
      </c>
      <c r="C11" s="14">
        <v>9</v>
      </c>
      <c r="D11" s="14">
        <v>14</v>
      </c>
      <c r="E11" s="14">
        <v>3</v>
      </c>
      <c r="F11" s="14">
        <v>4</v>
      </c>
      <c r="G11" s="14">
        <v>123456</v>
      </c>
      <c r="H11" s="14" t="s">
        <v>158</v>
      </c>
      <c r="I11" s="14">
        <v>1</v>
      </c>
      <c r="J11" s="17">
        <v>36810</v>
      </c>
      <c r="K11" s="17">
        <v>44127</v>
      </c>
      <c r="L11" s="14">
        <v>4</v>
      </c>
      <c r="M11" s="14"/>
      <c r="N11" s="14">
        <v>4</v>
      </c>
      <c r="O11" s="1"/>
      <c r="P11" t="str">
        <f t="shared" si="0"/>
        <v>(9,'PCR-LAP9',9,14,3,4,'123456','YB06087415',1,'36810','44127','4','',4,)</v>
      </c>
      <c r="Q11" t="str">
        <f t="shared" si="1"/>
        <v>INSERT INTO laptop_cpu (idLC,codigo,idModelo,tamanoPantalla,idProcesador,idVideo,partNumber,serieFabrica,garantia,fecInicioSeguro,fecFinSeguro,ubicacion,observacion,estado,compraSubarriendo) VALUES  (9,'PCR-LAP9',9,14,3,4,'123456','YB06087415',1,'36810','44127','4','',4,)</v>
      </c>
    </row>
    <row r="12" spans="1:17" x14ac:dyDescent="0.25">
      <c r="A12" s="14">
        <v>10</v>
      </c>
      <c r="B12" s="14" t="s">
        <v>167</v>
      </c>
      <c r="C12" s="14">
        <v>1</v>
      </c>
      <c r="D12" s="14">
        <v>14</v>
      </c>
      <c r="E12" s="14">
        <v>1</v>
      </c>
      <c r="F12" s="14">
        <v>1</v>
      </c>
      <c r="G12" s="14">
        <v>123456</v>
      </c>
      <c r="H12" s="14" t="s">
        <v>158</v>
      </c>
      <c r="I12" s="14">
        <v>1</v>
      </c>
      <c r="J12" s="17">
        <v>36811</v>
      </c>
      <c r="K12" s="17">
        <v>44128</v>
      </c>
      <c r="L12" s="14" t="s">
        <v>131</v>
      </c>
      <c r="M12" s="14"/>
      <c r="N12" s="14">
        <v>3</v>
      </c>
      <c r="O12" s="1"/>
      <c r="P12" t="str">
        <f t="shared" si="0"/>
        <v>(10,'PCR-LAP10',1,14,1,1,'123456','YB06087415',1,'36811','44128','ALMACEN','',3,)</v>
      </c>
      <c r="Q12" t="str">
        <f t="shared" si="1"/>
        <v>INSERT INTO laptop_cpu (idLC,codigo,idModelo,tamanoPantalla,idProcesador,idVideo,partNumber,serieFabrica,garantia,fecInicioSeguro,fecFinSeguro,ubicacion,observacion,estado,compraSubarriendo) VALUES  (10,'PCR-LAP10',1,14,1,1,'123456','YB06087415',1,'36811','44128','ALMACEN','',3,)</v>
      </c>
    </row>
    <row r="13" spans="1:17" x14ac:dyDescent="0.25">
      <c r="A13" s="14">
        <v>11</v>
      </c>
      <c r="B13" s="14" t="s">
        <v>168</v>
      </c>
      <c r="C13" s="14">
        <v>8</v>
      </c>
      <c r="D13" s="14">
        <v>14</v>
      </c>
      <c r="E13" s="14">
        <v>2</v>
      </c>
      <c r="F13" s="14">
        <v>3</v>
      </c>
      <c r="G13" s="14">
        <v>123456</v>
      </c>
      <c r="H13" s="14" t="s">
        <v>158</v>
      </c>
      <c r="I13" s="14">
        <v>1</v>
      </c>
      <c r="J13" s="17">
        <v>36812</v>
      </c>
      <c r="K13" s="17">
        <v>44129</v>
      </c>
      <c r="L13" s="14">
        <v>3</v>
      </c>
      <c r="M13" s="14"/>
      <c r="N13" s="14">
        <v>4</v>
      </c>
      <c r="O13" s="1"/>
      <c r="P13" t="str">
        <f t="shared" si="0"/>
        <v>(11,'PCR-LAP11',8,14,2,3,'123456','YB06087415',1,'36812','44129','3','',4,)</v>
      </c>
      <c r="Q13" t="str">
        <f t="shared" si="1"/>
        <v>INSERT INTO laptop_cpu (idLC,codigo,idModelo,tamanoPantalla,idProcesador,idVideo,partNumber,serieFabrica,garantia,fecInicioSeguro,fecFinSeguro,ubicacion,observacion,estado,compraSubarriendo) VALUES  (11,'PCR-LAP11',8,14,2,3,'123456','YB06087415',1,'36812','44129','3','',4,)</v>
      </c>
    </row>
    <row r="14" spans="1:17" x14ac:dyDescent="0.25">
      <c r="A14" s="14">
        <v>12</v>
      </c>
      <c r="B14" s="14" t="s">
        <v>169</v>
      </c>
      <c r="C14" s="14">
        <v>8</v>
      </c>
      <c r="D14" s="14">
        <v>14</v>
      </c>
      <c r="E14" s="14">
        <v>2</v>
      </c>
      <c r="F14" s="14">
        <v>3</v>
      </c>
      <c r="G14" s="14">
        <v>123456</v>
      </c>
      <c r="H14" s="14" t="s">
        <v>158</v>
      </c>
      <c r="I14" s="14">
        <v>1</v>
      </c>
      <c r="J14" s="17">
        <v>36813</v>
      </c>
      <c r="K14" s="17">
        <v>44130</v>
      </c>
      <c r="L14" s="14">
        <v>3</v>
      </c>
      <c r="M14" s="14"/>
      <c r="N14" s="14">
        <v>4</v>
      </c>
      <c r="O14" s="1"/>
      <c r="P14" t="str">
        <f t="shared" si="0"/>
        <v>(12,'PCR-LAP12',8,14,2,3,'123456','YB06087415',1,'36813','44130','3','',4,)</v>
      </c>
      <c r="Q14" t="str">
        <f t="shared" si="1"/>
        <v>INSERT INTO laptop_cpu (idLC,codigo,idModelo,tamanoPantalla,idProcesador,idVideo,partNumber,serieFabrica,garantia,fecInicioSeguro,fecFinSeguro,ubicacion,observacion,estado,compraSubarriendo) VALUES  (12,'PCR-LAP12',8,14,2,3,'123456','YB06087415',1,'36813','44130','3','',4,)</v>
      </c>
    </row>
    <row r="15" spans="1:17" x14ac:dyDescent="0.25">
      <c r="A15" s="14">
        <v>13</v>
      </c>
      <c r="B15" s="14" t="s">
        <v>170</v>
      </c>
      <c r="C15" s="14">
        <v>8</v>
      </c>
      <c r="D15" s="14">
        <v>14</v>
      </c>
      <c r="E15" s="14">
        <v>3</v>
      </c>
      <c r="F15" s="15"/>
      <c r="G15" s="14">
        <v>123456</v>
      </c>
      <c r="H15" s="14" t="s">
        <v>158</v>
      </c>
      <c r="I15" s="14">
        <v>1</v>
      </c>
      <c r="J15" s="17">
        <v>36814</v>
      </c>
      <c r="K15" s="17">
        <v>44131</v>
      </c>
      <c r="L15" s="14">
        <v>3</v>
      </c>
      <c r="M15" s="14"/>
      <c r="N15" s="14">
        <v>4</v>
      </c>
      <c r="O15" s="1"/>
      <c r="P15" t="str">
        <f t="shared" si="0"/>
        <v>(13,'PCR-LAP13',8,14,3,,'123456','YB06087415',1,'36814','44131','3','',4,)</v>
      </c>
      <c r="Q15" t="str">
        <f t="shared" si="1"/>
        <v>INSERT INTO laptop_cpu (idLC,codigo,idModelo,tamanoPantalla,idProcesador,idVideo,partNumber,serieFabrica,garantia,fecInicioSeguro,fecFinSeguro,ubicacion,observacion,estado,compraSubarriendo) VALUES  (13,'PCR-LAP13',8,14,3,,'123456','YB06087415',1,'36814','44131','3','',4,)</v>
      </c>
    </row>
    <row r="16" spans="1:17" x14ac:dyDescent="0.25">
      <c r="A16" s="14">
        <v>14</v>
      </c>
      <c r="B16" s="14" t="s">
        <v>171</v>
      </c>
      <c r="C16" s="14">
        <v>2</v>
      </c>
      <c r="D16" s="14">
        <v>14</v>
      </c>
      <c r="E16" s="14">
        <v>2</v>
      </c>
      <c r="F16" s="14">
        <v>2</v>
      </c>
      <c r="G16" s="14">
        <v>123456</v>
      </c>
      <c r="H16" s="14" t="s">
        <v>158</v>
      </c>
      <c r="I16" s="14">
        <v>0</v>
      </c>
      <c r="J16" s="17">
        <v>36815</v>
      </c>
      <c r="K16" s="17">
        <v>44132</v>
      </c>
      <c r="L16" s="14">
        <v>3</v>
      </c>
      <c r="M16" s="14" t="s">
        <v>172</v>
      </c>
      <c r="N16" s="14">
        <v>4</v>
      </c>
      <c r="O16" s="1"/>
      <c r="P16" t="str">
        <f t="shared" si="0"/>
        <v>(14,'PCR-LAP14',2,14,2,2,'123456','YB06087415',0,'36815','44132','3','Prueba',4,)</v>
      </c>
      <c r="Q16" t="str">
        <f t="shared" si="1"/>
        <v>INSERT INTO laptop_cpu (idLC,codigo,idModelo,tamanoPantalla,idProcesador,idVideo,partNumber,serieFabrica,garantia,fecInicioSeguro,fecFinSeguro,ubicacion,observacion,estado,compraSubarriendo) VALUES  (14,'PCR-LAP14',2,14,2,2,'123456','YB06087415',0,'36815','44132','3','Prueba',4,)</v>
      </c>
    </row>
    <row r="17" spans="1:17" x14ac:dyDescent="0.25">
      <c r="A17" s="14">
        <v>15</v>
      </c>
      <c r="B17" s="14" t="s">
        <v>173</v>
      </c>
      <c r="C17" s="14">
        <v>1</v>
      </c>
      <c r="D17" s="14">
        <v>15</v>
      </c>
      <c r="E17" s="14">
        <v>1</v>
      </c>
      <c r="F17" s="14">
        <v>2</v>
      </c>
      <c r="G17" s="14">
        <v>123456</v>
      </c>
      <c r="H17" s="14">
        <v>1</v>
      </c>
      <c r="I17" s="14">
        <v>1</v>
      </c>
      <c r="J17" s="17">
        <v>36816</v>
      </c>
      <c r="K17" s="17">
        <v>44133</v>
      </c>
      <c r="L17" s="14">
        <v>4</v>
      </c>
      <c r="M17" s="14"/>
      <c r="N17" s="14">
        <v>4</v>
      </c>
      <c r="O17" s="1"/>
      <c r="P17" t="str">
        <f t="shared" si="0"/>
        <v>(15,'PCR-LAP15',1,15,1,2,'123456','1',1,'36816','44133','4','',4,)</v>
      </c>
      <c r="Q17" t="str">
        <f t="shared" si="1"/>
        <v>INSERT INTO laptop_cpu (idLC,codigo,idModelo,tamanoPantalla,idProcesador,idVideo,partNumber,serieFabrica,garantia,fecInicioSeguro,fecFinSeguro,ubicacion,observacion,estado,compraSubarriendo) VALUES  (15,'PCR-LAP15',1,15,1,2,'123456','1',1,'36816','44133','4','',4,)</v>
      </c>
    </row>
    <row r="18" spans="1:17" x14ac:dyDescent="0.25">
      <c r="A18" s="14">
        <v>16</v>
      </c>
      <c r="B18" s="14" t="s">
        <v>174</v>
      </c>
      <c r="C18" s="14">
        <v>1</v>
      </c>
      <c r="D18" s="14">
        <v>15</v>
      </c>
      <c r="E18" s="14">
        <v>1</v>
      </c>
      <c r="F18" s="14">
        <v>2</v>
      </c>
      <c r="G18" s="14">
        <v>123456</v>
      </c>
      <c r="H18" s="14">
        <v>2</v>
      </c>
      <c r="I18" s="14">
        <v>1</v>
      </c>
      <c r="J18" s="17">
        <v>36817</v>
      </c>
      <c r="K18" s="17">
        <v>44134</v>
      </c>
      <c r="L18" s="14">
        <v>4</v>
      </c>
      <c r="M18" s="14"/>
      <c r="N18" s="14">
        <v>4</v>
      </c>
      <c r="O18" s="1"/>
      <c r="P18" t="str">
        <f t="shared" si="0"/>
        <v>(16,'PCR-LAP16',1,15,1,2,'123456','2',1,'36817','44134','4','',4,)</v>
      </c>
      <c r="Q18" t="str">
        <f t="shared" si="1"/>
        <v>INSERT INTO laptop_cpu (idLC,codigo,idModelo,tamanoPantalla,idProcesador,idVideo,partNumber,serieFabrica,garantia,fecInicioSeguro,fecFinSeguro,ubicacion,observacion,estado,compraSubarriendo) VALUES  (16,'PCR-LAP16',1,15,1,2,'123456','2',1,'36817','44134','4','',4,)</v>
      </c>
    </row>
    <row r="19" spans="1:17" x14ac:dyDescent="0.25">
      <c r="A19" s="14">
        <v>17</v>
      </c>
      <c r="B19" s="14" t="s">
        <v>175</v>
      </c>
      <c r="C19" s="14">
        <v>1</v>
      </c>
      <c r="D19" s="14">
        <v>15</v>
      </c>
      <c r="E19" s="14">
        <v>1</v>
      </c>
      <c r="F19" s="14">
        <v>2</v>
      </c>
      <c r="G19" s="14">
        <v>123456</v>
      </c>
      <c r="H19" s="14">
        <v>3</v>
      </c>
      <c r="I19" s="14">
        <v>1</v>
      </c>
      <c r="J19" s="17">
        <v>36818</v>
      </c>
      <c r="K19" s="17">
        <v>44135</v>
      </c>
      <c r="L19" s="14">
        <v>4</v>
      </c>
      <c r="M19" s="14"/>
      <c r="N19" s="14">
        <v>4</v>
      </c>
      <c r="O19" s="1"/>
      <c r="P19" t="str">
        <f t="shared" si="0"/>
        <v>(17,'PCR-LAP17',1,15,1,2,'123456','3',1,'36818','44135','4','',4,)</v>
      </c>
      <c r="Q19" t="str">
        <f t="shared" si="1"/>
        <v>INSERT INTO laptop_cpu (idLC,codigo,idModelo,tamanoPantalla,idProcesador,idVideo,partNumber,serieFabrica,garantia,fecInicioSeguro,fecFinSeguro,ubicacion,observacion,estado,compraSubarriendo) VALUES  (17,'PCR-LAP17',1,15,1,2,'123456','3',1,'36818','44135','4','',4,)</v>
      </c>
    </row>
    <row r="20" spans="1:17" x14ac:dyDescent="0.25">
      <c r="A20" s="14">
        <v>18</v>
      </c>
      <c r="B20" s="14" t="s">
        <v>176</v>
      </c>
      <c r="C20" s="14">
        <v>1</v>
      </c>
      <c r="D20" s="14">
        <v>15</v>
      </c>
      <c r="E20" s="14">
        <v>1</v>
      </c>
      <c r="F20" s="14">
        <v>2</v>
      </c>
      <c r="G20" s="14">
        <v>123456</v>
      </c>
      <c r="H20" s="14">
        <v>4</v>
      </c>
      <c r="I20" s="14">
        <v>1</v>
      </c>
      <c r="J20" s="17">
        <v>36806</v>
      </c>
      <c r="K20" s="17">
        <v>44136</v>
      </c>
      <c r="L20" s="14" t="s">
        <v>131</v>
      </c>
      <c r="M20" s="14"/>
      <c r="N20" s="14">
        <v>2</v>
      </c>
      <c r="O20" s="1"/>
      <c r="P20" t="str">
        <f t="shared" si="0"/>
        <v>(18,'PCR-LAP18',1,15,1,2,'123456','4',1,'36806','44136','ALMACEN','',2,)</v>
      </c>
      <c r="Q20" t="str">
        <f t="shared" si="1"/>
        <v>INSERT INTO laptop_cpu (idLC,codigo,idModelo,tamanoPantalla,idProcesador,idVideo,partNumber,serieFabrica,garantia,fecInicioSeguro,fecFinSeguro,ubicacion,observacion,estado,compraSubarriendo) VALUES  (18,'PCR-LAP18',1,15,1,2,'123456','4',1,'36806','44136','ALMACEN','',2,)</v>
      </c>
    </row>
    <row r="21" spans="1:17" x14ac:dyDescent="0.25">
      <c r="A21" s="14">
        <v>19</v>
      </c>
      <c r="B21" s="14" t="s">
        <v>177</v>
      </c>
      <c r="C21" s="14">
        <v>1</v>
      </c>
      <c r="D21" s="14">
        <v>15</v>
      </c>
      <c r="E21" s="14">
        <v>1</v>
      </c>
      <c r="F21" s="14">
        <v>2</v>
      </c>
      <c r="G21" s="14">
        <v>123456</v>
      </c>
      <c r="H21" s="14">
        <v>5</v>
      </c>
      <c r="I21" s="14">
        <v>1</v>
      </c>
      <c r="J21" s="29" t="s">
        <v>389</v>
      </c>
      <c r="K21" s="29" t="s">
        <v>389</v>
      </c>
      <c r="L21" s="14">
        <v>3</v>
      </c>
      <c r="M21" s="14"/>
      <c r="N21" s="14">
        <v>4</v>
      </c>
      <c r="O21" s="1"/>
      <c r="P21" t="str">
        <f>CONCATENATE("(",A21,",'",B21,"',",C21,",",D21,",",E21,",",F21,",'",G21,"','",H21,"',",I21,",'",J21,"','",K21,"','",L21,"','",M21,"',",N21,",",O21,")")</f>
        <v>(19,'PCR-LAP19',1,15,1,2,'123456','5',1,'07/10/2020','07/10/2020','3','',4,)</v>
      </c>
      <c r="Q21" t="str">
        <f t="shared" si="1"/>
        <v>INSERT INTO laptop_cpu (idLC,codigo,idModelo,tamanoPantalla,idProcesador,idVideo,partNumber,serieFabrica,garantia,fecInicioSeguro,fecFinSeguro,ubicacion,observacion,estado,compraSubarriendo) VALUES  (19,'PCR-LAP19',1,15,1,2,'123456','5',1,'07/10/2020','07/10/2020','3','',4,)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3" sqref="D3:E3"/>
    </sheetView>
  </sheetViews>
  <sheetFormatPr baseColWidth="10" defaultRowHeight="15" x14ac:dyDescent="0.25"/>
  <sheetData>
    <row r="1" spans="1:5" x14ac:dyDescent="0.25">
      <c r="A1" t="s">
        <v>387</v>
      </c>
    </row>
    <row r="2" spans="1:5" x14ac:dyDescent="0.25">
      <c r="A2" s="3" t="s">
        <v>143</v>
      </c>
      <c r="B2" s="3" t="s">
        <v>149</v>
      </c>
      <c r="C2" s="3" t="s">
        <v>128</v>
      </c>
    </row>
    <row r="3" spans="1:5" x14ac:dyDescent="0.25">
      <c r="A3" s="8">
        <v>1</v>
      </c>
      <c r="B3" s="8">
        <v>1</v>
      </c>
      <c r="C3" s="8">
        <v>2</v>
      </c>
      <c r="D3" t="str">
        <f>CONCATENATE("(",A3,",",B3,",",C3,")",)</f>
        <v>(1,1,2)</v>
      </c>
      <c r="E3" t="str">
        <f>CONCATENATE($A$1," ",D3)</f>
        <v>INSERT INTO memoria_lc (idMemoria,idLC,cantidad) VALUES  (1,1,2)</v>
      </c>
    </row>
    <row r="4" spans="1:5" x14ac:dyDescent="0.25">
      <c r="A4" s="8">
        <v>1</v>
      </c>
      <c r="B4" s="8">
        <v>2</v>
      </c>
      <c r="C4" s="8">
        <v>1</v>
      </c>
      <c r="D4" t="str">
        <f t="shared" ref="D4:D23" si="0">CONCATENATE("(",A4,",",B4,",",C4,")",)</f>
        <v>(1,2,1)</v>
      </c>
      <c r="E4" t="str">
        <f t="shared" ref="E4:E23" si="1">CONCATENATE($A$1," ",D4)</f>
        <v>INSERT INTO memoria_lc (idMemoria,idLC,cantidad) VALUES  (1,2,1)</v>
      </c>
    </row>
    <row r="5" spans="1:5" x14ac:dyDescent="0.25">
      <c r="A5" s="8">
        <v>1</v>
      </c>
      <c r="B5" s="8">
        <v>4</v>
      </c>
      <c r="C5" s="8">
        <v>2</v>
      </c>
      <c r="D5" t="str">
        <f t="shared" si="0"/>
        <v>(1,4,2)</v>
      </c>
      <c r="E5" t="str">
        <f t="shared" si="1"/>
        <v>INSERT INTO memoria_lc (idMemoria,idLC,cantidad) VALUES  (1,4,2)</v>
      </c>
    </row>
    <row r="6" spans="1:5" x14ac:dyDescent="0.25">
      <c r="A6" s="8">
        <v>1</v>
      </c>
      <c r="B6" s="8">
        <v>5</v>
      </c>
      <c r="C6" s="8">
        <v>1</v>
      </c>
      <c r="D6" t="str">
        <f t="shared" si="0"/>
        <v>(1,5,1)</v>
      </c>
      <c r="E6" t="str">
        <f t="shared" si="1"/>
        <v>INSERT INTO memoria_lc (idMemoria,idLC,cantidad) VALUES  (1,5,1)</v>
      </c>
    </row>
    <row r="7" spans="1:5" x14ac:dyDescent="0.25">
      <c r="A7" s="8">
        <v>1</v>
      </c>
      <c r="B7" s="8">
        <v>6</v>
      </c>
      <c r="C7" s="8">
        <v>1</v>
      </c>
      <c r="D7" t="str">
        <f t="shared" si="0"/>
        <v>(1,6,1)</v>
      </c>
      <c r="E7" t="str">
        <f t="shared" si="1"/>
        <v>INSERT INTO memoria_lc (idMemoria,idLC,cantidad) VALUES  (1,6,1)</v>
      </c>
    </row>
    <row r="8" spans="1:5" x14ac:dyDescent="0.25">
      <c r="A8" s="8">
        <v>1</v>
      </c>
      <c r="B8" s="8">
        <v>8</v>
      </c>
      <c r="C8" s="8">
        <v>1</v>
      </c>
      <c r="D8" t="str">
        <f t="shared" si="0"/>
        <v>(1,8,1)</v>
      </c>
      <c r="E8" t="str">
        <f t="shared" si="1"/>
        <v>INSERT INTO memoria_lc (idMemoria,idLC,cantidad) VALUES  (1,8,1)</v>
      </c>
    </row>
    <row r="9" spans="1:5" x14ac:dyDescent="0.25">
      <c r="A9" s="8">
        <v>1</v>
      </c>
      <c r="B9" s="8">
        <v>10</v>
      </c>
      <c r="C9" s="8">
        <v>1</v>
      </c>
      <c r="D9" t="str">
        <f t="shared" si="0"/>
        <v>(1,10,1)</v>
      </c>
      <c r="E9" t="str">
        <f t="shared" si="1"/>
        <v>INSERT INTO memoria_lc (idMemoria,idLC,cantidad) VALUES  (1,10,1)</v>
      </c>
    </row>
    <row r="10" spans="1:5" x14ac:dyDescent="0.25">
      <c r="A10" s="8">
        <v>1</v>
      </c>
      <c r="B10" s="8">
        <v>12</v>
      </c>
      <c r="C10" s="8">
        <v>1</v>
      </c>
      <c r="D10" t="str">
        <f t="shared" si="0"/>
        <v>(1,12,1)</v>
      </c>
      <c r="E10" t="str">
        <f t="shared" si="1"/>
        <v>INSERT INTO memoria_lc (idMemoria,idLC,cantidad) VALUES  (1,12,1)</v>
      </c>
    </row>
    <row r="11" spans="1:5" x14ac:dyDescent="0.25">
      <c r="A11" s="8">
        <v>1</v>
      </c>
      <c r="B11" s="8">
        <v>13</v>
      </c>
      <c r="C11" s="8">
        <v>1</v>
      </c>
      <c r="D11" t="str">
        <f t="shared" si="0"/>
        <v>(1,13,1)</v>
      </c>
      <c r="E11" t="str">
        <f t="shared" si="1"/>
        <v>INSERT INTO memoria_lc (idMemoria,idLC,cantidad) VALUES  (1,13,1)</v>
      </c>
    </row>
    <row r="12" spans="1:5" x14ac:dyDescent="0.25">
      <c r="A12" s="8">
        <v>2</v>
      </c>
      <c r="B12" s="8">
        <v>3</v>
      </c>
      <c r="C12" s="8">
        <v>1</v>
      </c>
      <c r="D12" t="str">
        <f t="shared" si="0"/>
        <v>(2,3,1)</v>
      </c>
      <c r="E12" t="str">
        <f t="shared" si="1"/>
        <v>INSERT INTO memoria_lc (idMemoria,idLC,cantidad) VALUES  (2,3,1)</v>
      </c>
    </row>
    <row r="13" spans="1:5" x14ac:dyDescent="0.25">
      <c r="A13" s="8">
        <v>2</v>
      </c>
      <c r="B13" s="8">
        <v>6</v>
      </c>
      <c r="C13" s="8">
        <v>1</v>
      </c>
      <c r="D13" t="str">
        <f t="shared" si="0"/>
        <v>(2,6,1)</v>
      </c>
      <c r="E13" t="str">
        <f t="shared" si="1"/>
        <v>INSERT INTO memoria_lc (idMemoria,idLC,cantidad) VALUES  (2,6,1)</v>
      </c>
    </row>
    <row r="14" spans="1:5" x14ac:dyDescent="0.25">
      <c r="A14" s="8">
        <v>2</v>
      </c>
      <c r="B14" s="8">
        <v>7</v>
      </c>
      <c r="C14" s="8">
        <v>2</v>
      </c>
      <c r="D14" t="str">
        <f t="shared" si="0"/>
        <v>(2,7,2)</v>
      </c>
      <c r="E14" t="str">
        <f t="shared" si="1"/>
        <v>INSERT INTO memoria_lc (idMemoria,idLC,cantidad) VALUES  (2,7,2)</v>
      </c>
    </row>
    <row r="15" spans="1:5" x14ac:dyDescent="0.25">
      <c r="A15" s="8">
        <v>2</v>
      </c>
      <c r="B15" s="8">
        <v>9</v>
      </c>
      <c r="C15" s="8">
        <v>1</v>
      </c>
      <c r="D15" t="str">
        <f t="shared" si="0"/>
        <v>(2,9,1)</v>
      </c>
      <c r="E15" t="str">
        <f t="shared" si="1"/>
        <v>INSERT INTO memoria_lc (idMemoria,idLC,cantidad) VALUES  (2,9,1)</v>
      </c>
    </row>
    <row r="16" spans="1:5" x14ac:dyDescent="0.25">
      <c r="A16" s="8">
        <v>2</v>
      </c>
      <c r="B16" s="8">
        <v>10</v>
      </c>
      <c r="C16" s="8">
        <v>1</v>
      </c>
      <c r="D16" t="str">
        <f t="shared" si="0"/>
        <v>(2,10,1)</v>
      </c>
      <c r="E16" t="str">
        <f t="shared" si="1"/>
        <v>INSERT INTO memoria_lc (idMemoria,idLC,cantidad) VALUES  (2,10,1)</v>
      </c>
    </row>
    <row r="17" spans="1:5" x14ac:dyDescent="0.25">
      <c r="A17" s="8">
        <v>2</v>
      </c>
      <c r="B17" s="8">
        <v>11</v>
      </c>
      <c r="C17" s="8">
        <v>2</v>
      </c>
      <c r="D17" t="str">
        <f t="shared" si="0"/>
        <v>(2,11,2)</v>
      </c>
      <c r="E17" t="str">
        <f t="shared" si="1"/>
        <v>INSERT INTO memoria_lc (idMemoria,idLC,cantidad) VALUES  (2,11,2)</v>
      </c>
    </row>
    <row r="18" spans="1:5" x14ac:dyDescent="0.25">
      <c r="A18" s="8">
        <v>2</v>
      </c>
      <c r="B18" s="8">
        <v>13</v>
      </c>
      <c r="C18" s="8">
        <v>1</v>
      </c>
      <c r="D18" t="str">
        <f t="shared" si="0"/>
        <v>(2,13,1)</v>
      </c>
      <c r="E18" t="str">
        <f t="shared" si="1"/>
        <v>INSERT INTO memoria_lc (idMemoria,idLC,cantidad) VALUES  (2,13,1)</v>
      </c>
    </row>
    <row r="19" spans="1:5" x14ac:dyDescent="0.25">
      <c r="A19" s="8">
        <v>2</v>
      </c>
      <c r="B19" s="8">
        <v>15</v>
      </c>
      <c r="C19" s="8">
        <v>1</v>
      </c>
      <c r="D19" t="str">
        <f t="shared" si="0"/>
        <v>(2,15,1)</v>
      </c>
      <c r="E19" t="str">
        <f t="shared" si="1"/>
        <v>INSERT INTO memoria_lc (idMemoria,idLC,cantidad) VALUES  (2,15,1)</v>
      </c>
    </row>
    <row r="20" spans="1:5" x14ac:dyDescent="0.25">
      <c r="A20" s="8">
        <v>2</v>
      </c>
      <c r="B20" s="8">
        <v>16</v>
      </c>
      <c r="C20" s="8">
        <v>1</v>
      </c>
      <c r="D20" t="str">
        <f t="shared" si="0"/>
        <v>(2,16,1)</v>
      </c>
      <c r="E20" t="str">
        <f t="shared" si="1"/>
        <v>INSERT INTO memoria_lc (idMemoria,idLC,cantidad) VALUES  (2,16,1)</v>
      </c>
    </row>
    <row r="21" spans="1:5" x14ac:dyDescent="0.25">
      <c r="A21" s="8">
        <v>2</v>
      </c>
      <c r="B21" s="8">
        <v>17</v>
      </c>
      <c r="C21" s="8">
        <v>1</v>
      </c>
      <c r="D21" t="str">
        <f t="shared" si="0"/>
        <v>(2,17,1)</v>
      </c>
      <c r="E21" t="str">
        <f t="shared" si="1"/>
        <v>INSERT INTO memoria_lc (idMemoria,idLC,cantidad) VALUES  (2,17,1)</v>
      </c>
    </row>
    <row r="22" spans="1:5" x14ac:dyDescent="0.25">
      <c r="A22" s="8">
        <v>2</v>
      </c>
      <c r="B22" s="8">
        <v>18</v>
      </c>
      <c r="C22" s="8">
        <v>1</v>
      </c>
      <c r="D22" t="str">
        <f t="shared" si="0"/>
        <v>(2,18,1)</v>
      </c>
      <c r="E22" t="str">
        <f t="shared" si="1"/>
        <v>INSERT INTO memoria_lc (idMemoria,idLC,cantidad) VALUES  (2,18,1)</v>
      </c>
    </row>
    <row r="23" spans="1:5" x14ac:dyDescent="0.25">
      <c r="A23" s="8">
        <v>2</v>
      </c>
      <c r="B23" s="8">
        <v>19</v>
      </c>
      <c r="C23" s="8">
        <v>1</v>
      </c>
      <c r="D23" t="str">
        <f t="shared" si="0"/>
        <v>(2,19,1)</v>
      </c>
      <c r="E23" t="str">
        <f t="shared" si="1"/>
        <v>INSERT INTO memoria_lc (idMemoria,idLC,cantidad) VALUES  (2,19,1)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1" sqref="E21"/>
    </sheetView>
  </sheetViews>
  <sheetFormatPr baseColWidth="10" defaultRowHeight="15" x14ac:dyDescent="0.25"/>
  <sheetData>
    <row r="1" spans="1:5" x14ac:dyDescent="0.25">
      <c r="A1" t="s">
        <v>388</v>
      </c>
    </row>
    <row r="2" spans="1:5" x14ac:dyDescent="0.25">
      <c r="A2" s="7" t="s">
        <v>142</v>
      </c>
      <c r="B2" s="7" t="s">
        <v>149</v>
      </c>
      <c r="C2" s="7" t="s">
        <v>128</v>
      </c>
    </row>
    <row r="3" spans="1:5" x14ac:dyDescent="0.25">
      <c r="A3" s="14">
        <v>1</v>
      </c>
      <c r="B3" s="14">
        <v>1</v>
      </c>
      <c r="C3" s="14">
        <v>2</v>
      </c>
      <c r="D3" t="str">
        <f>CONCATENATE("(",A3,",",B3,",",C3,")",)</f>
        <v>(1,1,2)</v>
      </c>
      <c r="E3" t="str">
        <f>CONCATENATE($A$1," ",D3)</f>
        <v>INSERT INTO disco_lc (idDisco,idLC,cantidad) VALUES  (1,1,2)</v>
      </c>
    </row>
    <row r="4" spans="1:5" x14ac:dyDescent="0.25">
      <c r="A4" s="14">
        <v>1</v>
      </c>
      <c r="B4" s="14">
        <v>2</v>
      </c>
      <c r="C4" s="14">
        <v>1</v>
      </c>
      <c r="D4" t="str">
        <f>CONCATENATE("(",A4,",",B4,",",C4,")",)</f>
        <v>(1,2,1)</v>
      </c>
      <c r="E4" t="str">
        <f t="shared" ref="E4:E23" si="0">CONCATENATE($A$1," ",D4)</f>
        <v>INSERT INTO disco_lc (idDisco,idLC,cantidad) VALUES  (1,2,1)</v>
      </c>
    </row>
    <row r="5" spans="1:5" x14ac:dyDescent="0.25">
      <c r="A5" s="14">
        <v>1</v>
      </c>
      <c r="B5" s="14">
        <v>4</v>
      </c>
      <c r="C5" s="14">
        <v>1</v>
      </c>
      <c r="D5" t="str">
        <f t="shared" ref="D5:D23" si="1">CONCATENATE("(",A5,",",B5,",",C5,")",)</f>
        <v>(1,4,1)</v>
      </c>
      <c r="E5" t="str">
        <f t="shared" si="0"/>
        <v>INSERT INTO disco_lc (idDisco,idLC,cantidad) VALUES  (1,4,1)</v>
      </c>
    </row>
    <row r="6" spans="1:5" x14ac:dyDescent="0.25">
      <c r="A6" s="14">
        <v>1</v>
      </c>
      <c r="B6" s="14">
        <v>7</v>
      </c>
      <c r="C6" s="14">
        <v>1</v>
      </c>
      <c r="D6" t="str">
        <f t="shared" si="1"/>
        <v>(1,7,1)</v>
      </c>
      <c r="E6" t="str">
        <f t="shared" si="0"/>
        <v>INSERT INTO disco_lc (idDisco,idLC,cantidad) VALUES  (1,7,1)</v>
      </c>
    </row>
    <row r="7" spans="1:5" x14ac:dyDescent="0.25">
      <c r="A7" s="14">
        <v>1</v>
      </c>
      <c r="B7" s="14">
        <v>10</v>
      </c>
      <c r="C7" s="14">
        <v>1</v>
      </c>
      <c r="D7" t="str">
        <f t="shared" si="1"/>
        <v>(1,10,1)</v>
      </c>
      <c r="E7" t="str">
        <f t="shared" si="0"/>
        <v>INSERT INTO disco_lc (idDisco,idLC,cantidad) VALUES  (1,10,1)</v>
      </c>
    </row>
    <row r="8" spans="1:5" x14ac:dyDescent="0.25">
      <c r="A8" s="14">
        <v>2</v>
      </c>
      <c r="B8" s="14">
        <v>3</v>
      </c>
      <c r="C8" s="14">
        <v>1</v>
      </c>
      <c r="D8" t="str">
        <f t="shared" si="1"/>
        <v>(2,3,1)</v>
      </c>
      <c r="E8" t="str">
        <f t="shared" si="0"/>
        <v>INSERT INTO disco_lc (idDisco,idLC,cantidad) VALUES  (2,3,1)</v>
      </c>
    </row>
    <row r="9" spans="1:5" x14ac:dyDescent="0.25">
      <c r="A9" s="14">
        <v>2</v>
      </c>
      <c r="B9" s="14">
        <v>5</v>
      </c>
      <c r="C9" s="14">
        <v>1</v>
      </c>
      <c r="D9" t="str">
        <f t="shared" si="1"/>
        <v>(2,5,1)</v>
      </c>
      <c r="E9" t="str">
        <f t="shared" si="0"/>
        <v>INSERT INTO disco_lc (idDisco,idLC,cantidad) VALUES  (2,5,1)</v>
      </c>
    </row>
    <row r="10" spans="1:5" x14ac:dyDescent="0.25">
      <c r="A10" s="14">
        <v>2</v>
      </c>
      <c r="B10" s="14">
        <v>6</v>
      </c>
      <c r="C10" s="14">
        <v>1</v>
      </c>
      <c r="D10" t="str">
        <f t="shared" si="1"/>
        <v>(2,6,1)</v>
      </c>
      <c r="E10" t="str">
        <f t="shared" si="0"/>
        <v>INSERT INTO disco_lc (idDisco,idLC,cantidad) VALUES  (2,6,1)</v>
      </c>
    </row>
    <row r="11" spans="1:5" x14ac:dyDescent="0.25">
      <c r="A11" s="14">
        <v>2</v>
      </c>
      <c r="B11" s="14">
        <v>8</v>
      </c>
      <c r="C11" s="14">
        <v>1</v>
      </c>
      <c r="D11" t="str">
        <f t="shared" si="1"/>
        <v>(2,8,1)</v>
      </c>
      <c r="E11" t="str">
        <f t="shared" si="0"/>
        <v>INSERT INTO disco_lc (idDisco,idLC,cantidad) VALUES  (2,8,1)</v>
      </c>
    </row>
    <row r="12" spans="1:5" x14ac:dyDescent="0.25">
      <c r="A12" s="14">
        <v>2</v>
      </c>
      <c r="B12" s="14">
        <v>11</v>
      </c>
      <c r="C12" s="14">
        <v>1</v>
      </c>
      <c r="D12" t="str">
        <f t="shared" si="1"/>
        <v>(2,11,1)</v>
      </c>
      <c r="E12" t="str">
        <f t="shared" si="0"/>
        <v>INSERT INTO disco_lc (idDisco,idLC,cantidad) VALUES  (2,11,1)</v>
      </c>
    </row>
    <row r="13" spans="1:5" x14ac:dyDescent="0.25">
      <c r="A13" s="14">
        <v>2</v>
      </c>
      <c r="B13" s="14">
        <v>12</v>
      </c>
      <c r="C13" s="14">
        <v>1</v>
      </c>
      <c r="D13" t="str">
        <f t="shared" si="1"/>
        <v>(2,12,1)</v>
      </c>
      <c r="E13" t="str">
        <f t="shared" si="0"/>
        <v>INSERT INTO disco_lc (idDisco,idLC,cantidad) VALUES  (2,12,1)</v>
      </c>
    </row>
    <row r="14" spans="1:5" x14ac:dyDescent="0.25">
      <c r="A14" s="14">
        <v>2</v>
      </c>
      <c r="B14" s="14">
        <v>13</v>
      </c>
      <c r="C14" s="14">
        <v>1</v>
      </c>
      <c r="D14" t="str">
        <f t="shared" si="1"/>
        <v>(2,13,1)</v>
      </c>
      <c r="E14" t="str">
        <f t="shared" si="0"/>
        <v>INSERT INTO disco_lc (idDisco,idLC,cantidad) VALUES  (2,13,1)</v>
      </c>
    </row>
    <row r="15" spans="1:5" x14ac:dyDescent="0.25">
      <c r="A15" s="14">
        <v>2</v>
      </c>
      <c r="B15" s="14">
        <v>15</v>
      </c>
      <c r="C15" s="14">
        <v>1</v>
      </c>
      <c r="D15" t="str">
        <f t="shared" si="1"/>
        <v>(2,15,1)</v>
      </c>
      <c r="E15" t="str">
        <f t="shared" si="0"/>
        <v>INSERT INTO disco_lc (idDisco,idLC,cantidad) VALUES  (2,15,1)</v>
      </c>
    </row>
    <row r="16" spans="1:5" x14ac:dyDescent="0.25">
      <c r="A16" s="14">
        <v>2</v>
      </c>
      <c r="B16" s="14">
        <v>16</v>
      </c>
      <c r="C16" s="14">
        <v>1</v>
      </c>
      <c r="D16" t="str">
        <f t="shared" si="1"/>
        <v>(2,16,1)</v>
      </c>
      <c r="E16" t="str">
        <f t="shared" si="0"/>
        <v>INSERT INTO disco_lc (idDisco,idLC,cantidad) VALUES  (2,16,1)</v>
      </c>
    </row>
    <row r="17" spans="1:5" x14ac:dyDescent="0.25">
      <c r="A17" s="14">
        <v>2</v>
      </c>
      <c r="B17" s="14">
        <v>17</v>
      </c>
      <c r="C17" s="14">
        <v>1</v>
      </c>
      <c r="D17" t="str">
        <f t="shared" si="1"/>
        <v>(2,17,1)</v>
      </c>
      <c r="E17" t="str">
        <f t="shared" si="0"/>
        <v>INSERT INTO disco_lc (idDisco,idLC,cantidad) VALUES  (2,17,1)</v>
      </c>
    </row>
    <row r="18" spans="1:5" x14ac:dyDescent="0.25">
      <c r="A18" s="14">
        <v>2</v>
      </c>
      <c r="B18" s="14">
        <v>18</v>
      </c>
      <c r="C18" s="14">
        <v>1</v>
      </c>
      <c r="D18" t="str">
        <f t="shared" si="1"/>
        <v>(2,18,1)</v>
      </c>
      <c r="E18" t="str">
        <f t="shared" si="0"/>
        <v>INSERT INTO disco_lc (idDisco,idLC,cantidad) VALUES  (2,18,1)</v>
      </c>
    </row>
    <row r="19" spans="1:5" x14ac:dyDescent="0.25">
      <c r="A19" s="14">
        <v>2</v>
      </c>
      <c r="B19" s="14">
        <v>19</v>
      </c>
      <c r="C19" s="14">
        <v>1</v>
      </c>
      <c r="D19" t="str">
        <f t="shared" si="1"/>
        <v>(2,19,1)</v>
      </c>
      <c r="E19" t="str">
        <f t="shared" si="0"/>
        <v>INSERT INTO disco_lc (idDisco,idLC,cantidad) VALUES  (2,19,1)</v>
      </c>
    </row>
    <row r="20" spans="1:5" x14ac:dyDescent="0.25">
      <c r="A20" s="14">
        <v>3</v>
      </c>
      <c r="B20" s="14">
        <v>2</v>
      </c>
      <c r="C20" s="14">
        <v>1</v>
      </c>
      <c r="D20" t="str">
        <f t="shared" si="1"/>
        <v>(3,2,1)</v>
      </c>
      <c r="E20" t="str">
        <f t="shared" si="0"/>
        <v>INSERT INTO disco_lc (idDisco,idLC,cantidad) VALUES  (3,2,1)</v>
      </c>
    </row>
    <row r="21" spans="1:5" x14ac:dyDescent="0.25">
      <c r="A21" s="14">
        <v>3</v>
      </c>
      <c r="B21" s="14">
        <v>6</v>
      </c>
      <c r="C21" s="14">
        <v>1</v>
      </c>
      <c r="D21" t="str">
        <f t="shared" si="1"/>
        <v>(3,6,1)</v>
      </c>
      <c r="E21" t="str">
        <f t="shared" si="0"/>
        <v>INSERT INTO disco_lc (idDisco,idLC,cantidad) VALUES  (3,6,1)</v>
      </c>
    </row>
    <row r="22" spans="1:5" x14ac:dyDescent="0.25">
      <c r="A22" s="14">
        <v>3</v>
      </c>
      <c r="B22" s="14">
        <v>9</v>
      </c>
      <c r="C22" s="14">
        <v>1</v>
      </c>
      <c r="D22" t="str">
        <f t="shared" si="1"/>
        <v>(3,9,1)</v>
      </c>
      <c r="E22" t="str">
        <f t="shared" si="0"/>
        <v>INSERT INTO disco_lc (idDisco,idLC,cantidad) VALUES  (3,9,1)</v>
      </c>
    </row>
    <row r="23" spans="1:5" x14ac:dyDescent="0.25">
      <c r="A23" s="14">
        <v>3</v>
      </c>
      <c r="B23" s="14">
        <v>11</v>
      </c>
      <c r="C23" s="14">
        <v>1</v>
      </c>
      <c r="D23" t="str">
        <f t="shared" si="1"/>
        <v>(3,11,1)</v>
      </c>
      <c r="E23" t="str">
        <f t="shared" si="0"/>
        <v>INSERT INTO disco_lc (idDisco,idLC,cantidad) VALUES  (3,11,1)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5" sqref="G15"/>
    </sheetView>
  </sheetViews>
  <sheetFormatPr baseColWidth="10" defaultRowHeight="15" x14ac:dyDescent="0.25"/>
  <cols>
    <col min="1" max="1" width="9.7109375" bestFit="1" customWidth="1"/>
    <col min="2" max="2" width="6.85546875" bestFit="1" customWidth="1"/>
    <col min="3" max="3" width="9.5703125" bestFit="1" customWidth="1"/>
    <col min="4" max="4" width="4.7109375" bestFit="1" customWidth="1"/>
    <col min="5" max="5" width="34.5703125" bestFit="1" customWidth="1"/>
    <col min="6" max="6" width="18.140625" bestFit="1" customWidth="1"/>
  </cols>
  <sheetData>
    <row r="1" spans="1:10" x14ac:dyDescent="0.25">
      <c r="A1" t="s">
        <v>396</v>
      </c>
    </row>
    <row r="2" spans="1:10" x14ac:dyDescent="0.25">
      <c r="A2" s="7" t="s">
        <v>247</v>
      </c>
      <c r="B2" s="7" t="s">
        <v>115</v>
      </c>
      <c r="C2" s="7" t="s">
        <v>34</v>
      </c>
      <c r="D2" s="7" t="s">
        <v>149</v>
      </c>
      <c r="E2" s="7" t="s">
        <v>248</v>
      </c>
      <c r="F2" s="7" t="s">
        <v>249</v>
      </c>
      <c r="G2" s="7" t="s">
        <v>156</v>
      </c>
      <c r="H2" s="7" t="s">
        <v>21</v>
      </c>
    </row>
    <row r="3" spans="1:10" x14ac:dyDescent="0.25">
      <c r="A3" s="14">
        <v>1</v>
      </c>
      <c r="B3" s="14" t="s">
        <v>250</v>
      </c>
      <c r="C3" s="14">
        <v>26</v>
      </c>
      <c r="D3" s="14" t="s">
        <v>397</v>
      </c>
      <c r="E3" s="14" t="s">
        <v>251</v>
      </c>
      <c r="F3" s="14"/>
      <c r="G3" s="14"/>
      <c r="H3" s="14">
        <v>2</v>
      </c>
      <c r="I3" t="str">
        <f>CONCATENATE("(",A3,",'",B3,"',",C3,",",D3,",'",E3,"','",F3,"','ALMACEN','",G3,"',",H3,")")</f>
        <v>(1,'LIC-1',26,null,'28C9P-PHX4D-42H7T-DHXVV-M776G','','ALMACEN','',2)</v>
      </c>
      <c r="J3" t="str">
        <f>CONCATENATE($A$1," ",I3)</f>
        <v>INSERT INTO licencia (idLicencia,codigo,idModelo,idLC,clave,fechaActivacion,ubicacion,observacion,estado) VALUES  (1,'LIC-1',26,null,'28C9P-PHX4D-42H7T-DHXVV-M776G','','ALMACEN','',2)</v>
      </c>
    </row>
    <row r="4" spans="1:10" x14ac:dyDescent="0.25">
      <c r="A4" s="14">
        <v>2</v>
      </c>
      <c r="B4" s="14" t="s">
        <v>252</v>
      </c>
      <c r="C4" s="14">
        <v>26</v>
      </c>
      <c r="D4" s="14">
        <v>1</v>
      </c>
      <c r="E4" s="14" t="s">
        <v>251</v>
      </c>
      <c r="F4" s="16">
        <v>44110.379699074074</v>
      </c>
      <c r="G4" s="14" t="s">
        <v>376</v>
      </c>
      <c r="H4" s="14">
        <v>1</v>
      </c>
      <c r="I4" t="str">
        <f t="shared" ref="I4:I13" si="0">CONCATENATE("(",A4,",'",B4,"',",C4,",",D4,",'",E4,"','",F4,"','ALMACEN','",G4,"',",H4,")")</f>
        <v>(2,'LIC-2',26,1,'28C9P-PHX4D-42H7T-DHXVV-M776G','44110.3796990741','ALMACEN','a',1)</v>
      </c>
      <c r="J4" t="str">
        <f t="shared" ref="J4:J13" si="1">CONCATENATE($A$1," ",I4)</f>
        <v>INSERT INTO licencia (idLicencia,codigo,idModelo,idLC,clave,fechaActivacion,ubicacion,observacion,estado) VALUES  (2,'LIC-2',26,1,'28C9P-PHX4D-42H7T-DHXVV-M776G','44110.3796990741','ALMACEN','a',1)</v>
      </c>
    </row>
    <row r="5" spans="1:10" x14ac:dyDescent="0.25">
      <c r="A5" s="14">
        <v>3</v>
      </c>
      <c r="B5" s="14" t="s">
        <v>253</v>
      </c>
      <c r="C5" s="14">
        <v>31</v>
      </c>
      <c r="D5" s="14">
        <v>1</v>
      </c>
      <c r="E5" s="14" t="s">
        <v>254</v>
      </c>
      <c r="F5" s="16">
        <v>44110.379699074074</v>
      </c>
      <c r="G5" s="14"/>
      <c r="H5" s="14">
        <v>1</v>
      </c>
      <c r="I5" t="str">
        <f t="shared" si="0"/>
        <v>(3,'LIC-3',31,1,'9HJ7X-7KHTT-KW3HV-3J7FY-746Y8','44110.3796990741','ALMACEN','',1)</v>
      </c>
      <c r="J5" t="str">
        <f t="shared" si="1"/>
        <v>INSERT INTO licencia (idLicencia,codigo,idModelo,idLC,clave,fechaActivacion,ubicacion,observacion,estado) VALUES  (3,'LIC-3',31,1,'9HJ7X-7KHTT-KW3HV-3J7FY-746Y8','44110.3796990741','ALMACEN','',1)</v>
      </c>
    </row>
    <row r="6" spans="1:10" x14ac:dyDescent="0.25">
      <c r="A6" s="14">
        <v>4</v>
      </c>
      <c r="B6" s="14" t="s">
        <v>255</v>
      </c>
      <c r="C6" s="14">
        <v>31</v>
      </c>
      <c r="D6" s="14"/>
      <c r="E6" s="14" t="s">
        <v>256</v>
      </c>
      <c r="F6" s="14"/>
      <c r="G6" s="14"/>
      <c r="H6" s="14">
        <v>2</v>
      </c>
      <c r="I6" t="str">
        <f t="shared" si="0"/>
        <v>(4,'LIC-4',31,,'6VRD9-JW4V7-P8K8C-DFXMH-KDRWY','','ALMACEN','',2)</v>
      </c>
      <c r="J6" t="str">
        <f t="shared" si="1"/>
        <v>INSERT INTO licencia (idLicencia,codigo,idModelo,idLC,clave,fechaActivacion,ubicacion,observacion,estado) VALUES  (4,'LIC-4',31,,'6VRD9-JW4V7-P8K8C-DFXMH-KDRWY','','ALMACEN','',2)</v>
      </c>
    </row>
    <row r="7" spans="1:10" x14ac:dyDescent="0.25">
      <c r="A7" s="14">
        <v>5</v>
      </c>
      <c r="B7" s="14" t="s">
        <v>257</v>
      </c>
      <c r="C7" s="14">
        <v>30</v>
      </c>
      <c r="D7" s="14"/>
      <c r="E7" s="14" t="s">
        <v>258</v>
      </c>
      <c r="F7" s="14"/>
      <c r="G7" s="14"/>
      <c r="H7" s="14">
        <v>2</v>
      </c>
      <c r="I7" t="str">
        <f t="shared" si="0"/>
        <v>(5,'LIC-5',30,,'H8X8D-P88KD-32KWB-WFQ44-W2RVP','','ALMACEN','',2)</v>
      </c>
      <c r="J7" t="str">
        <f t="shared" si="1"/>
        <v>INSERT INTO licencia (idLicencia,codigo,idModelo,idLC,clave,fechaActivacion,ubicacion,observacion,estado) VALUES  (5,'LIC-5',30,,'H8X8D-P88KD-32KWB-WFQ44-W2RVP','','ALMACEN','',2)</v>
      </c>
    </row>
    <row r="8" spans="1:10" x14ac:dyDescent="0.25">
      <c r="A8" s="14">
        <v>6</v>
      </c>
      <c r="B8" s="14" t="s">
        <v>259</v>
      </c>
      <c r="C8" s="14">
        <v>34</v>
      </c>
      <c r="D8" s="14">
        <v>5</v>
      </c>
      <c r="E8" s="14" t="s">
        <v>260</v>
      </c>
      <c r="F8" s="16">
        <v>44110.379965277774</v>
      </c>
      <c r="G8" s="14"/>
      <c r="H8" s="14">
        <v>1</v>
      </c>
      <c r="I8" t="str">
        <f t="shared" si="0"/>
        <v>(6,'LIC-6',34,5,'BJ2XD-W67JY-W6VDH-8HPDR-RY2R10','44110.3799652778','ALMACEN','',1)</v>
      </c>
      <c r="J8" t="str">
        <f t="shared" si="1"/>
        <v>INSERT INTO licencia (idLicencia,codigo,idModelo,idLC,clave,fechaActivacion,ubicacion,observacion,estado) VALUES  (6,'LIC-6',34,5,'BJ2XD-W67JY-W6VDH-8HPDR-RY2R10','44110.3799652778','ALMACEN','',1)</v>
      </c>
    </row>
    <row r="9" spans="1:10" x14ac:dyDescent="0.25">
      <c r="A9" s="14">
        <v>7</v>
      </c>
      <c r="B9" s="14" t="s">
        <v>261</v>
      </c>
      <c r="C9" s="14">
        <v>34</v>
      </c>
      <c r="D9" s="14"/>
      <c r="E9" s="14" t="s">
        <v>260</v>
      </c>
      <c r="F9" s="14"/>
      <c r="G9" s="14"/>
      <c r="H9" s="14">
        <v>2</v>
      </c>
      <c r="I9" t="str">
        <f t="shared" si="0"/>
        <v>(7,'LIC-7',34,,'BJ2XD-W67JY-W6VDH-8HPDR-RY2R10','','ALMACEN','',2)</v>
      </c>
      <c r="J9" t="str">
        <f t="shared" si="1"/>
        <v>INSERT INTO licencia (idLicencia,codigo,idModelo,idLC,clave,fechaActivacion,ubicacion,observacion,estado) VALUES  (7,'LIC-7',34,,'BJ2XD-W67JY-W6VDH-8HPDR-RY2R10','','ALMACEN','',2)</v>
      </c>
    </row>
    <row r="10" spans="1:10" x14ac:dyDescent="0.25">
      <c r="A10" s="14">
        <v>8</v>
      </c>
      <c r="B10" s="14" t="s">
        <v>262</v>
      </c>
      <c r="C10" s="14">
        <v>34</v>
      </c>
      <c r="D10" s="14"/>
      <c r="E10" s="14" t="s">
        <v>260</v>
      </c>
      <c r="F10" s="14"/>
      <c r="G10" s="14"/>
      <c r="H10" s="14">
        <v>2</v>
      </c>
      <c r="I10" t="str">
        <f t="shared" si="0"/>
        <v>(8,'LIC-8',34,,'BJ2XD-W67JY-W6VDH-8HPDR-RY2R10','','ALMACEN','',2)</v>
      </c>
      <c r="J10" t="str">
        <f t="shared" si="1"/>
        <v>INSERT INTO licencia (idLicencia,codigo,idModelo,idLC,clave,fechaActivacion,ubicacion,observacion,estado) VALUES  (8,'LIC-8',34,,'BJ2XD-W67JY-W6VDH-8HPDR-RY2R10','','ALMACEN','',2)</v>
      </c>
    </row>
    <row r="11" spans="1:10" x14ac:dyDescent="0.25">
      <c r="A11" s="14">
        <v>9</v>
      </c>
      <c r="B11" s="14" t="s">
        <v>263</v>
      </c>
      <c r="C11" s="14">
        <v>35</v>
      </c>
      <c r="D11" s="14"/>
      <c r="E11" s="14" t="s">
        <v>264</v>
      </c>
      <c r="F11" s="14"/>
      <c r="G11" s="14"/>
      <c r="H11" s="14">
        <v>2</v>
      </c>
      <c r="I11" t="str">
        <f t="shared" si="0"/>
        <v>(9,'LIC-9',35,,'BJ2XD-W67JY-W6VDH-8HPDR-RY2K23','','ALMACEN','',2)</v>
      </c>
      <c r="J11" t="str">
        <f t="shared" si="1"/>
        <v>INSERT INTO licencia (idLicencia,codigo,idModelo,idLC,clave,fechaActivacion,ubicacion,observacion,estado) VALUES  (9,'LIC-9',35,,'BJ2XD-W67JY-W6VDH-8HPDR-RY2K23','','ALMACEN','',2)</v>
      </c>
    </row>
    <row r="12" spans="1:10" x14ac:dyDescent="0.25">
      <c r="A12" s="14">
        <v>10</v>
      </c>
      <c r="B12" s="14" t="s">
        <v>265</v>
      </c>
      <c r="C12" s="14">
        <v>35</v>
      </c>
      <c r="D12" s="14"/>
      <c r="E12" s="14" t="s">
        <v>264</v>
      </c>
      <c r="F12" s="14"/>
      <c r="G12" s="14"/>
      <c r="H12" s="14">
        <v>2</v>
      </c>
      <c r="I12" t="str">
        <f t="shared" si="0"/>
        <v>(10,'LIC-10',35,,'BJ2XD-W67JY-W6VDH-8HPDR-RY2K23','','ALMACEN','',2)</v>
      </c>
      <c r="J12" t="str">
        <f t="shared" si="1"/>
        <v>INSERT INTO licencia (idLicencia,codigo,idModelo,idLC,clave,fechaActivacion,ubicacion,observacion,estado) VALUES  (10,'LIC-10',35,,'BJ2XD-W67JY-W6VDH-8HPDR-RY2K23','','ALMACEN','',2)</v>
      </c>
    </row>
    <row r="13" spans="1:10" x14ac:dyDescent="0.25">
      <c r="A13" s="14">
        <v>11</v>
      </c>
      <c r="B13" s="14" t="s">
        <v>266</v>
      </c>
      <c r="C13" s="14">
        <v>26</v>
      </c>
      <c r="D13" s="14"/>
      <c r="E13" s="14" t="s">
        <v>267</v>
      </c>
      <c r="F13" s="14"/>
      <c r="G13" s="14" t="s">
        <v>172</v>
      </c>
      <c r="H13" s="14">
        <v>2</v>
      </c>
      <c r="I13" t="str">
        <f t="shared" si="0"/>
        <v>(11,'LIC-11',26,,'28C9P-PHX4D-42H7T-DHXVV-MMMM','','ALMACEN','Prueba',2)</v>
      </c>
      <c r="J13" t="str">
        <f t="shared" si="1"/>
        <v>INSERT INTO licencia (idLicencia,codigo,idModelo,idLC,clave,fechaActivacion,ubicacion,observacion,estado) VALUES  (11,'LIC-11',26,,'28C9P-PHX4D-42H7T-DHXVV-MMMM','','ALMACEN','Prueba',2)</v>
      </c>
    </row>
    <row r="21" spans="10:10" x14ac:dyDescent="0.25">
      <c r="J21" t="s">
        <v>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K10" sqref="K10"/>
    </sheetView>
  </sheetViews>
  <sheetFormatPr baseColWidth="10" defaultRowHeight="15" x14ac:dyDescent="0.25"/>
  <cols>
    <col min="4" max="4" width="12" bestFit="1" customWidth="1"/>
    <col min="8" max="9" width="14.7109375" style="18" bestFit="1" customWidth="1"/>
    <col min="10" max="10" width="15.7109375" style="18" bestFit="1" customWidth="1"/>
  </cols>
  <sheetData>
    <row r="1" spans="1:12" x14ac:dyDescent="0.25">
      <c r="A1" s="30" t="s">
        <v>269</v>
      </c>
      <c r="B1" s="30" t="s">
        <v>178</v>
      </c>
      <c r="C1" s="30" t="s">
        <v>194</v>
      </c>
      <c r="D1" s="30" t="s">
        <v>270</v>
      </c>
      <c r="E1" s="7" t="s">
        <v>271</v>
      </c>
      <c r="F1" s="7" t="s">
        <v>272</v>
      </c>
      <c r="G1" s="7" t="s">
        <v>273</v>
      </c>
      <c r="H1" s="31" t="s">
        <v>274</v>
      </c>
      <c r="I1" s="31" t="s">
        <v>275</v>
      </c>
      <c r="J1" s="31" t="s">
        <v>276</v>
      </c>
      <c r="K1" s="7" t="s">
        <v>156</v>
      </c>
      <c r="L1" s="30" t="s">
        <v>21</v>
      </c>
    </row>
    <row r="2" spans="1:12" x14ac:dyDescent="0.25">
      <c r="A2" s="14">
        <v>1</v>
      </c>
      <c r="B2" s="14">
        <v>1</v>
      </c>
      <c r="C2" s="14">
        <v>1</v>
      </c>
      <c r="D2" s="14">
        <v>20601329256</v>
      </c>
      <c r="E2" s="14"/>
      <c r="F2" s="14"/>
      <c r="G2" s="14">
        <v>0</v>
      </c>
      <c r="H2" s="17">
        <v>44044.817106481481</v>
      </c>
      <c r="I2" s="17">
        <v>44044.817106481481</v>
      </c>
      <c r="J2" s="17">
        <v>44135.817106481481</v>
      </c>
      <c r="K2" s="14"/>
      <c r="L2" s="14">
        <v>4</v>
      </c>
    </row>
    <row r="3" spans="1:12" x14ac:dyDescent="0.25">
      <c r="A3" s="14">
        <v>2</v>
      </c>
      <c r="B3" s="14">
        <v>2</v>
      </c>
      <c r="C3" s="14">
        <v>4</v>
      </c>
      <c r="D3" s="14">
        <v>71337110</v>
      </c>
      <c r="E3" s="14"/>
      <c r="F3" s="14"/>
      <c r="G3" s="14">
        <v>0</v>
      </c>
      <c r="H3" s="17">
        <v>44106.818043981482</v>
      </c>
      <c r="I3" s="17">
        <v>43984.818043981482</v>
      </c>
      <c r="J3" s="17">
        <v>44106.818043981482</v>
      </c>
      <c r="K3" s="14"/>
      <c r="L3" s="14">
        <v>4</v>
      </c>
    </row>
    <row r="4" spans="1:12" x14ac:dyDescent="0.25">
      <c r="A4" s="14">
        <v>3</v>
      </c>
      <c r="B4" s="14">
        <v>3</v>
      </c>
      <c r="C4" s="14">
        <v>3</v>
      </c>
      <c r="D4" s="14">
        <v>20601325694</v>
      </c>
      <c r="E4" s="14"/>
      <c r="F4" s="14"/>
      <c r="G4" s="14">
        <v>0</v>
      </c>
      <c r="H4" s="17">
        <v>44106.819479166668</v>
      </c>
      <c r="I4" s="17">
        <v>44076.819479166668</v>
      </c>
      <c r="J4" s="17">
        <v>44137.819479166668</v>
      </c>
      <c r="K4" s="14"/>
      <c r="L4" s="14">
        <v>4</v>
      </c>
    </row>
    <row r="5" spans="1:12" x14ac:dyDescent="0.25">
      <c r="A5" s="14">
        <v>4</v>
      </c>
      <c r="B5" s="14">
        <v>2</v>
      </c>
      <c r="C5" s="14">
        <v>4</v>
      </c>
      <c r="D5" s="14">
        <v>71337110</v>
      </c>
      <c r="E5" s="14"/>
      <c r="F5" s="14"/>
      <c r="G5" s="14">
        <v>0</v>
      </c>
      <c r="H5" s="17">
        <v>44106.842465277776</v>
      </c>
      <c r="I5" s="17">
        <v>44105.842465277776</v>
      </c>
      <c r="J5" s="17">
        <v>44135.842465277776</v>
      </c>
      <c r="K5" s="14"/>
      <c r="L5" s="14">
        <v>4</v>
      </c>
    </row>
    <row r="6" spans="1:12" x14ac:dyDescent="0.25">
      <c r="A6" s="14">
        <v>5</v>
      </c>
      <c r="B6" s="14">
        <v>1</v>
      </c>
      <c r="C6" s="14">
        <v>1</v>
      </c>
      <c r="D6" s="14">
        <v>20601329256</v>
      </c>
      <c r="E6" s="14"/>
      <c r="F6" s="14"/>
      <c r="G6" s="14">
        <v>0</v>
      </c>
      <c r="H6" s="17">
        <v>44106.845034722224</v>
      </c>
      <c r="I6" s="17">
        <v>44106.845034722224</v>
      </c>
      <c r="J6" s="17">
        <v>44135.845034722224</v>
      </c>
      <c r="K6" s="14"/>
      <c r="L6" s="14">
        <v>4</v>
      </c>
    </row>
    <row r="7" spans="1:12" x14ac:dyDescent="0.25">
      <c r="A7" s="14">
        <v>6</v>
      </c>
      <c r="B7" s="14">
        <v>2</v>
      </c>
      <c r="C7" s="14">
        <v>4</v>
      </c>
      <c r="D7" s="14">
        <v>71337110</v>
      </c>
      <c r="E7" s="14"/>
      <c r="F7" s="14"/>
      <c r="G7" s="14">
        <v>0</v>
      </c>
      <c r="H7" s="17">
        <v>44105.84547453704</v>
      </c>
      <c r="I7" s="17">
        <v>44106.84547453704</v>
      </c>
      <c r="J7" s="17">
        <v>44167.84547453704</v>
      </c>
      <c r="K7" s="14"/>
      <c r="L7" s="14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S1" sqref="S1"/>
    </sheetView>
  </sheetViews>
  <sheetFormatPr baseColWidth="10" defaultRowHeight="15" x14ac:dyDescent="0.25"/>
  <cols>
    <col min="1" max="1" width="11.140625" bestFit="1" customWidth="1"/>
    <col min="2" max="2" width="8" bestFit="1" customWidth="1"/>
    <col min="3" max="3" width="4.7109375" bestFit="1" customWidth="1"/>
    <col min="4" max="4" width="14.7109375" style="18" bestFit="1" customWidth="1"/>
    <col min="5" max="5" width="15.7109375" style="18" bestFit="1" customWidth="1"/>
    <col min="6" max="6" width="12.5703125" hidden="1" customWidth="1"/>
    <col min="7" max="7" width="8" hidden="1" customWidth="1"/>
    <col min="8" max="8" width="8.42578125" hidden="1" customWidth="1"/>
    <col min="9" max="9" width="14.28515625" hidden="1" customWidth="1"/>
    <col min="10" max="10" width="8.42578125" hidden="1" customWidth="1"/>
    <col min="11" max="11" width="14.28515625" hidden="1" customWidth="1"/>
    <col min="12" max="12" width="11.7109375" hidden="1" customWidth="1"/>
    <col min="13" max="13" width="17.7109375" hidden="1" customWidth="1"/>
    <col min="14" max="14" width="11.7109375" hidden="1" customWidth="1"/>
    <col min="15" max="15" width="17.7109375" hidden="1" customWidth="1"/>
    <col min="16" max="16" width="11" hidden="1" customWidth="1"/>
    <col min="17" max="17" width="8.140625" hidden="1" customWidth="1"/>
    <col min="18" max="18" width="10.7109375" hidden="1" customWidth="1"/>
    <col min="19" max="19" width="13.42578125" bestFit="1" customWidth="1"/>
    <col min="20" max="20" width="13.28515625" bestFit="1" customWidth="1"/>
    <col min="21" max="21" width="15.85546875" bestFit="1" customWidth="1"/>
    <col min="22" max="22" width="13.85546875" bestFit="1" customWidth="1"/>
    <col min="23" max="23" width="7" bestFit="1" customWidth="1"/>
    <col min="24" max="24" width="12.140625" bestFit="1" customWidth="1"/>
  </cols>
  <sheetData>
    <row r="1" spans="1:24" s="5" customFormat="1" x14ac:dyDescent="0.25">
      <c r="A1" s="30" t="s">
        <v>277</v>
      </c>
      <c r="B1" s="30" t="s">
        <v>269</v>
      </c>
      <c r="C1" s="30" t="s">
        <v>149</v>
      </c>
      <c r="D1" s="31" t="s">
        <v>275</v>
      </c>
      <c r="E1" s="31" t="s">
        <v>276</v>
      </c>
      <c r="F1" s="7" t="s">
        <v>114</v>
      </c>
      <c r="G1" s="7" t="s">
        <v>125</v>
      </c>
      <c r="H1" s="7" t="s">
        <v>278</v>
      </c>
      <c r="I1" s="7" t="s">
        <v>279</v>
      </c>
      <c r="J1" s="7" t="s">
        <v>280</v>
      </c>
      <c r="K1" s="7" t="s">
        <v>281</v>
      </c>
      <c r="L1" s="7" t="s">
        <v>282</v>
      </c>
      <c r="M1" s="7" t="s">
        <v>283</v>
      </c>
      <c r="N1" s="7" t="s">
        <v>284</v>
      </c>
      <c r="O1" s="7" t="s">
        <v>285</v>
      </c>
      <c r="P1" s="7" t="s">
        <v>286</v>
      </c>
      <c r="Q1" s="7" t="s">
        <v>287</v>
      </c>
      <c r="R1" s="7" t="s">
        <v>288</v>
      </c>
      <c r="S1" s="7" t="s">
        <v>322</v>
      </c>
      <c r="T1" s="30" t="s">
        <v>290</v>
      </c>
      <c r="U1" s="30" t="s">
        <v>291</v>
      </c>
      <c r="V1" s="30" t="s">
        <v>304</v>
      </c>
      <c r="W1" s="30" t="s">
        <v>21</v>
      </c>
      <c r="X1" s="30" t="s">
        <v>292</v>
      </c>
    </row>
    <row r="2" spans="1:24" x14ac:dyDescent="0.25">
      <c r="A2" s="14">
        <v>1</v>
      </c>
      <c r="B2" s="14">
        <v>1</v>
      </c>
      <c r="C2" s="14">
        <v>1</v>
      </c>
      <c r="D2" s="17">
        <v>44044.817106481481</v>
      </c>
      <c r="E2" s="17">
        <v>44135.817106481481</v>
      </c>
      <c r="F2" s="14">
        <v>1</v>
      </c>
      <c r="G2" s="14">
        <v>1</v>
      </c>
      <c r="H2" s="14">
        <v>1</v>
      </c>
      <c r="I2" s="14">
        <v>2</v>
      </c>
      <c r="J2" s="14">
        <v>0</v>
      </c>
      <c r="K2" s="14">
        <v>0</v>
      </c>
      <c r="L2" s="14">
        <v>1</v>
      </c>
      <c r="M2" s="14">
        <v>2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/>
      <c r="T2" s="14" t="s">
        <v>293</v>
      </c>
      <c r="U2" s="14"/>
      <c r="V2" s="14"/>
      <c r="W2" s="14">
        <v>4</v>
      </c>
      <c r="X2" s="14">
        <v>1</v>
      </c>
    </row>
    <row r="3" spans="1:24" x14ac:dyDescent="0.25">
      <c r="A3" s="14">
        <v>2</v>
      </c>
      <c r="B3" s="14">
        <v>1</v>
      </c>
      <c r="C3" s="14">
        <v>2</v>
      </c>
      <c r="D3" s="17">
        <v>44044.817106481481</v>
      </c>
      <c r="E3" s="17">
        <v>44135.817106481481</v>
      </c>
      <c r="F3" s="14">
        <v>2</v>
      </c>
      <c r="G3" s="14">
        <v>2</v>
      </c>
      <c r="H3" s="14">
        <v>3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/>
      <c r="T3" s="14" t="s">
        <v>293</v>
      </c>
      <c r="U3" s="14"/>
      <c r="V3" s="14"/>
      <c r="W3" s="14">
        <v>4</v>
      </c>
      <c r="X3" s="14">
        <v>1</v>
      </c>
    </row>
    <row r="4" spans="1:24" x14ac:dyDescent="0.25">
      <c r="A4" s="14">
        <v>3</v>
      </c>
      <c r="B4" s="14">
        <v>1</v>
      </c>
      <c r="C4" s="14">
        <v>3</v>
      </c>
      <c r="D4" s="17">
        <v>44044.817106481481</v>
      </c>
      <c r="E4" s="17">
        <v>44135.817106481481</v>
      </c>
      <c r="F4" s="14">
        <v>3</v>
      </c>
      <c r="G4" s="14">
        <v>3</v>
      </c>
      <c r="H4" s="14">
        <v>2</v>
      </c>
      <c r="I4" s="14">
        <v>1</v>
      </c>
      <c r="J4" s="14">
        <v>0</v>
      </c>
      <c r="K4" s="14">
        <v>0</v>
      </c>
      <c r="L4" s="14">
        <v>2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/>
      <c r="T4" s="14" t="s">
        <v>293</v>
      </c>
      <c r="U4" s="14"/>
      <c r="V4" s="14"/>
      <c r="W4" s="14">
        <v>4</v>
      </c>
      <c r="X4" s="14">
        <v>1</v>
      </c>
    </row>
    <row r="5" spans="1:24" x14ac:dyDescent="0.25">
      <c r="A5" s="14">
        <v>4</v>
      </c>
      <c r="B5" s="14">
        <v>2</v>
      </c>
      <c r="C5" s="14">
        <v>4</v>
      </c>
      <c r="D5" s="17">
        <v>43984.818043981482</v>
      </c>
      <c r="E5" s="17">
        <v>44106.818043981482</v>
      </c>
      <c r="F5" s="14">
        <v>1</v>
      </c>
      <c r="G5" s="14">
        <v>4</v>
      </c>
      <c r="H5" s="14">
        <v>1</v>
      </c>
      <c r="I5" s="14">
        <v>1</v>
      </c>
      <c r="J5" s="14">
        <v>0</v>
      </c>
      <c r="K5" s="14">
        <v>0</v>
      </c>
      <c r="L5" s="14">
        <v>1</v>
      </c>
      <c r="M5" s="14">
        <v>2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/>
      <c r="T5" s="14" t="s">
        <v>294</v>
      </c>
      <c r="U5" s="14"/>
      <c r="V5" s="14"/>
      <c r="W5" s="14">
        <v>4</v>
      </c>
      <c r="X5" s="14">
        <v>1</v>
      </c>
    </row>
    <row r="6" spans="1:24" x14ac:dyDescent="0.25">
      <c r="A6" s="14">
        <v>5</v>
      </c>
      <c r="B6" s="14">
        <v>2</v>
      </c>
      <c r="C6" s="14">
        <v>5</v>
      </c>
      <c r="D6" s="17">
        <v>43984.818043981482</v>
      </c>
      <c r="E6" s="17">
        <v>44106.818043981482</v>
      </c>
      <c r="F6" s="14">
        <v>2</v>
      </c>
      <c r="G6" s="14">
        <v>5</v>
      </c>
      <c r="H6" s="14">
        <v>2</v>
      </c>
      <c r="I6" s="14">
        <v>1</v>
      </c>
      <c r="J6" s="14">
        <v>0</v>
      </c>
      <c r="K6" s="14">
        <v>0</v>
      </c>
      <c r="L6" s="14">
        <v>1</v>
      </c>
      <c r="M6" s="14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/>
      <c r="T6" s="14" t="s">
        <v>294</v>
      </c>
      <c r="U6" s="14"/>
      <c r="V6" s="14"/>
      <c r="W6" s="15">
        <v>9</v>
      </c>
      <c r="X6" s="14">
        <v>1</v>
      </c>
    </row>
    <row r="7" spans="1:24" x14ac:dyDescent="0.25">
      <c r="A7" s="14">
        <v>6</v>
      </c>
      <c r="B7" s="14">
        <v>2</v>
      </c>
      <c r="C7" s="14">
        <v>6</v>
      </c>
      <c r="D7" s="17">
        <v>43984.818043981482</v>
      </c>
      <c r="E7" s="17">
        <v>44106.818043981482</v>
      </c>
      <c r="F7" s="14">
        <v>3</v>
      </c>
      <c r="G7" s="14">
        <v>1</v>
      </c>
      <c r="H7" s="14">
        <v>3</v>
      </c>
      <c r="I7" s="14">
        <v>1</v>
      </c>
      <c r="J7" s="14">
        <v>2</v>
      </c>
      <c r="K7" s="14">
        <v>1</v>
      </c>
      <c r="L7" s="14">
        <v>1</v>
      </c>
      <c r="M7" s="14">
        <v>1</v>
      </c>
      <c r="N7" s="14">
        <v>2</v>
      </c>
      <c r="O7" s="14">
        <v>1</v>
      </c>
      <c r="P7" s="14">
        <v>0</v>
      </c>
      <c r="Q7" s="14">
        <v>0</v>
      </c>
      <c r="R7" s="14">
        <v>0</v>
      </c>
      <c r="S7" s="14"/>
      <c r="T7" s="14" t="s">
        <v>294</v>
      </c>
      <c r="U7" s="14"/>
      <c r="V7" s="14"/>
      <c r="W7" s="14">
        <v>4</v>
      </c>
      <c r="X7" s="14">
        <v>1</v>
      </c>
    </row>
    <row r="8" spans="1:24" x14ac:dyDescent="0.25">
      <c r="A8" s="14">
        <v>7</v>
      </c>
      <c r="B8" s="14">
        <v>2</v>
      </c>
      <c r="C8" s="14">
        <v>7</v>
      </c>
      <c r="D8" s="17">
        <v>43984.818043981482</v>
      </c>
      <c r="E8" s="17">
        <v>44106.818043981482</v>
      </c>
      <c r="F8" s="14">
        <v>1</v>
      </c>
      <c r="G8" s="14">
        <v>2</v>
      </c>
      <c r="H8" s="14">
        <v>1</v>
      </c>
      <c r="I8" s="14">
        <v>1</v>
      </c>
      <c r="J8" s="14">
        <v>0</v>
      </c>
      <c r="K8" s="14">
        <v>0</v>
      </c>
      <c r="L8" s="14">
        <v>2</v>
      </c>
      <c r="M8" s="14">
        <v>2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/>
      <c r="T8" s="14" t="s">
        <v>295</v>
      </c>
      <c r="U8" s="14"/>
      <c r="V8" s="14"/>
      <c r="W8" s="14">
        <v>4</v>
      </c>
      <c r="X8" s="14">
        <v>0</v>
      </c>
    </row>
    <row r="9" spans="1:24" x14ac:dyDescent="0.25">
      <c r="A9" s="14">
        <v>8</v>
      </c>
      <c r="B9" s="14">
        <v>2</v>
      </c>
      <c r="C9" s="14">
        <v>8</v>
      </c>
      <c r="D9" s="17">
        <v>43984.818043981482</v>
      </c>
      <c r="E9" s="17">
        <v>44106.818043981482</v>
      </c>
      <c r="F9" s="14">
        <v>2</v>
      </c>
      <c r="G9" s="14">
        <v>3</v>
      </c>
      <c r="H9" s="14">
        <v>2</v>
      </c>
      <c r="I9" s="14">
        <v>1</v>
      </c>
      <c r="J9" s="14">
        <v>0</v>
      </c>
      <c r="K9" s="14">
        <v>0</v>
      </c>
      <c r="L9" s="14">
        <v>1</v>
      </c>
      <c r="M9" s="14">
        <v>1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/>
      <c r="T9" s="14" t="s">
        <v>295</v>
      </c>
      <c r="U9" s="14"/>
      <c r="V9" s="14"/>
      <c r="W9" s="14">
        <v>4</v>
      </c>
      <c r="X9" s="14">
        <v>0</v>
      </c>
    </row>
    <row r="10" spans="1:24" x14ac:dyDescent="0.25">
      <c r="A10" s="14">
        <v>9</v>
      </c>
      <c r="B10" s="14">
        <v>2</v>
      </c>
      <c r="C10" s="14">
        <v>9</v>
      </c>
      <c r="D10" s="17">
        <v>43984.818043981482</v>
      </c>
      <c r="E10" s="17">
        <v>44106.818043981482</v>
      </c>
      <c r="F10" s="14">
        <v>3</v>
      </c>
      <c r="G10" s="14">
        <v>4</v>
      </c>
      <c r="H10" s="14">
        <v>3</v>
      </c>
      <c r="I10" s="14">
        <v>1</v>
      </c>
      <c r="J10" s="14">
        <v>0</v>
      </c>
      <c r="K10" s="14">
        <v>0</v>
      </c>
      <c r="L10" s="14">
        <v>2</v>
      </c>
      <c r="M10" s="14">
        <v>1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/>
      <c r="T10" s="14" t="s">
        <v>295</v>
      </c>
      <c r="U10" s="14"/>
      <c r="V10" s="14"/>
      <c r="W10" s="14">
        <v>4</v>
      </c>
      <c r="X10" s="14">
        <v>0</v>
      </c>
    </row>
    <row r="11" spans="1:24" x14ac:dyDescent="0.25">
      <c r="A11" s="14">
        <v>10</v>
      </c>
      <c r="B11" s="14">
        <v>3</v>
      </c>
      <c r="C11" s="14">
        <v>10</v>
      </c>
      <c r="D11" s="17">
        <v>44076.819479166668</v>
      </c>
      <c r="E11" s="17">
        <v>44137.819479166668</v>
      </c>
      <c r="F11" s="14">
        <v>1</v>
      </c>
      <c r="G11" s="14">
        <v>1</v>
      </c>
      <c r="H11" s="14">
        <v>1</v>
      </c>
      <c r="I11" s="14">
        <v>1</v>
      </c>
      <c r="J11" s="14">
        <v>0</v>
      </c>
      <c r="K11" s="14">
        <v>0</v>
      </c>
      <c r="L11" s="14">
        <v>1</v>
      </c>
      <c r="M11" s="14">
        <v>1</v>
      </c>
      <c r="N11" s="14">
        <v>2</v>
      </c>
      <c r="O11" s="14">
        <v>1</v>
      </c>
      <c r="P11" s="14">
        <v>0</v>
      </c>
      <c r="Q11" s="14">
        <v>0</v>
      </c>
      <c r="R11" s="14">
        <v>0</v>
      </c>
      <c r="S11" s="14"/>
      <c r="T11" s="14" t="s">
        <v>296</v>
      </c>
      <c r="U11" s="14"/>
      <c r="V11" s="14"/>
      <c r="W11" s="15">
        <v>9</v>
      </c>
      <c r="X11" s="14">
        <v>1</v>
      </c>
    </row>
    <row r="12" spans="1:24" x14ac:dyDescent="0.25">
      <c r="A12" s="14">
        <v>11</v>
      </c>
      <c r="B12" s="14">
        <v>3</v>
      </c>
      <c r="C12" s="14">
        <v>11</v>
      </c>
      <c r="D12" s="17">
        <v>44076.819479166668</v>
      </c>
      <c r="E12" s="17">
        <v>44137.819479166668</v>
      </c>
      <c r="F12" s="14">
        <v>2</v>
      </c>
      <c r="G12" s="14">
        <v>3</v>
      </c>
      <c r="H12" s="14">
        <v>3</v>
      </c>
      <c r="I12" s="14">
        <v>1</v>
      </c>
      <c r="J12" s="14">
        <v>2</v>
      </c>
      <c r="K12" s="14">
        <v>1</v>
      </c>
      <c r="L12" s="14">
        <v>2</v>
      </c>
      <c r="M12" s="14">
        <v>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/>
      <c r="T12" s="14" t="s">
        <v>296</v>
      </c>
      <c r="U12" s="14"/>
      <c r="V12" s="14"/>
      <c r="W12" s="14">
        <v>4</v>
      </c>
      <c r="X12" s="14">
        <v>0</v>
      </c>
    </row>
    <row r="13" spans="1:24" x14ac:dyDescent="0.25">
      <c r="A13" s="14">
        <v>12</v>
      </c>
      <c r="B13" s="14">
        <v>3</v>
      </c>
      <c r="C13" s="14">
        <v>12</v>
      </c>
      <c r="D13" s="17">
        <v>44076.819479166668</v>
      </c>
      <c r="E13" s="17">
        <v>44137.819479166668</v>
      </c>
      <c r="F13" s="14">
        <v>2</v>
      </c>
      <c r="G13" s="14">
        <v>3</v>
      </c>
      <c r="H13" s="14">
        <v>2</v>
      </c>
      <c r="I13" s="14">
        <v>1</v>
      </c>
      <c r="J13" s="14">
        <v>0</v>
      </c>
      <c r="K13" s="14">
        <v>0</v>
      </c>
      <c r="L13" s="14">
        <v>1</v>
      </c>
      <c r="M13" s="14">
        <v>1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/>
      <c r="T13" s="14" t="s">
        <v>296</v>
      </c>
      <c r="U13" s="14"/>
      <c r="V13" s="14"/>
      <c r="W13" s="14">
        <v>4</v>
      </c>
      <c r="X13" s="14">
        <v>0</v>
      </c>
    </row>
    <row r="14" spans="1:24" x14ac:dyDescent="0.25">
      <c r="A14" s="14">
        <v>13</v>
      </c>
      <c r="B14" s="14">
        <v>3</v>
      </c>
      <c r="C14" s="14">
        <v>13</v>
      </c>
      <c r="D14" s="17">
        <v>44076.819479166668</v>
      </c>
      <c r="E14" s="17">
        <v>44137.819479166668</v>
      </c>
      <c r="F14" s="14">
        <v>3</v>
      </c>
      <c r="G14" s="14">
        <v>0</v>
      </c>
      <c r="H14" s="14">
        <v>2</v>
      </c>
      <c r="I14" s="14">
        <v>1</v>
      </c>
      <c r="J14" s="14">
        <v>0</v>
      </c>
      <c r="K14" s="14">
        <v>0</v>
      </c>
      <c r="L14" s="14">
        <v>1</v>
      </c>
      <c r="M14" s="14">
        <v>1</v>
      </c>
      <c r="N14" s="14">
        <v>2</v>
      </c>
      <c r="O14" s="14">
        <v>1</v>
      </c>
      <c r="P14" s="14">
        <v>0</v>
      </c>
      <c r="Q14" s="14">
        <v>0</v>
      </c>
      <c r="R14" s="14">
        <v>0</v>
      </c>
      <c r="S14" s="14"/>
      <c r="T14" s="14" t="s">
        <v>297</v>
      </c>
      <c r="U14" s="14"/>
      <c r="V14" s="14"/>
      <c r="W14" s="14">
        <v>4</v>
      </c>
      <c r="X14" s="14">
        <v>0</v>
      </c>
    </row>
    <row r="15" spans="1:24" x14ac:dyDescent="0.25">
      <c r="A15" s="14">
        <v>14</v>
      </c>
      <c r="B15" s="14">
        <v>3</v>
      </c>
      <c r="C15" s="14">
        <v>14</v>
      </c>
      <c r="D15" s="17">
        <v>44076.819479166668</v>
      </c>
      <c r="E15" s="17">
        <v>44137.819479166668</v>
      </c>
      <c r="F15" s="14">
        <v>2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/>
      <c r="T15" s="14" t="s">
        <v>298</v>
      </c>
      <c r="U15" s="14"/>
      <c r="V15" s="14"/>
      <c r="W15" s="14">
        <v>4</v>
      </c>
      <c r="X15" s="14">
        <v>0</v>
      </c>
    </row>
    <row r="16" spans="1:24" x14ac:dyDescent="0.25">
      <c r="A16" s="14">
        <v>15</v>
      </c>
      <c r="B16" s="14">
        <v>4</v>
      </c>
      <c r="C16" s="14">
        <v>1</v>
      </c>
      <c r="D16" s="17">
        <v>44105.842465277776</v>
      </c>
      <c r="E16" s="17">
        <v>44135.842465277776</v>
      </c>
      <c r="F16" s="14">
        <v>1</v>
      </c>
      <c r="G16" s="14">
        <v>1</v>
      </c>
      <c r="H16" s="14">
        <v>1</v>
      </c>
      <c r="I16" s="14">
        <v>2</v>
      </c>
      <c r="J16" s="14">
        <v>0</v>
      </c>
      <c r="K16" s="14">
        <v>0</v>
      </c>
      <c r="L16" s="14">
        <v>1</v>
      </c>
      <c r="M16" s="14">
        <v>2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/>
      <c r="T16" s="14" t="s">
        <v>299</v>
      </c>
      <c r="U16" s="14"/>
      <c r="V16" s="14"/>
      <c r="W16" s="14">
        <v>4</v>
      </c>
      <c r="X16" s="14">
        <v>1</v>
      </c>
    </row>
    <row r="17" spans="1:24" x14ac:dyDescent="0.25">
      <c r="A17" s="14">
        <v>16</v>
      </c>
      <c r="B17" s="14">
        <v>4</v>
      </c>
      <c r="C17" s="14">
        <v>2</v>
      </c>
      <c r="D17" s="17">
        <v>44105.842465277776</v>
      </c>
      <c r="E17" s="17">
        <v>44135.842465277776</v>
      </c>
      <c r="F17" s="14">
        <v>2</v>
      </c>
      <c r="G17" s="14">
        <v>2</v>
      </c>
      <c r="H17" s="14">
        <v>3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/>
      <c r="T17" s="14" t="s">
        <v>299</v>
      </c>
      <c r="U17" s="14"/>
      <c r="V17" s="14"/>
      <c r="W17" s="14">
        <v>4</v>
      </c>
      <c r="X17" s="14">
        <v>1</v>
      </c>
    </row>
    <row r="18" spans="1:24" x14ac:dyDescent="0.25">
      <c r="A18" s="14">
        <v>17</v>
      </c>
      <c r="B18" s="14">
        <v>5</v>
      </c>
      <c r="C18" s="14">
        <v>3</v>
      </c>
      <c r="D18" s="17">
        <v>44106.845034722224</v>
      </c>
      <c r="E18" s="17">
        <v>44135.845034722224</v>
      </c>
      <c r="F18" s="14">
        <v>3</v>
      </c>
      <c r="G18" s="14">
        <v>3</v>
      </c>
      <c r="H18" s="14">
        <v>2</v>
      </c>
      <c r="I18" s="14">
        <v>1</v>
      </c>
      <c r="J18" s="14">
        <v>0</v>
      </c>
      <c r="K18" s="14">
        <v>0</v>
      </c>
      <c r="L18" s="14">
        <v>2</v>
      </c>
      <c r="M18" s="14">
        <v>1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/>
      <c r="T18" s="14" t="s">
        <v>300</v>
      </c>
      <c r="U18" s="14"/>
      <c r="V18" s="14"/>
      <c r="W18" s="14">
        <v>4</v>
      </c>
      <c r="X18" s="14">
        <v>1</v>
      </c>
    </row>
    <row r="19" spans="1:24" x14ac:dyDescent="0.25">
      <c r="A19" s="14">
        <v>18</v>
      </c>
      <c r="B19" s="14">
        <v>6</v>
      </c>
      <c r="C19" s="14">
        <v>16</v>
      </c>
      <c r="D19" s="17">
        <v>44105.84547453704</v>
      </c>
      <c r="E19" s="17">
        <v>44167.84547453704</v>
      </c>
      <c r="F19" s="14">
        <v>1</v>
      </c>
      <c r="G19" s="14">
        <v>2</v>
      </c>
      <c r="H19" s="14">
        <v>2</v>
      </c>
      <c r="I19" s="14">
        <v>1</v>
      </c>
      <c r="J19" s="14">
        <v>0</v>
      </c>
      <c r="K19" s="14">
        <v>0</v>
      </c>
      <c r="L19" s="14">
        <v>2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/>
      <c r="T19" s="14" t="s">
        <v>301</v>
      </c>
      <c r="U19" s="14"/>
      <c r="V19" s="14"/>
      <c r="W19" s="15">
        <v>9</v>
      </c>
      <c r="X19" s="14">
        <v>0</v>
      </c>
    </row>
    <row r="20" spans="1:24" x14ac:dyDescent="0.25">
      <c r="A20" s="14">
        <v>19</v>
      </c>
      <c r="B20" s="14">
        <v>2</v>
      </c>
      <c r="C20" s="14">
        <v>15</v>
      </c>
      <c r="D20" s="17">
        <v>43984.818043981482</v>
      </c>
      <c r="E20" s="17">
        <v>44167.818043981482</v>
      </c>
      <c r="F20" s="14">
        <v>1</v>
      </c>
      <c r="G20" s="14">
        <v>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 t="s">
        <v>302</v>
      </c>
      <c r="U20" s="14"/>
      <c r="V20" s="14" t="s">
        <v>162</v>
      </c>
      <c r="W20" s="14">
        <v>4</v>
      </c>
      <c r="X20" s="14">
        <v>0</v>
      </c>
    </row>
    <row r="21" spans="1:24" x14ac:dyDescent="0.25">
      <c r="A21" s="14">
        <v>20</v>
      </c>
      <c r="B21" s="14">
        <v>6</v>
      </c>
      <c r="C21" s="14">
        <v>17</v>
      </c>
      <c r="D21" s="17">
        <v>44105.84547453704</v>
      </c>
      <c r="E21" s="17">
        <v>44167.84547453704</v>
      </c>
      <c r="F21" s="14">
        <v>1</v>
      </c>
      <c r="G21" s="14">
        <v>2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2</v>
      </c>
      <c r="T21" s="14" t="s">
        <v>303</v>
      </c>
      <c r="U21" s="14"/>
      <c r="V21" s="14" t="s">
        <v>174</v>
      </c>
      <c r="W21" s="14">
        <v>4</v>
      </c>
      <c r="X21" s="14">
        <v>0</v>
      </c>
    </row>
    <row r="22" spans="1:24" x14ac:dyDescent="0.25">
      <c r="A22" s="14">
        <v>21</v>
      </c>
      <c r="B22" s="14">
        <v>3</v>
      </c>
      <c r="C22" s="14">
        <v>19</v>
      </c>
      <c r="D22" s="17">
        <v>44076.819479166668</v>
      </c>
      <c r="E22" s="17">
        <v>44137.819479166668</v>
      </c>
      <c r="F22" s="14">
        <v>1</v>
      </c>
      <c r="G22" s="14">
        <v>2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1</v>
      </c>
      <c r="T22" s="14" t="s">
        <v>302</v>
      </c>
      <c r="U22" s="14"/>
      <c r="V22" s="14" t="s">
        <v>167</v>
      </c>
      <c r="W22" s="14">
        <v>4</v>
      </c>
      <c r="X22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43" zoomScaleNormal="100" workbookViewId="0">
      <selection activeCell="D90" sqref="A87:D90"/>
    </sheetView>
  </sheetViews>
  <sheetFormatPr baseColWidth="10" defaultRowHeight="15" x14ac:dyDescent="0.25"/>
  <cols>
    <col min="1" max="1" width="13.85546875" bestFit="1" customWidth="1"/>
    <col min="2" max="2" width="33.42578125" bestFit="1" customWidth="1"/>
    <col min="3" max="3" width="16.85546875" bestFit="1" customWidth="1"/>
    <col min="4" max="4" width="6.28515625" bestFit="1" customWidth="1"/>
    <col min="5" max="5" width="36.28515625" customWidth="1"/>
    <col min="6" max="6" width="78.42578125" customWidth="1"/>
  </cols>
  <sheetData>
    <row r="1" spans="1:6" x14ac:dyDescent="0.25">
      <c r="A1" s="26" t="s">
        <v>364</v>
      </c>
    </row>
    <row r="2" spans="1:6" x14ac:dyDescent="0.25">
      <c r="A2" s="4" t="s">
        <v>70</v>
      </c>
      <c r="B2" s="4" t="s">
        <v>71</v>
      </c>
      <c r="C2" s="4" t="s">
        <v>72</v>
      </c>
      <c r="D2" s="4" t="s">
        <v>73</v>
      </c>
      <c r="E2" s="11"/>
      <c r="F2" s="11"/>
    </row>
    <row r="3" spans="1:6" x14ac:dyDescent="0.25">
      <c r="A3" s="12">
        <v>1</v>
      </c>
      <c r="B3" s="12" t="s">
        <v>76</v>
      </c>
      <c r="C3" s="12" t="s">
        <v>77</v>
      </c>
      <c r="D3" s="12">
        <v>1</v>
      </c>
      <c r="E3" s="11" t="str">
        <f>CONCATENATE("(",A3,",'",B3,"','",C3,"',",D3,")")</f>
        <v>(1,'INGRESO_TIPO','COMPRA',1)</v>
      </c>
      <c r="F3" s="11" t="str">
        <f>CONCATENATE($A$1," ",E3)</f>
        <v>INSERT INTO auxiliar (idAuxiliar,cod_tabla,descripcion,activo) VALUES  (1,'INGRESO_TIPO','COMPRA',1)</v>
      </c>
    </row>
    <row r="4" spans="1:6" x14ac:dyDescent="0.25">
      <c r="A4" s="12">
        <v>2</v>
      </c>
      <c r="B4" s="12" t="s">
        <v>76</v>
      </c>
      <c r="C4" s="12" t="s">
        <v>78</v>
      </c>
      <c r="D4" s="12">
        <v>1</v>
      </c>
      <c r="E4" s="11" t="str">
        <f>CONCATENATE("(",A4,",'",B4,"','",C4,"',",D4,")")</f>
        <v>(2,'INGRESO_TIPO','ARRENDAMIENTO',1)</v>
      </c>
      <c r="F4" s="11" t="str">
        <f>CONCATENATE($A$1," ",E4)</f>
        <v>INSERT INTO auxiliar (idAuxiliar,cod_tabla,descripcion,activo) VALUES  (2,'INGRESO_TIPO','ARRENDAMIENTO',1)</v>
      </c>
    </row>
    <row r="5" spans="1:6" x14ac:dyDescent="0.25">
      <c r="A5" s="11"/>
      <c r="B5" s="11"/>
      <c r="C5" s="11"/>
      <c r="D5" s="11"/>
      <c r="E5" s="11"/>
      <c r="F5" s="11"/>
    </row>
    <row r="6" spans="1:6" x14ac:dyDescent="0.25">
      <c r="A6" s="4" t="s">
        <v>70</v>
      </c>
      <c r="B6" s="4" t="s">
        <v>71</v>
      </c>
      <c r="C6" s="4" t="s">
        <v>72</v>
      </c>
      <c r="D6" s="4" t="s">
        <v>73</v>
      </c>
      <c r="E6" s="11"/>
      <c r="F6" s="11"/>
    </row>
    <row r="7" spans="1:6" x14ac:dyDescent="0.25">
      <c r="A7" s="12">
        <v>1</v>
      </c>
      <c r="B7" s="12" t="s">
        <v>90</v>
      </c>
      <c r="C7" s="12" t="s">
        <v>91</v>
      </c>
      <c r="D7" s="12">
        <v>1</v>
      </c>
      <c r="E7" s="11"/>
      <c r="F7" s="11"/>
    </row>
    <row r="8" spans="1:6" x14ac:dyDescent="0.25">
      <c r="A8" s="12">
        <v>2</v>
      </c>
      <c r="B8" s="12" t="s">
        <v>90</v>
      </c>
      <c r="C8" s="12" t="s">
        <v>92</v>
      </c>
      <c r="D8" s="12">
        <v>1</v>
      </c>
      <c r="E8" s="11"/>
      <c r="F8" s="11"/>
    </row>
    <row r="9" spans="1:6" x14ac:dyDescent="0.25">
      <c r="A9" s="11"/>
      <c r="B9" s="11"/>
      <c r="C9" s="11"/>
      <c r="D9" s="11"/>
      <c r="E9" s="11"/>
      <c r="F9" s="11"/>
    </row>
    <row r="10" spans="1:6" x14ac:dyDescent="0.25">
      <c r="A10" s="4" t="s">
        <v>70</v>
      </c>
      <c r="B10" s="4" t="s">
        <v>71</v>
      </c>
      <c r="C10" s="4" t="s">
        <v>72</v>
      </c>
      <c r="D10" s="4" t="s">
        <v>73</v>
      </c>
      <c r="E10" s="11"/>
      <c r="F10" s="11"/>
    </row>
    <row r="11" spans="1:6" x14ac:dyDescent="0.25">
      <c r="A11" s="12">
        <v>1</v>
      </c>
      <c r="B11" s="12" t="s">
        <v>99</v>
      </c>
      <c r="C11" s="12" t="s">
        <v>100</v>
      </c>
      <c r="D11" s="12">
        <v>1</v>
      </c>
      <c r="E11" s="11"/>
      <c r="F11" s="11"/>
    </row>
    <row r="12" spans="1:6" x14ac:dyDescent="0.25">
      <c r="A12" s="12">
        <v>2</v>
      </c>
      <c r="B12" s="12" t="s">
        <v>99</v>
      </c>
      <c r="C12" s="12" t="s">
        <v>101</v>
      </c>
      <c r="D12" s="12">
        <v>1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4" t="s">
        <v>70</v>
      </c>
      <c r="B14" s="4" t="s">
        <v>71</v>
      </c>
      <c r="C14" s="4" t="s">
        <v>72</v>
      </c>
      <c r="D14" s="4" t="s">
        <v>73</v>
      </c>
      <c r="E14" s="11"/>
      <c r="F14" s="11"/>
    </row>
    <row r="15" spans="1:6" x14ac:dyDescent="0.25">
      <c r="A15" s="12">
        <v>1</v>
      </c>
      <c r="B15" s="12" t="s">
        <v>102</v>
      </c>
      <c r="C15" s="12" t="s">
        <v>103</v>
      </c>
      <c r="D15" s="12">
        <v>1</v>
      </c>
      <c r="E15" s="11"/>
      <c r="F15" s="11"/>
    </row>
    <row r="16" spans="1:6" x14ac:dyDescent="0.25">
      <c r="A16" s="12">
        <v>2</v>
      </c>
      <c r="B16" s="12" t="s">
        <v>102</v>
      </c>
      <c r="C16" s="12" t="s">
        <v>104</v>
      </c>
      <c r="D16" s="12">
        <v>1</v>
      </c>
      <c r="E16" s="11"/>
      <c r="F16" s="11"/>
    </row>
    <row r="17" spans="1:6" x14ac:dyDescent="0.25">
      <c r="A17" s="12">
        <v>3</v>
      </c>
      <c r="B17" s="12" t="s">
        <v>102</v>
      </c>
      <c r="C17" s="12" t="s">
        <v>105</v>
      </c>
      <c r="D17" s="12">
        <v>1</v>
      </c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4" t="s">
        <v>70</v>
      </c>
      <c r="B19" s="4" t="s">
        <v>71</v>
      </c>
      <c r="C19" s="4" t="s">
        <v>72</v>
      </c>
      <c r="D19" s="4" t="s">
        <v>73</v>
      </c>
      <c r="E19" s="11"/>
      <c r="F19" s="11"/>
    </row>
    <row r="20" spans="1:6" x14ac:dyDescent="0.25">
      <c r="A20" s="12">
        <v>1</v>
      </c>
      <c r="B20" s="12" t="s">
        <v>107</v>
      </c>
      <c r="C20" s="12" t="s">
        <v>108</v>
      </c>
      <c r="D20" s="12">
        <v>1</v>
      </c>
      <c r="E20" s="11"/>
      <c r="F20" s="11"/>
    </row>
    <row r="21" spans="1:6" x14ac:dyDescent="0.25">
      <c r="A21" s="12">
        <v>2</v>
      </c>
      <c r="B21" s="12" t="s">
        <v>107</v>
      </c>
      <c r="C21" s="12" t="s">
        <v>109</v>
      </c>
      <c r="D21" s="12">
        <v>1</v>
      </c>
      <c r="E21" s="11"/>
      <c r="F21" s="11"/>
    </row>
    <row r="22" spans="1:6" x14ac:dyDescent="0.25">
      <c r="A22" s="11"/>
      <c r="B22" s="11"/>
      <c r="C22" s="11"/>
      <c r="D22" s="11"/>
      <c r="E22" s="11"/>
      <c r="F22" s="11"/>
    </row>
    <row r="23" spans="1:6" x14ac:dyDescent="0.25">
      <c r="A23" s="6" t="s">
        <v>113</v>
      </c>
      <c r="B23" s="11"/>
      <c r="C23" s="11"/>
      <c r="D23" s="11"/>
      <c r="E23" s="11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x14ac:dyDescent="0.25">
      <c r="A25" s="4" t="s">
        <v>70</v>
      </c>
      <c r="B25" s="4" t="s">
        <v>71</v>
      </c>
      <c r="C25" s="4" t="s">
        <v>72</v>
      </c>
      <c r="D25" s="4" t="s">
        <v>73</v>
      </c>
      <c r="E25" s="11"/>
      <c r="F25" s="11"/>
    </row>
    <row r="26" spans="1:6" x14ac:dyDescent="0.25">
      <c r="A26" s="12">
        <v>1</v>
      </c>
      <c r="B26" s="12" t="s">
        <v>79</v>
      </c>
      <c r="C26" s="12" t="s">
        <v>80</v>
      </c>
      <c r="D26" s="12">
        <v>1</v>
      </c>
      <c r="E26" s="11"/>
      <c r="F26" s="11"/>
    </row>
    <row r="27" spans="1:6" x14ac:dyDescent="0.25">
      <c r="A27" s="12">
        <v>1</v>
      </c>
      <c r="B27" s="12" t="s">
        <v>81</v>
      </c>
      <c r="C27" s="12" t="s">
        <v>80</v>
      </c>
      <c r="D27" s="12">
        <v>1</v>
      </c>
      <c r="E27" s="11"/>
      <c r="F27" s="11"/>
    </row>
    <row r="28" spans="1:6" x14ac:dyDescent="0.25">
      <c r="A28" s="12">
        <v>2</v>
      </c>
      <c r="B28" s="12" t="s">
        <v>81</v>
      </c>
      <c r="C28" s="12" t="s">
        <v>82</v>
      </c>
      <c r="D28" s="12">
        <v>1</v>
      </c>
      <c r="E28" s="11"/>
      <c r="F28" s="11"/>
    </row>
    <row r="29" spans="1:6" x14ac:dyDescent="0.25">
      <c r="A29" s="12">
        <v>3</v>
      </c>
      <c r="B29" s="12" t="s">
        <v>81</v>
      </c>
      <c r="C29" s="12" t="s">
        <v>83</v>
      </c>
      <c r="D29" s="12">
        <v>1</v>
      </c>
      <c r="E29" s="11"/>
      <c r="F29" s="11"/>
    </row>
    <row r="30" spans="1:6" x14ac:dyDescent="0.25">
      <c r="A30" s="11"/>
      <c r="B30" s="11"/>
      <c r="C30" s="11"/>
      <c r="D30" s="11"/>
      <c r="E30" s="11"/>
      <c r="F30" s="11"/>
    </row>
    <row r="31" spans="1:6" x14ac:dyDescent="0.25">
      <c r="A31" s="11"/>
      <c r="B31" s="11"/>
      <c r="C31" s="11"/>
      <c r="D31" s="11"/>
      <c r="E31" s="11"/>
      <c r="F31" s="11"/>
    </row>
    <row r="32" spans="1:6" x14ac:dyDescent="0.25">
      <c r="A32" s="11"/>
      <c r="B32" s="11"/>
      <c r="C32" s="11"/>
      <c r="D32" s="11"/>
      <c r="E32" s="11"/>
      <c r="F32" s="11"/>
    </row>
    <row r="33" spans="1:5" x14ac:dyDescent="0.25">
      <c r="A33" s="13" t="s">
        <v>111</v>
      </c>
      <c r="B33" s="11"/>
      <c r="C33" s="11"/>
      <c r="D33" s="11"/>
      <c r="E33" s="11"/>
    </row>
    <row r="34" spans="1:5" x14ac:dyDescent="0.25">
      <c r="A34" s="11"/>
      <c r="B34" s="11"/>
      <c r="C34" s="11"/>
      <c r="D34" s="11"/>
      <c r="E34" s="11"/>
    </row>
    <row r="35" spans="1:5" x14ac:dyDescent="0.25">
      <c r="A35" s="3" t="s">
        <v>70</v>
      </c>
      <c r="B35" s="3" t="s">
        <v>71</v>
      </c>
      <c r="C35" s="3" t="s">
        <v>72</v>
      </c>
      <c r="D35" s="3" t="s">
        <v>73</v>
      </c>
      <c r="E35" s="11"/>
    </row>
    <row r="36" spans="1:5" x14ac:dyDescent="0.25">
      <c r="A36" s="9">
        <v>1</v>
      </c>
      <c r="B36" s="9" t="s">
        <v>106</v>
      </c>
      <c r="C36" s="9">
        <v>1</v>
      </c>
      <c r="D36" s="9">
        <v>1</v>
      </c>
      <c r="E36" s="11"/>
    </row>
    <row r="37" spans="1:5" x14ac:dyDescent="0.25">
      <c r="A37" s="9">
        <v>2</v>
      </c>
      <c r="B37" s="9" t="s">
        <v>106</v>
      </c>
      <c r="C37" s="9">
        <v>2</v>
      </c>
      <c r="D37" s="9">
        <v>1</v>
      </c>
      <c r="E37" s="11"/>
    </row>
    <row r="38" spans="1:5" x14ac:dyDescent="0.25">
      <c r="A38" s="9">
        <v>3</v>
      </c>
      <c r="B38" s="9" t="s">
        <v>106</v>
      </c>
      <c r="C38" s="9">
        <v>4</v>
      </c>
      <c r="D38" s="9">
        <v>1</v>
      </c>
      <c r="E38" s="11"/>
    </row>
    <row r="39" spans="1:5" x14ac:dyDescent="0.25">
      <c r="A39" s="9">
        <v>4</v>
      </c>
      <c r="B39" s="9" t="s">
        <v>106</v>
      </c>
      <c r="C39" s="9">
        <v>6</v>
      </c>
      <c r="D39" s="9">
        <v>1</v>
      </c>
      <c r="E39" s="11"/>
    </row>
    <row r="40" spans="1:5" x14ac:dyDescent="0.25">
      <c r="A40" s="11"/>
      <c r="B40" s="11"/>
      <c r="C40" s="11"/>
      <c r="D40" s="11"/>
      <c r="E40" s="11"/>
    </row>
    <row r="41" spans="1:5" x14ac:dyDescent="0.25">
      <c r="A41" s="11"/>
      <c r="B41" s="11"/>
      <c r="C41" s="11"/>
      <c r="D41" s="11"/>
      <c r="E41" s="11"/>
    </row>
    <row r="42" spans="1:5" x14ac:dyDescent="0.25">
      <c r="A42" s="6" t="s">
        <v>124</v>
      </c>
      <c r="B42" s="11"/>
      <c r="C42" s="11"/>
      <c r="D42" s="11"/>
      <c r="E42" s="11"/>
    </row>
    <row r="43" spans="1:5" x14ac:dyDescent="0.25">
      <c r="A43" s="11"/>
      <c r="B43" s="11"/>
      <c r="C43" s="11"/>
      <c r="D43" s="11"/>
      <c r="E43" s="11"/>
    </row>
    <row r="44" spans="1:5" x14ac:dyDescent="0.25">
      <c r="A44" s="3" t="s">
        <v>70</v>
      </c>
      <c r="B44" s="3" t="s">
        <v>71</v>
      </c>
      <c r="C44" s="3" t="s">
        <v>72</v>
      </c>
      <c r="D44" s="3" t="s">
        <v>73</v>
      </c>
      <c r="E44" s="11"/>
    </row>
    <row r="45" spans="1:5" x14ac:dyDescent="0.25">
      <c r="A45" s="9">
        <v>1</v>
      </c>
      <c r="B45" s="9" t="s">
        <v>93</v>
      </c>
      <c r="C45" s="9">
        <v>7</v>
      </c>
      <c r="D45" s="9">
        <v>1</v>
      </c>
      <c r="E45" s="11"/>
    </row>
    <row r="46" spans="1:5" x14ac:dyDescent="0.25">
      <c r="A46" s="9">
        <v>2</v>
      </c>
      <c r="B46" s="9" t="s">
        <v>93</v>
      </c>
      <c r="C46" s="9">
        <v>8</v>
      </c>
      <c r="D46" s="9">
        <v>1</v>
      </c>
      <c r="E46" s="11"/>
    </row>
    <row r="47" spans="1:5" x14ac:dyDescent="0.25">
      <c r="A47" s="9">
        <v>3</v>
      </c>
      <c r="B47" s="9" t="s">
        <v>93</v>
      </c>
      <c r="C47" s="9">
        <v>9</v>
      </c>
      <c r="D47" s="9">
        <v>1</v>
      </c>
      <c r="E47" s="11"/>
    </row>
    <row r="48" spans="1:5" x14ac:dyDescent="0.25">
      <c r="A48" s="9">
        <v>4</v>
      </c>
      <c r="B48" s="9" t="s">
        <v>93</v>
      </c>
      <c r="C48" s="9">
        <v>10</v>
      </c>
      <c r="D48" s="9">
        <v>1</v>
      </c>
      <c r="E48" s="11"/>
    </row>
    <row r="49" spans="1:6" x14ac:dyDescent="0.25">
      <c r="A49" s="11"/>
      <c r="B49" s="11"/>
      <c r="C49" s="11"/>
      <c r="D49" s="11"/>
      <c r="E49" s="11"/>
    </row>
    <row r="50" spans="1:6" x14ac:dyDescent="0.25">
      <c r="A50" s="3" t="s">
        <v>70</v>
      </c>
      <c r="B50" s="3" t="s">
        <v>71</v>
      </c>
      <c r="C50" s="3" t="s">
        <v>72</v>
      </c>
      <c r="D50" s="3" t="s">
        <v>73</v>
      </c>
      <c r="E50" s="11"/>
      <c r="F50" s="11"/>
    </row>
    <row r="51" spans="1:6" x14ac:dyDescent="0.25">
      <c r="A51" s="9">
        <v>1</v>
      </c>
      <c r="B51" s="9" t="s">
        <v>94</v>
      </c>
      <c r="C51" s="9" t="s">
        <v>95</v>
      </c>
      <c r="D51" s="9">
        <v>1</v>
      </c>
      <c r="E51" s="11"/>
      <c r="F51" s="11"/>
    </row>
    <row r="52" spans="1:6" x14ac:dyDescent="0.25">
      <c r="A52" s="9">
        <v>2</v>
      </c>
      <c r="B52" s="9" t="s">
        <v>94</v>
      </c>
      <c r="C52" s="9" t="s">
        <v>96</v>
      </c>
      <c r="D52" s="9">
        <v>1</v>
      </c>
      <c r="E52" s="11"/>
    </row>
    <row r="53" spans="1:6" x14ac:dyDescent="0.25">
      <c r="A53" s="9">
        <v>3</v>
      </c>
      <c r="B53" s="9" t="s">
        <v>94</v>
      </c>
      <c r="C53" s="9" t="s">
        <v>97</v>
      </c>
      <c r="D53" s="9">
        <v>1</v>
      </c>
      <c r="E53" s="11"/>
    </row>
    <row r="54" spans="1:6" x14ac:dyDescent="0.25">
      <c r="A54" s="11"/>
      <c r="B54" s="11"/>
      <c r="C54" s="11"/>
      <c r="D54" s="11"/>
      <c r="E54" s="11"/>
    </row>
    <row r="55" spans="1:6" x14ac:dyDescent="0.25">
      <c r="A55" s="3" t="s">
        <v>70</v>
      </c>
      <c r="B55" s="3" t="s">
        <v>71</v>
      </c>
      <c r="C55" s="3" t="s">
        <v>72</v>
      </c>
      <c r="D55" s="3" t="s">
        <v>73</v>
      </c>
      <c r="E55" s="11"/>
    </row>
    <row r="56" spans="1:6" x14ac:dyDescent="0.25">
      <c r="A56" s="9">
        <v>1</v>
      </c>
      <c r="B56" s="9" t="s">
        <v>98</v>
      </c>
      <c r="C56" s="9">
        <v>3.5</v>
      </c>
      <c r="D56" s="9">
        <v>1</v>
      </c>
      <c r="E56" s="11"/>
    </row>
    <row r="57" spans="1:6" x14ac:dyDescent="0.25">
      <c r="A57" s="9">
        <v>2</v>
      </c>
      <c r="B57" s="9" t="s">
        <v>98</v>
      </c>
      <c r="C57" s="9">
        <v>3.7</v>
      </c>
      <c r="D57" s="9">
        <v>1</v>
      </c>
      <c r="E57" s="11"/>
    </row>
    <row r="58" spans="1:6" x14ac:dyDescent="0.25">
      <c r="A58" s="9">
        <v>3</v>
      </c>
      <c r="B58" s="9" t="s">
        <v>98</v>
      </c>
      <c r="C58" s="9">
        <v>4</v>
      </c>
      <c r="D58" s="9">
        <v>1</v>
      </c>
      <c r="E58" s="11"/>
    </row>
    <row r="59" spans="1:6" x14ac:dyDescent="0.25">
      <c r="A59" s="11"/>
      <c r="B59" s="11"/>
      <c r="C59" s="11"/>
      <c r="D59" s="11"/>
      <c r="E59" s="11"/>
      <c r="F59" s="11"/>
    </row>
    <row r="60" spans="1:6" x14ac:dyDescent="0.25">
      <c r="A60" s="13" t="s">
        <v>110</v>
      </c>
      <c r="B60" s="11"/>
      <c r="C60" s="11"/>
      <c r="D60" s="11"/>
      <c r="E60" s="11"/>
      <c r="F60" s="11"/>
    </row>
    <row r="61" spans="1:6" x14ac:dyDescent="0.25">
      <c r="A61" s="11"/>
      <c r="B61" s="11"/>
      <c r="C61" s="11"/>
      <c r="D61" s="11"/>
    </row>
    <row r="62" spans="1:6" x14ac:dyDescent="0.25">
      <c r="A62" s="3" t="s">
        <v>70</v>
      </c>
      <c r="B62" s="3" t="s">
        <v>71</v>
      </c>
      <c r="C62" s="3" t="s">
        <v>72</v>
      </c>
      <c r="D62" s="3" t="s">
        <v>73</v>
      </c>
    </row>
    <row r="63" spans="1:6" x14ac:dyDescent="0.25">
      <c r="A63" s="9">
        <v>1</v>
      </c>
      <c r="B63" s="9" t="s">
        <v>74</v>
      </c>
      <c r="C63" s="9">
        <v>120</v>
      </c>
      <c r="D63" s="9">
        <v>1</v>
      </c>
    </row>
    <row r="64" spans="1:6" x14ac:dyDescent="0.25">
      <c r="A64" s="9">
        <v>2</v>
      </c>
      <c r="B64" s="9" t="s">
        <v>74</v>
      </c>
      <c r="C64" s="9">
        <v>240</v>
      </c>
      <c r="D64" s="9">
        <v>1</v>
      </c>
    </row>
    <row r="65" spans="1:4" x14ac:dyDescent="0.25">
      <c r="A65" s="9">
        <v>3</v>
      </c>
      <c r="B65" s="9" t="s">
        <v>74</v>
      </c>
      <c r="C65" s="9">
        <v>250</v>
      </c>
      <c r="D65" s="9">
        <v>1</v>
      </c>
    </row>
    <row r="66" spans="1:4" x14ac:dyDescent="0.25">
      <c r="A66" s="9">
        <v>4</v>
      </c>
      <c r="B66" s="9" t="s">
        <v>74</v>
      </c>
      <c r="C66" s="9">
        <v>256</v>
      </c>
      <c r="D66" s="9">
        <v>1</v>
      </c>
    </row>
    <row r="67" spans="1:4" x14ac:dyDescent="0.25">
      <c r="A67" s="9">
        <v>5</v>
      </c>
      <c r="B67" s="9" t="s">
        <v>74</v>
      </c>
      <c r="C67" s="9">
        <v>480</v>
      </c>
      <c r="D67" s="9">
        <v>1</v>
      </c>
    </row>
    <row r="68" spans="1:4" x14ac:dyDescent="0.25">
      <c r="A68" s="9">
        <v>6</v>
      </c>
      <c r="B68" s="9" t="s">
        <v>74</v>
      </c>
      <c r="C68" s="9">
        <v>500</v>
      </c>
      <c r="D68" s="9">
        <v>1</v>
      </c>
    </row>
    <row r="69" spans="1:4" x14ac:dyDescent="0.25">
      <c r="A69" s="9">
        <v>7</v>
      </c>
      <c r="B69" s="9" t="s">
        <v>74</v>
      </c>
      <c r="C69" s="9">
        <v>512</v>
      </c>
      <c r="D69" s="9">
        <v>1</v>
      </c>
    </row>
    <row r="70" spans="1:4" x14ac:dyDescent="0.25">
      <c r="A70" s="9">
        <v>8</v>
      </c>
      <c r="B70" s="9" t="s">
        <v>74</v>
      </c>
      <c r="C70" s="9">
        <v>960</v>
      </c>
      <c r="D70" s="9">
        <v>1</v>
      </c>
    </row>
    <row r="71" spans="1:4" x14ac:dyDescent="0.25">
      <c r="A71" s="9">
        <v>9</v>
      </c>
      <c r="B71" s="9" t="s">
        <v>74</v>
      </c>
      <c r="C71" s="9">
        <v>1000</v>
      </c>
      <c r="D71" s="9">
        <v>1</v>
      </c>
    </row>
    <row r="72" spans="1:4" x14ac:dyDescent="0.25">
      <c r="A72" s="9">
        <v>10</v>
      </c>
      <c r="B72" s="9" t="s">
        <v>74</v>
      </c>
      <c r="C72" s="9">
        <v>2000</v>
      </c>
      <c r="D72" s="9">
        <v>1</v>
      </c>
    </row>
    <row r="73" spans="1:4" x14ac:dyDescent="0.25">
      <c r="A73" s="11"/>
      <c r="B73" s="11"/>
      <c r="C73" s="11"/>
      <c r="D73" s="11"/>
    </row>
    <row r="74" spans="1:4" x14ac:dyDescent="0.25">
      <c r="A74" s="3" t="s">
        <v>70</v>
      </c>
      <c r="B74" s="3" t="s">
        <v>71</v>
      </c>
      <c r="C74" s="3" t="s">
        <v>72</v>
      </c>
      <c r="D74" s="3" t="s">
        <v>73</v>
      </c>
    </row>
    <row r="75" spans="1:4" x14ac:dyDescent="0.25">
      <c r="A75" s="9">
        <v>1</v>
      </c>
      <c r="B75" s="9" t="s">
        <v>75</v>
      </c>
      <c r="C75" s="9">
        <v>2.5</v>
      </c>
      <c r="D75" s="9">
        <v>1</v>
      </c>
    </row>
    <row r="76" spans="1:4" x14ac:dyDescent="0.25">
      <c r="A76" s="9">
        <v>2</v>
      </c>
      <c r="B76" s="9" t="s">
        <v>75</v>
      </c>
      <c r="C76" s="9">
        <v>3.5</v>
      </c>
      <c r="D76" s="9">
        <v>1</v>
      </c>
    </row>
    <row r="78" spans="1:4" x14ac:dyDescent="0.25">
      <c r="A78" s="13" t="s">
        <v>112</v>
      </c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3" t="s">
        <v>70</v>
      </c>
      <c r="B80" s="3" t="s">
        <v>71</v>
      </c>
      <c r="C80" s="3" t="s">
        <v>72</v>
      </c>
      <c r="D80" s="3" t="s">
        <v>73</v>
      </c>
    </row>
    <row r="81" spans="1:4" x14ac:dyDescent="0.25">
      <c r="A81" s="9">
        <v>1</v>
      </c>
      <c r="B81" s="9" t="s">
        <v>84</v>
      </c>
      <c r="C81" s="9">
        <v>2</v>
      </c>
      <c r="D81" s="9">
        <v>1</v>
      </c>
    </row>
    <row r="82" spans="1:4" x14ac:dyDescent="0.25">
      <c r="A82" s="9">
        <v>2</v>
      </c>
      <c r="B82" s="9" t="s">
        <v>84</v>
      </c>
      <c r="C82" s="9">
        <v>4</v>
      </c>
      <c r="D82" s="9">
        <v>1</v>
      </c>
    </row>
    <row r="83" spans="1:4" x14ac:dyDescent="0.25">
      <c r="A83" s="9">
        <v>3</v>
      </c>
      <c r="B83" s="9" t="s">
        <v>84</v>
      </c>
      <c r="C83" s="9">
        <v>8</v>
      </c>
      <c r="D83" s="9">
        <v>1</v>
      </c>
    </row>
    <row r="84" spans="1:4" x14ac:dyDescent="0.25">
      <c r="A84" s="9">
        <v>4</v>
      </c>
      <c r="B84" s="9" t="s">
        <v>84</v>
      </c>
      <c r="C84" s="9">
        <v>12</v>
      </c>
      <c r="D84" s="9">
        <v>1</v>
      </c>
    </row>
    <row r="85" spans="1:4" x14ac:dyDescent="0.25">
      <c r="A85" s="9">
        <v>5</v>
      </c>
      <c r="B85" s="9" t="s">
        <v>84</v>
      </c>
      <c r="C85" s="9">
        <v>16</v>
      </c>
      <c r="D85" s="9">
        <v>1</v>
      </c>
    </row>
    <row r="86" spans="1:4" x14ac:dyDescent="0.25">
      <c r="A86" s="11"/>
      <c r="B86" s="11"/>
      <c r="C86" s="11"/>
      <c r="D86" s="11"/>
    </row>
    <row r="87" spans="1:4" x14ac:dyDescent="0.25">
      <c r="A87" s="3" t="s">
        <v>70</v>
      </c>
      <c r="B87" s="3" t="s">
        <v>71</v>
      </c>
      <c r="C87" s="3" t="s">
        <v>72</v>
      </c>
      <c r="D87" s="3" t="s">
        <v>73</v>
      </c>
    </row>
    <row r="88" spans="1:4" x14ac:dyDescent="0.25">
      <c r="A88" s="24">
        <v>1</v>
      </c>
      <c r="B88" s="24" t="s">
        <v>85</v>
      </c>
      <c r="C88" s="24" t="s">
        <v>86</v>
      </c>
      <c r="D88" s="24">
        <v>1</v>
      </c>
    </row>
    <row r="89" spans="1:4" x14ac:dyDescent="0.25">
      <c r="A89" s="24">
        <v>2</v>
      </c>
      <c r="B89" s="24" t="s">
        <v>85</v>
      </c>
      <c r="C89" s="24" t="s">
        <v>87</v>
      </c>
      <c r="D89" s="24">
        <v>1</v>
      </c>
    </row>
    <row r="90" spans="1:4" x14ac:dyDescent="0.25">
      <c r="A90" s="24">
        <v>3</v>
      </c>
      <c r="B90" s="24" t="s">
        <v>85</v>
      </c>
      <c r="C90" s="24" t="s">
        <v>88</v>
      </c>
      <c r="D90" s="24">
        <v>1</v>
      </c>
    </row>
    <row r="91" spans="1:4" x14ac:dyDescent="0.25">
      <c r="A91" s="11"/>
      <c r="B91" s="11"/>
      <c r="C91" s="11"/>
      <c r="D91" s="11"/>
    </row>
    <row r="92" spans="1:4" x14ac:dyDescent="0.25">
      <c r="A92" s="3" t="s">
        <v>70</v>
      </c>
      <c r="B92" s="3" t="s">
        <v>71</v>
      </c>
      <c r="C92" s="3" t="s">
        <v>72</v>
      </c>
      <c r="D92" s="3" t="s">
        <v>73</v>
      </c>
    </row>
    <row r="93" spans="1:4" x14ac:dyDescent="0.25">
      <c r="A93" s="9">
        <v>1</v>
      </c>
      <c r="B93" s="9" t="s">
        <v>89</v>
      </c>
      <c r="C93" s="9">
        <v>206</v>
      </c>
      <c r="D93" s="9">
        <v>1</v>
      </c>
    </row>
    <row r="94" spans="1:4" x14ac:dyDescent="0.25">
      <c r="A94" s="9">
        <v>2</v>
      </c>
      <c r="B94" s="9" t="s">
        <v>89</v>
      </c>
      <c r="C94" s="9">
        <v>1333</v>
      </c>
      <c r="D94" s="9">
        <v>1</v>
      </c>
    </row>
    <row r="95" spans="1:4" x14ac:dyDescent="0.25">
      <c r="A95" s="9">
        <v>3</v>
      </c>
      <c r="B95" s="9" t="s">
        <v>89</v>
      </c>
      <c r="C95" s="9">
        <v>1600</v>
      </c>
      <c r="D95" s="9">
        <v>1</v>
      </c>
    </row>
    <row r="96" spans="1:4" x14ac:dyDescent="0.25">
      <c r="A96" s="9">
        <v>4</v>
      </c>
      <c r="B96" s="9" t="s">
        <v>89</v>
      </c>
      <c r="C96" s="9">
        <v>2133</v>
      </c>
      <c r="D96" s="9">
        <v>1</v>
      </c>
    </row>
    <row r="97" spans="1:4" x14ac:dyDescent="0.25">
      <c r="A97" s="9">
        <v>5</v>
      </c>
      <c r="B97" s="9" t="s">
        <v>89</v>
      </c>
      <c r="C97" s="9">
        <v>2400</v>
      </c>
      <c r="D97" s="9">
        <v>1</v>
      </c>
    </row>
    <row r="98" spans="1:4" x14ac:dyDescent="0.25">
      <c r="A98" s="9">
        <v>6</v>
      </c>
      <c r="B98" s="9" t="s">
        <v>89</v>
      </c>
      <c r="C98" s="9">
        <v>2660</v>
      </c>
      <c r="D98" s="9">
        <v>1</v>
      </c>
    </row>
    <row r="99" spans="1:4" x14ac:dyDescent="0.25">
      <c r="A99" s="9">
        <v>7</v>
      </c>
      <c r="B99" s="9" t="s">
        <v>89</v>
      </c>
      <c r="C99" s="9">
        <v>2666</v>
      </c>
      <c r="D99" s="9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15" sqref="K15"/>
    </sheetView>
  </sheetViews>
  <sheetFormatPr baseColWidth="10" defaultRowHeight="15" x14ac:dyDescent="0.25"/>
  <cols>
    <col min="1" max="1" width="12.7109375" bestFit="1" customWidth="1"/>
    <col min="2" max="2" width="9.140625" bestFit="1" customWidth="1"/>
    <col min="3" max="3" width="12" bestFit="1" customWidth="1"/>
    <col min="4" max="4" width="14.7109375" bestFit="1" customWidth="1"/>
    <col min="5" max="5" width="15.85546875" style="18" bestFit="1" customWidth="1"/>
    <col min="6" max="6" width="7" bestFit="1" customWidth="1"/>
  </cols>
  <sheetData>
    <row r="1" spans="1:6" x14ac:dyDescent="0.25">
      <c r="A1" s="7" t="s">
        <v>308</v>
      </c>
      <c r="B1" s="7" t="s">
        <v>178</v>
      </c>
      <c r="C1" s="7" t="s">
        <v>270</v>
      </c>
      <c r="D1" s="7" t="s">
        <v>309</v>
      </c>
      <c r="E1" s="19" t="s">
        <v>310</v>
      </c>
      <c r="F1" s="7" t="s">
        <v>21</v>
      </c>
    </row>
    <row r="2" spans="1:6" x14ac:dyDescent="0.25">
      <c r="A2" s="14">
        <v>1</v>
      </c>
      <c r="B2" s="14">
        <v>2</v>
      </c>
      <c r="C2" s="14">
        <v>71337110</v>
      </c>
      <c r="D2" s="14" t="s">
        <v>305</v>
      </c>
      <c r="E2" s="17">
        <v>44108.668796296297</v>
      </c>
      <c r="F2" s="14">
        <v>1</v>
      </c>
    </row>
    <row r="3" spans="1:6" x14ac:dyDescent="0.25">
      <c r="A3" s="14">
        <v>2</v>
      </c>
      <c r="B3" s="14">
        <v>2</v>
      </c>
      <c r="C3" s="14">
        <v>71337110</v>
      </c>
      <c r="D3" s="14" t="s">
        <v>306</v>
      </c>
      <c r="E3" s="17">
        <v>44108.673518518517</v>
      </c>
      <c r="F3" s="14">
        <v>1</v>
      </c>
    </row>
    <row r="4" spans="1:6" x14ac:dyDescent="0.25">
      <c r="A4" s="14">
        <v>3</v>
      </c>
      <c r="B4" s="14">
        <v>3</v>
      </c>
      <c r="C4" s="14">
        <v>20601325694</v>
      </c>
      <c r="D4" s="14" t="s">
        <v>307</v>
      </c>
      <c r="E4" s="17">
        <v>44108.676018518519</v>
      </c>
      <c r="F4" s="1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18" sqref="I18"/>
    </sheetView>
  </sheetViews>
  <sheetFormatPr baseColWidth="10" defaultRowHeight="15" x14ac:dyDescent="0.25"/>
  <cols>
    <col min="1" max="1" width="15.85546875" bestFit="1" customWidth="1"/>
    <col min="2" max="2" width="12.7109375" bestFit="1" customWidth="1"/>
    <col min="3" max="3" width="11.140625" bestFit="1" customWidth="1"/>
    <col min="4" max="4" width="10" bestFit="1" customWidth="1"/>
    <col min="5" max="5" width="4.7109375" bestFit="1" customWidth="1"/>
    <col min="6" max="6" width="10.42578125" bestFit="1" customWidth="1"/>
    <col min="7" max="7" width="12.28515625" bestFit="1" customWidth="1"/>
    <col min="8" max="8" width="25.85546875" bestFit="1" customWidth="1"/>
    <col min="9" max="9" width="13.28515625" bestFit="1" customWidth="1"/>
    <col min="10" max="10" width="7.42578125" bestFit="1" customWidth="1"/>
    <col min="11" max="11" width="13.42578125" bestFit="1" customWidth="1"/>
    <col min="12" max="12" width="9" bestFit="1" customWidth="1"/>
    <col min="13" max="13" width="51.140625" bestFit="1" customWidth="1"/>
    <col min="14" max="14" width="7" bestFit="1" customWidth="1"/>
  </cols>
  <sheetData>
    <row r="1" spans="1:14" s="5" customFormat="1" x14ac:dyDescent="0.25">
      <c r="A1" s="7" t="s">
        <v>311</v>
      </c>
      <c r="B1" s="7" t="s">
        <v>308</v>
      </c>
      <c r="C1" s="7" t="s">
        <v>277</v>
      </c>
      <c r="D1" s="7" t="s">
        <v>194</v>
      </c>
      <c r="E1" s="7" t="s">
        <v>149</v>
      </c>
      <c r="F1" s="7" t="s">
        <v>312</v>
      </c>
      <c r="G1" s="7" t="s">
        <v>313</v>
      </c>
      <c r="H1" s="7" t="s">
        <v>314</v>
      </c>
      <c r="I1" s="7" t="s">
        <v>315</v>
      </c>
      <c r="J1" s="7" t="s">
        <v>316</v>
      </c>
      <c r="K1" s="7" t="s">
        <v>289</v>
      </c>
      <c r="L1" s="7" t="s">
        <v>317</v>
      </c>
      <c r="M1" s="7" t="s">
        <v>156</v>
      </c>
      <c r="N1" s="7" t="s">
        <v>21</v>
      </c>
    </row>
    <row r="2" spans="1:14" x14ac:dyDescent="0.25">
      <c r="A2" s="14">
        <v>1</v>
      </c>
      <c r="B2" s="14">
        <v>1</v>
      </c>
      <c r="C2" s="14">
        <v>15</v>
      </c>
      <c r="D2" s="14">
        <v>4</v>
      </c>
      <c r="E2" s="14">
        <v>1</v>
      </c>
      <c r="F2" s="14" t="s">
        <v>157</v>
      </c>
      <c r="G2" s="14" t="s">
        <v>22</v>
      </c>
      <c r="H2" s="14" t="s">
        <v>35</v>
      </c>
      <c r="I2" s="14">
        <v>1</v>
      </c>
      <c r="J2" s="14">
        <v>0</v>
      </c>
      <c r="K2" s="14"/>
      <c r="L2" s="14">
        <v>2</v>
      </c>
      <c r="M2" s="14" t="s">
        <v>318</v>
      </c>
      <c r="N2" s="14">
        <v>1</v>
      </c>
    </row>
    <row r="3" spans="1:14" x14ac:dyDescent="0.25">
      <c r="A3" s="14">
        <v>2</v>
      </c>
      <c r="B3" s="14">
        <v>1</v>
      </c>
      <c r="C3" s="14">
        <v>16</v>
      </c>
      <c r="D3" s="14">
        <v>4</v>
      </c>
      <c r="E3" s="14">
        <v>2</v>
      </c>
      <c r="F3" s="14" t="s">
        <v>159</v>
      </c>
      <c r="G3" s="14" t="s">
        <v>23</v>
      </c>
      <c r="H3" s="14" t="s">
        <v>36</v>
      </c>
      <c r="I3" s="14">
        <v>1</v>
      </c>
      <c r="J3" s="14">
        <v>1</v>
      </c>
      <c r="K3" s="14"/>
      <c r="L3" s="14">
        <v>3</v>
      </c>
      <c r="M3" s="14" t="s">
        <v>319</v>
      </c>
      <c r="N3" s="14">
        <v>1</v>
      </c>
    </row>
    <row r="4" spans="1:14" x14ac:dyDescent="0.25">
      <c r="A4" s="14">
        <v>3</v>
      </c>
      <c r="B4" s="14">
        <v>1</v>
      </c>
      <c r="C4" s="14">
        <v>4</v>
      </c>
      <c r="D4" s="14">
        <v>4</v>
      </c>
      <c r="E4" s="14">
        <v>4</v>
      </c>
      <c r="F4" s="14" t="s">
        <v>161</v>
      </c>
      <c r="G4" s="14" t="s">
        <v>24</v>
      </c>
      <c r="H4" s="14" t="s">
        <v>38</v>
      </c>
      <c r="I4" s="14">
        <v>0</v>
      </c>
      <c r="J4" s="14">
        <v>1</v>
      </c>
      <c r="K4" s="14"/>
      <c r="L4" s="14">
        <v>3</v>
      </c>
      <c r="M4" s="14" t="s">
        <v>320</v>
      </c>
      <c r="N4" s="14">
        <v>1</v>
      </c>
    </row>
    <row r="5" spans="1:14" x14ac:dyDescent="0.25">
      <c r="A5" s="14">
        <v>4</v>
      </c>
      <c r="B5" s="14">
        <v>1</v>
      </c>
      <c r="C5" s="14">
        <v>5</v>
      </c>
      <c r="D5" s="14">
        <v>4</v>
      </c>
      <c r="E5" s="14">
        <v>5</v>
      </c>
      <c r="F5" s="14" t="s">
        <v>162</v>
      </c>
      <c r="G5" s="14" t="s">
        <v>24</v>
      </c>
      <c r="H5" s="14" t="s">
        <v>39</v>
      </c>
      <c r="I5" s="14">
        <v>0</v>
      </c>
      <c r="J5" s="14">
        <v>0</v>
      </c>
      <c r="K5" s="14"/>
      <c r="L5" s="14">
        <v>2</v>
      </c>
      <c r="M5" s="14"/>
      <c r="N5" s="14">
        <v>1</v>
      </c>
    </row>
    <row r="6" spans="1:14" x14ac:dyDescent="0.25">
      <c r="A6" s="14">
        <v>5</v>
      </c>
      <c r="B6" s="14">
        <v>2</v>
      </c>
      <c r="C6" s="14">
        <v>6</v>
      </c>
      <c r="D6" s="14">
        <v>4</v>
      </c>
      <c r="E6" s="14">
        <v>6</v>
      </c>
      <c r="F6" s="14" t="s">
        <v>163</v>
      </c>
      <c r="G6" s="14" t="s">
        <v>25</v>
      </c>
      <c r="H6" s="14" t="s">
        <v>40</v>
      </c>
      <c r="I6" s="14">
        <v>0</v>
      </c>
      <c r="J6" s="14">
        <v>0</v>
      </c>
      <c r="K6" s="14"/>
      <c r="L6" s="14">
        <v>2</v>
      </c>
      <c r="M6" s="14"/>
      <c r="N6" s="14">
        <v>1</v>
      </c>
    </row>
    <row r="7" spans="1:14" x14ac:dyDescent="0.25">
      <c r="A7" s="14">
        <v>6</v>
      </c>
      <c r="B7" s="14">
        <v>3</v>
      </c>
      <c r="C7" s="14">
        <v>10</v>
      </c>
      <c r="D7" s="14">
        <v>3</v>
      </c>
      <c r="E7" s="14">
        <v>10</v>
      </c>
      <c r="F7" s="14" t="s">
        <v>167</v>
      </c>
      <c r="G7" s="14" t="s">
        <v>22</v>
      </c>
      <c r="H7" s="14" t="s">
        <v>35</v>
      </c>
      <c r="I7" s="14">
        <v>1</v>
      </c>
      <c r="J7" s="14">
        <v>1</v>
      </c>
      <c r="K7" s="14"/>
      <c r="L7" s="14">
        <v>3</v>
      </c>
      <c r="M7" s="14" t="s">
        <v>321</v>
      </c>
      <c r="N7" s="1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N1" sqref="N1:N1048576"/>
    </sheetView>
  </sheetViews>
  <sheetFormatPr baseColWidth="10" defaultRowHeight="15" x14ac:dyDescent="0.25"/>
  <cols>
    <col min="1" max="1" width="9.42578125" bestFit="1" customWidth="1"/>
    <col min="2" max="2" width="8" bestFit="1" customWidth="1"/>
    <col min="3" max="3" width="11.140625" bestFit="1" customWidth="1"/>
    <col min="4" max="4" width="11.7109375" bestFit="1" customWidth="1"/>
    <col min="5" max="6" width="14.7109375" style="18" bestFit="1" customWidth="1"/>
    <col min="7" max="7" width="15.85546875" bestFit="1" customWidth="1"/>
    <col min="8" max="8" width="16.140625" bestFit="1" customWidth="1"/>
    <col min="9" max="9" width="9.140625" bestFit="1" customWidth="1"/>
    <col min="10" max="10" width="10" bestFit="1" customWidth="1"/>
    <col min="11" max="11" width="14.42578125" bestFit="1" customWidth="1"/>
    <col min="12" max="12" width="12" bestFit="1" customWidth="1"/>
    <col min="14" max="14" width="14.7109375" style="18" bestFit="1" customWidth="1"/>
    <col min="15" max="15" width="12.7109375" bestFit="1" customWidth="1"/>
    <col min="16" max="16" width="10.5703125" bestFit="1" customWidth="1"/>
    <col min="17" max="17" width="14.7109375" bestFit="1" customWidth="1"/>
    <col min="18" max="18" width="12.140625" bestFit="1" customWidth="1"/>
    <col min="19" max="19" width="13.28515625" bestFit="1" customWidth="1"/>
    <col min="20" max="20" width="7.42578125" bestFit="1" customWidth="1"/>
    <col min="21" max="21" width="77" bestFit="1" customWidth="1"/>
    <col min="22" max="22" width="7" bestFit="1" customWidth="1"/>
  </cols>
  <sheetData>
    <row r="1" spans="1:22" s="5" customFormat="1" x14ac:dyDescent="0.25">
      <c r="A1" s="2" t="s">
        <v>322</v>
      </c>
      <c r="B1" s="2" t="s">
        <v>269</v>
      </c>
      <c r="C1" s="2" t="s">
        <v>277</v>
      </c>
      <c r="D1" s="2" t="s">
        <v>323</v>
      </c>
      <c r="E1" s="20" t="s">
        <v>275</v>
      </c>
      <c r="F1" s="20" t="s">
        <v>276</v>
      </c>
      <c r="G1" s="2" t="s">
        <v>324</v>
      </c>
      <c r="H1" s="2" t="s">
        <v>325</v>
      </c>
      <c r="I1" s="2" t="s">
        <v>178</v>
      </c>
      <c r="J1" s="2" t="s">
        <v>194</v>
      </c>
      <c r="K1" s="2" t="s">
        <v>326</v>
      </c>
      <c r="L1" s="2" t="s">
        <v>270</v>
      </c>
      <c r="M1" s="2" t="s">
        <v>327</v>
      </c>
      <c r="N1" s="20" t="s">
        <v>328</v>
      </c>
      <c r="O1" s="2" t="s">
        <v>329</v>
      </c>
      <c r="P1" s="2" t="s">
        <v>330</v>
      </c>
      <c r="Q1" s="2" t="s">
        <v>331</v>
      </c>
      <c r="R1" s="2" t="s">
        <v>292</v>
      </c>
      <c r="S1" s="2" t="s">
        <v>315</v>
      </c>
      <c r="T1" s="2" t="s">
        <v>316</v>
      </c>
      <c r="U1" s="2" t="s">
        <v>156</v>
      </c>
      <c r="V1" s="2" t="s">
        <v>21</v>
      </c>
    </row>
    <row r="2" spans="1:22" x14ac:dyDescent="0.25">
      <c r="A2" s="1">
        <v>1</v>
      </c>
      <c r="B2" s="1">
        <v>3</v>
      </c>
      <c r="C2" s="1">
        <v>10</v>
      </c>
      <c r="D2" s="1">
        <v>10</v>
      </c>
      <c r="E2" s="21">
        <v>44076.819479166668</v>
      </c>
      <c r="F2" s="21">
        <v>44137.819479166668</v>
      </c>
      <c r="G2" s="1" t="s">
        <v>167</v>
      </c>
      <c r="H2" s="1">
        <v>3</v>
      </c>
      <c r="I2" s="1">
        <v>3</v>
      </c>
      <c r="J2" s="1">
        <v>3</v>
      </c>
      <c r="K2" s="1" t="s">
        <v>190</v>
      </c>
      <c r="L2" s="1">
        <v>20601325694</v>
      </c>
      <c r="M2" s="1" t="s">
        <v>302</v>
      </c>
      <c r="N2" s="21">
        <v>44108.674131944441</v>
      </c>
      <c r="O2" s="1"/>
      <c r="P2" s="1">
        <v>19</v>
      </c>
      <c r="Q2" s="1" t="s">
        <v>177</v>
      </c>
      <c r="R2" s="1">
        <v>0</v>
      </c>
      <c r="S2" s="1">
        <v>1</v>
      </c>
      <c r="T2" s="1">
        <v>1</v>
      </c>
      <c r="U2" s="1" t="s">
        <v>332</v>
      </c>
      <c r="V2" s="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18" sqref="L18"/>
    </sheetView>
  </sheetViews>
  <sheetFormatPr baseColWidth="10" defaultRowHeight="15" x14ac:dyDescent="0.25"/>
  <cols>
    <col min="1" max="1" width="20.42578125" bestFit="1" customWidth="1"/>
    <col min="2" max="2" width="9.140625" bestFit="1" customWidth="1"/>
    <col min="3" max="3" width="4.7109375" bestFit="1" customWidth="1"/>
    <col min="4" max="4" width="11.140625" bestFit="1" customWidth="1"/>
    <col min="5" max="5" width="12.7109375" bestFit="1" customWidth="1"/>
    <col min="6" max="6" width="9.42578125" bestFit="1" customWidth="1"/>
    <col min="7" max="7" width="77" bestFit="1" customWidth="1"/>
    <col min="8" max="8" width="5.42578125" bestFit="1" customWidth="1"/>
    <col min="9" max="9" width="18.140625" bestFit="1" customWidth="1"/>
    <col min="10" max="10" width="25.28515625" bestFit="1" customWidth="1"/>
    <col min="11" max="11" width="7" bestFit="1" customWidth="1"/>
    <col min="12" max="12" width="19.28515625" style="18" bestFit="1" customWidth="1"/>
  </cols>
  <sheetData>
    <row r="1" spans="1:12" s="5" customFormat="1" x14ac:dyDescent="0.25">
      <c r="A1" s="7" t="s">
        <v>333</v>
      </c>
      <c r="B1" s="7" t="s">
        <v>178</v>
      </c>
      <c r="C1" s="7" t="s">
        <v>149</v>
      </c>
      <c r="D1" s="7" t="s">
        <v>277</v>
      </c>
      <c r="E1" s="7" t="s">
        <v>308</v>
      </c>
      <c r="F1" s="7" t="s">
        <v>322</v>
      </c>
      <c r="G1" s="7" t="s">
        <v>334</v>
      </c>
      <c r="H1" s="7" t="s">
        <v>104</v>
      </c>
      <c r="I1" s="7" t="s">
        <v>335</v>
      </c>
      <c r="J1" s="7" t="s">
        <v>336</v>
      </c>
      <c r="K1" s="7" t="s">
        <v>21</v>
      </c>
      <c r="L1" s="19" t="s">
        <v>337</v>
      </c>
    </row>
    <row r="2" spans="1:12" x14ac:dyDescent="0.25">
      <c r="A2" s="14">
        <v>1</v>
      </c>
      <c r="B2" s="14">
        <v>1</v>
      </c>
      <c r="C2" s="14">
        <v>3</v>
      </c>
      <c r="D2" s="14">
        <v>17</v>
      </c>
      <c r="E2" s="14">
        <v>2</v>
      </c>
      <c r="F2" s="14"/>
      <c r="G2" s="14" t="s">
        <v>338</v>
      </c>
      <c r="H2" s="14" t="s">
        <v>230</v>
      </c>
      <c r="I2" s="14">
        <v>123456</v>
      </c>
      <c r="J2" s="14" t="s">
        <v>339</v>
      </c>
      <c r="K2" s="14">
        <v>11</v>
      </c>
      <c r="L2" s="17">
        <v>44106.996446759258</v>
      </c>
    </row>
    <row r="3" spans="1:12" x14ac:dyDescent="0.25">
      <c r="A3" s="14">
        <v>2</v>
      </c>
      <c r="B3" s="14">
        <v>2</v>
      </c>
      <c r="C3" s="14">
        <v>1</v>
      </c>
      <c r="D3" s="14">
        <v>15</v>
      </c>
      <c r="E3" s="14">
        <v>1</v>
      </c>
      <c r="F3" s="14"/>
      <c r="G3" s="14" t="s">
        <v>318</v>
      </c>
      <c r="H3" s="14" t="s">
        <v>230</v>
      </c>
      <c r="I3" s="14"/>
      <c r="J3" s="14"/>
      <c r="K3" s="14">
        <v>1</v>
      </c>
      <c r="L3" s="17"/>
    </row>
    <row r="4" spans="1:12" x14ac:dyDescent="0.25">
      <c r="A4" s="14">
        <v>3</v>
      </c>
      <c r="B4" s="14">
        <v>2</v>
      </c>
      <c r="C4" s="14">
        <v>2</v>
      </c>
      <c r="D4" s="14">
        <v>16</v>
      </c>
      <c r="E4" s="14">
        <v>1</v>
      </c>
      <c r="F4" s="14"/>
      <c r="G4" s="14" t="s">
        <v>319</v>
      </c>
      <c r="H4" s="14" t="s">
        <v>230</v>
      </c>
      <c r="I4" s="14"/>
      <c r="J4" s="14"/>
      <c r="K4" s="14">
        <v>1</v>
      </c>
      <c r="L4" s="17"/>
    </row>
    <row r="5" spans="1:12" x14ac:dyDescent="0.25">
      <c r="A5" s="14">
        <v>4</v>
      </c>
      <c r="B5" s="14">
        <v>3</v>
      </c>
      <c r="C5" s="14">
        <v>10</v>
      </c>
      <c r="D5" s="14">
        <v>10</v>
      </c>
      <c r="E5" s="14"/>
      <c r="F5" s="14">
        <v>1</v>
      </c>
      <c r="G5" s="14" t="s">
        <v>332</v>
      </c>
      <c r="H5" s="14" t="s">
        <v>230</v>
      </c>
      <c r="I5" s="14"/>
      <c r="J5" s="14"/>
      <c r="K5" s="14">
        <v>1</v>
      </c>
      <c r="L5" s="17"/>
    </row>
    <row r="6" spans="1:12" x14ac:dyDescent="0.25">
      <c r="A6" s="14">
        <v>5</v>
      </c>
      <c r="B6" s="14">
        <v>3</v>
      </c>
      <c r="C6" s="14">
        <v>10</v>
      </c>
      <c r="D6" s="14">
        <v>10</v>
      </c>
      <c r="E6" s="14">
        <v>3</v>
      </c>
      <c r="F6" s="14"/>
      <c r="G6" s="14" t="s">
        <v>321</v>
      </c>
      <c r="H6" s="14" t="s">
        <v>230</v>
      </c>
      <c r="I6" s="14"/>
      <c r="J6" s="14"/>
      <c r="K6" s="14">
        <v>1</v>
      </c>
      <c r="L6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9" sqref="H9"/>
    </sheetView>
  </sheetViews>
  <sheetFormatPr baseColWidth="10" defaultRowHeight="15" x14ac:dyDescent="0.25"/>
  <cols>
    <col min="1" max="1" width="9.140625" bestFit="1" customWidth="1"/>
    <col min="2" max="2" width="8" bestFit="1" customWidth="1"/>
    <col min="3" max="3" width="13.7109375" bestFit="1" customWidth="1"/>
    <col min="4" max="4" width="10.28515625" style="18" bestFit="1" customWidth="1"/>
    <col min="5" max="5" width="10.7109375" style="18" bestFit="1" customWidth="1"/>
    <col min="6" max="6" width="11.28515625" style="18" bestFit="1" customWidth="1"/>
    <col min="7" max="7" width="12" bestFit="1" customWidth="1"/>
    <col min="8" max="8" width="10.42578125" bestFit="1" customWidth="1"/>
    <col min="9" max="9" width="13.28515625" bestFit="1" customWidth="1"/>
    <col min="10" max="10" width="11.7109375" bestFit="1" customWidth="1"/>
    <col min="11" max="11" width="7" bestFit="1" customWidth="1"/>
  </cols>
  <sheetData>
    <row r="1" spans="1:11" x14ac:dyDescent="0.25">
      <c r="A1" s="2" t="s">
        <v>340</v>
      </c>
      <c r="B1" s="2" t="s">
        <v>269</v>
      </c>
      <c r="C1" s="2" t="s">
        <v>341</v>
      </c>
      <c r="D1" s="20" t="s">
        <v>342</v>
      </c>
      <c r="E1" s="20" t="s">
        <v>343</v>
      </c>
      <c r="F1" s="20" t="s">
        <v>344</v>
      </c>
      <c r="G1" s="2" t="s">
        <v>211</v>
      </c>
      <c r="H1" s="2" t="s">
        <v>312</v>
      </c>
      <c r="I1" s="2" t="s">
        <v>290</v>
      </c>
      <c r="J1" s="2" t="s">
        <v>156</v>
      </c>
      <c r="K1" s="2" t="s">
        <v>21</v>
      </c>
    </row>
    <row r="2" spans="1:11" x14ac:dyDescent="0.25">
      <c r="A2" s="1">
        <v>1</v>
      </c>
      <c r="B2" s="1">
        <v>1</v>
      </c>
      <c r="C2" s="1" t="s">
        <v>345</v>
      </c>
      <c r="D2" s="21">
        <v>44044</v>
      </c>
      <c r="E2" s="21">
        <v>44074</v>
      </c>
      <c r="F2" s="21">
        <v>44076</v>
      </c>
      <c r="G2" s="1">
        <v>20601329256</v>
      </c>
      <c r="H2" s="1" t="s">
        <v>157</v>
      </c>
      <c r="I2" s="1" t="s">
        <v>293</v>
      </c>
      <c r="J2" s="1"/>
      <c r="K2" s="1">
        <v>1</v>
      </c>
    </row>
    <row r="3" spans="1:11" x14ac:dyDescent="0.25">
      <c r="A3" s="1">
        <v>2</v>
      </c>
      <c r="B3" s="1">
        <v>1</v>
      </c>
      <c r="C3" s="1" t="s">
        <v>345</v>
      </c>
      <c r="D3" s="21">
        <v>44044</v>
      </c>
      <c r="E3" s="21">
        <v>44074</v>
      </c>
      <c r="F3" s="21">
        <v>44076</v>
      </c>
      <c r="G3" s="1">
        <v>20601329256</v>
      </c>
      <c r="H3" s="1" t="s">
        <v>159</v>
      </c>
      <c r="I3" s="1" t="s">
        <v>293</v>
      </c>
      <c r="J3" s="1"/>
      <c r="K3" s="1">
        <v>1</v>
      </c>
    </row>
    <row r="4" spans="1:11" x14ac:dyDescent="0.25">
      <c r="A4" s="1">
        <v>3</v>
      </c>
      <c r="B4" s="1">
        <v>1</v>
      </c>
      <c r="C4" s="1" t="s">
        <v>345</v>
      </c>
      <c r="D4" s="21">
        <v>44044</v>
      </c>
      <c r="E4" s="21">
        <v>44074</v>
      </c>
      <c r="F4" s="21">
        <v>44076</v>
      </c>
      <c r="G4" s="1">
        <v>20601329256</v>
      </c>
      <c r="H4" s="1" t="s">
        <v>160</v>
      </c>
      <c r="I4" s="1" t="s">
        <v>293</v>
      </c>
      <c r="J4" s="1"/>
      <c r="K4" s="1">
        <v>1</v>
      </c>
    </row>
    <row r="5" spans="1:11" x14ac:dyDescent="0.25">
      <c r="A5" s="1">
        <v>4</v>
      </c>
      <c r="B5" s="1">
        <v>2</v>
      </c>
      <c r="C5" s="1" t="s">
        <v>346</v>
      </c>
      <c r="D5" s="21">
        <v>43984</v>
      </c>
      <c r="E5" s="21">
        <v>44012</v>
      </c>
      <c r="F5" s="21">
        <v>44076</v>
      </c>
      <c r="G5" s="1">
        <v>71337110</v>
      </c>
      <c r="H5" s="1" t="s">
        <v>161</v>
      </c>
      <c r="I5" s="1" t="s">
        <v>294</v>
      </c>
      <c r="J5" s="1"/>
      <c r="K5" s="1">
        <v>1</v>
      </c>
    </row>
    <row r="6" spans="1:11" x14ac:dyDescent="0.25">
      <c r="A6" s="1">
        <v>5</v>
      </c>
      <c r="B6" s="1">
        <v>2</v>
      </c>
      <c r="C6" s="1" t="s">
        <v>346</v>
      </c>
      <c r="D6" s="21">
        <v>43984</v>
      </c>
      <c r="E6" s="21">
        <v>44012</v>
      </c>
      <c r="F6" s="21">
        <v>44076</v>
      </c>
      <c r="G6" s="1">
        <v>71337110</v>
      </c>
      <c r="H6" s="1" t="s">
        <v>162</v>
      </c>
      <c r="I6" s="1" t="s">
        <v>294</v>
      </c>
      <c r="J6" s="1"/>
      <c r="K6" s="1">
        <v>1</v>
      </c>
    </row>
    <row r="7" spans="1:11" x14ac:dyDescent="0.25">
      <c r="A7" s="1">
        <v>6</v>
      </c>
      <c r="B7" s="1">
        <v>2</v>
      </c>
      <c r="C7" s="1" t="s">
        <v>346</v>
      </c>
      <c r="D7" s="21">
        <v>43984</v>
      </c>
      <c r="E7" s="21">
        <v>44012</v>
      </c>
      <c r="F7" s="21">
        <v>44076</v>
      </c>
      <c r="G7" s="1">
        <v>71337110</v>
      </c>
      <c r="H7" s="1" t="s">
        <v>163</v>
      </c>
      <c r="I7" s="1" t="s">
        <v>294</v>
      </c>
      <c r="J7" s="1"/>
      <c r="K7" s="1">
        <v>1</v>
      </c>
    </row>
    <row r="8" spans="1:11" x14ac:dyDescent="0.25">
      <c r="A8" s="1">
        <v>7</v>
      </c>
      <c r="B8" s="1">
        <v>2</v>
      </c>
      <c r="C8" s="1" t="s">
        <v>347</v>
      </c>
      <c r="D8" s="21">
        <v>43984</v>
      </c>
      <c r="E8" s="21">
        <v>44012</v>
      </c>
      <c r="F8" s="21">
        <v>44076</v>
      </c>
      <c r="G8" s="1">
        <v>71337110</v>
      </c>
      <c r="H8" s="1" t="s">
        <v>164</v>
      </c>
      <c r="I8" s="1" t="s">
        <v>295</v>
      </c>
      <c r="J8" s="1"/>
      <c r="K8" s="1">
        <v>1</v>
      </c>
    </row>
    <row r="9" spans="1:11" x14ac:dyDescent="0.25">
      <c r="A9" s="1">
        <v>8</v>
      </c>
      <c r="B9" s="1">
        <v>2</v>
      </c>
      <c r="C9" s="1" t="s">
        <v>347</v>
      </c>
      <c r="D9" s="21">
        <v>43984</v>
      </c>
      <c r="E9" s="21">
        <v>44012</v>
      </c>
      <c r="F9" s="21">
        <v>44076</v>
      </c>
      <c r="G9" s="1">
        <v>71337110</v>
      </c>
      <c r="H9" s="1" t="s">
        <v>165</v>
      </c>
      <c r="I9" s="1" t="s">
        <v>295</v>
      </c>
      <c r="J9" s="1"/>
      <c r="K9" s="1">
        <v>1</v>
      </c>
    </row>
    <row r="10" spans="1:11" x14ac:dyDescent="0.25">
      <c r="A10" s="1">
        <v>9</v>
      </c>
      <c r="B10" s="1">
        <v>2</v>
      </c>
      <c r="C10" s="1" t="s">
        <v>347</v>
      </c>
      <c r="D10" s="21">
        <v>43984</v>
      </c>
      <c r="E10" s="21">
        <v>44012</v>
      </c>
      <c r="F10" s="21">
        <v>44076</v>
      </c>
      <c r="G10" s="1">
        <v>71337110</v>
      </c>
      <c r="H10" s="1" t="s">
        <v>166</v>
      </c>
      <c r="I10" s="1" t="s">
        <v>295</v>
      </c>
      <c r="J10" s="1"/>
      <c r="K10" s="1">
        <v>1</v>
      </c>
    </row>
    <row r="11" spans="1:11" x14ac:dyDescent="0.25">
      <c r="A11" s="1">
        <v>10</v>
      </c>
      <c r="B11" s="1">
        <v>3</v>
      </c>
      <c r="C11" s="1" t="s">
        <v>348</v>
      </c>
      <c r="D11" s="21">
        <v>44076</v>
      </c>
      <c r="E11" s="21">
        <v>44104</v>
      </c>
      <c r="F11" s="21">
        <v>44076</v>
      </c>
      <c r="G11" s="1">
        <v>20601325694</v>
      </c>
      <c r="H11" s="1" t="s">
        <v>167</v>
      </c>
      <c r="I11" s="1" t="s">
        <v>296</v>
      </c>
      <c r="J11" s="1"/>
      <c r="K11" s="1">
        <v>1</v>
      </c>
    </row>
    <row r="12" spans="1:11" x14ac:dyDescent="0.25">
      <c r="A12" s="1">
        <v>11</v>
      </c>
      <c r="B12" s="1">
        <v>3</v>
      </c>
      <c r="C12" s="1" t="s">
        <v>348</v>
      </c>
      <c r="D12" s="21">
        <v>44076</v>
      </c>
      <c r="E12" s="21">
        <v>44104</v>
      </c>
      <c r="F12" s="21">
        <v>44076</v>
      </c>
      <c r="G12" s="1">
        <v>20601325694</v>
      </c>
      <c r="H12" s="1" t="s">
        <v>168</v>
      </c>
      <c r="I12" s="1" t="s">
        <v>296</v>
      </c>
      <c r="J12" s="1"/>
      <c r="K12" s="1">
        <v>1</v>
      </c>
    </row>
    <row r="13" spans="1:11" x14ac:dyDescent="0.25">
      <c r="A13" s="1">
        <v>12</v>
      </c>
      <c r="B13" s="1">
        <v>3</v>
      </c>
      <c r="C13" s="1" t="s">
        <v>348</v>
      </c>
      <c r="D13" s="21">
        <v>44076</v>
      </c>
      <c r="E13" s="21">
        <v>44104</v>
      </c>
      <c r="F13" s="21">
        <v>44076</v>
      </c>
      <c r="G13" s="1">
        <v>20601325694</v>
      </c>
      <c r="H13" s="1" t="s">
        <v>169</v>
      </c>
      <c r="I13" s="1" t="s">
        <v>296</v>
      </c>
      <c r="J13" s="1"/>
      <c r="K13" s="1">
        <v>1</v>
      </c>
    </row>
    <row r="14" spans="1:11" x14ac:dyDescent="0.25">
      <c r="A14" s="1">
        <v>13</v>
      </c>
      <c r="B14" s="1">
        <v>3</v>
      </c>
      <c r="C14" s="1" t="s">
        <v>348</v>
      </c>
      <c r="D14" s="21">
        <v>44076</v>
      </c>
      <c r="E14" s="21">
        <v>44104</v>
      </c>
      <c r="F14" s="21">
        <v>44076</v>
      </c>
      <c r="G14" s="1">
        <v>20601325694</v>
      </c>
      <c r="H14" s="1" t="s">
        <v>170</v>
      </c>
      <c r="I14" s="1" t="s">
        <v>297</v>
      </c>
      <c r="J14" s="1"/>
      <c r="K14" s="1">
        <v>1</v>
      </c>
    </row>
    <row r="15" spans="1:11" x14ac:dyDescent="0.25">
      <c r="A15" s="1">
        <v>14</v>
      </c>
      <c r="B15" s="1">
        <v>3</v>
      </c>
      <c r="C15" s="1" t="s">
        <v>348</v>
      </c>
      <c r="D15" s="21">
        <v>44076</v>
      </c>
      <c r="E15" s="21">
        <v>44104</v>
      </c>
      <c r="F15" s="21">
        <v>44076</v>
      </c>
      <c r="G15" s="1">
        <v>20601325694</v>
      </c>
      <c r="H15" s="1" t="s">
        <v>171</v>
      </c>
      <c r="I15" s="1" t="s">
        <v>298</v>
      </c>
      <c r="J15" s="1"/>
      <c r="K15" s="1">
        <v>1</v>
      </c>
    </row>
    <row r="16" spans="1:11" x14ac:dyDescent="0.25">
      <c r="A16" s="1">
        <v>15</v>
      </c>
      <c r="B16" s="1">
        <v>3</v>
      </c>
      <c r="C16" s="1" t="s">
        <v>349</v>
      </c>
      <c r="D16" s="21">
        <v>44105</v>
      </c>
      <c r="E16" s="21">
        <v>44135</v>
      </c>
      <c r="F16" s="21">
        <v>44076</v>
      </c>
      <c r="G16" s="1">
        <v>20601325694</v>
      </c>
      <c r="H16" s="1" t="s">
        <v>167</v>
      </c>
      <c r="I16" s="1" t="s">
        <v>296</v>
      </c>
      <c r="J16" s="1"/>
      <c r="K16" s="1">
        <v>1</v>
      </c>
    </row>
    <row r="17" spans="1:11" x14ac:dyDescent="0.25">
      <c r="A17" s="1">
        <v>16</v>
      </c>
      <c r="B17" s="1">
        <v>3</v>
      </c>
      <c r="C17" s="1" t="s">
        <v>349</v>
      </c>
      <c r="D17" s="21">
        <v>44105</v>
      </c>
      <c r="E17" s="21">
        <v>44135</v>
      </c>
      <c r="F17" s="21">
        <v>44076</v>
      </c>
      <c r="G17" s="1">
        <v>20601325694</v>
      </c>
      <c r="H17" s="1" t="s">
        <v>168</v>
      </c>
      <c r="I17" s="1" t="s">
        <v>296</v>
      </c>
      <c r="J17" s="1"/>
      <c r="K17" s="1">
        <v>1</v>
      </c>
    </row>
    <row r="18" spans="1:11" x14ac:dyDescent="0.25">
      <c r="A18" s="1">
        <v>17</v>
      </c>
      <c r="B18" s="1">
        <v>3</v>
      </c>
      <c r="C18" s="1" t="s">
        <v>349</v>
      </c>
      <c r="D18" s="21">
        <v>44105</v>
      </c>
      <c r="E18" s="21">
        <v>44135</v>
      </c>
      <c r="F18" s="21">
        <v>44076</v>
      </c>
      <c r="G18" s="1">
        <v>20601325694</v>
      </c>
      <c r="H18" s="1" t="s">
        <v>169</v>
      </c>
      <c r="I18" s="1" t="s">
        <v>296</v>
      </c>
      <c r="J18" s="1"/>
      <c r="K18" s="1">
        <v>1</v>
      </c>
    </row>
    <row r="19" spans="1:11" x14ac:dyDescent="0.25">
      <c r="A19" s="1">
        <v>18</v>
      </c>
      <c r="B19" s="1">
        <v>3</v>
      </c>
      <c r="C19" s="1" t="s">
        <v>349</v>
      </c>
      <c r="D19" s="21">
        <v>44105</v>
      </c>
      <c r="E19" s="21">
        <v>44135</v>
      </c>
      <c r="F19" s="21">
        <v>44076</v>
      </c>
      <c r="G19" s="1">
        <v>20601325694</v>
      </c>
      <c r="H19" s="1" t="s">
        <v>170</v>
      </c>
      <c r="I19" s="1" t="s">
        <v>297</v>
      </c>
      <c r="J19" s="1"/>
      <c r="K19" s="1">
        <v>1</v>
      </c>
    </row>
    <row r="20" spans="1:11" x14ac:dyDescent="0.25">
      <c r="A20" s="1">
        <v>19</v>
      </c>
      <c r="B20" s="1">
        <v>3</v>
      </c>
      <c r="C20" s="1" t="s">
        <v>349</v>
      </c>
      <c r="D20" s="21">
        <v>44105</v>
      </c>
      <c r="E20" s="21">
        <v>44135</v>
      </c>
      <c r="F20" s="21">
        <v>44076</v>
      </c>
      <c r="G20" s="1">
        <v>20601325694</v>
      </c>
      <c r="H20" s="1" t="s">
        <v>171</v>
      </c>
      <c r="I20" s="1" t="s">
        <v>298</v>
      </c>
      <c r="J20" s="1"/>
      <c r="K20" s="1">
        <v>1</v>
      </c>
    </row>
    <row r="21" spans="1:11" x14ac:dyDescent="0.25">
      <c r="A21" s="1">
        <v>20</v>
      </c>
      <c r="B21" s="1">
        <v>2</v>
      </c>
      <c r="C21" s="1" t="s">
        <v>350</v>
      </c>
      <c r="D21" s="21">
        <v>44013</v>
      </c>
      <c r="E21" s="21">
        <v>44074</v>
      </c>
      <c r="F21" s="21">
        <v>44076</v>
      </c>
      <c r="G21" s="1">
        <v>71337110</v>
      </c>
      <c r="H21" s="1" t="s">
        <v>162</v>
      </c>
      <c r="I21" s="1" t="s">
        <v>294</v>
      </c>
      <c r="J21" s="1"/>
      <c r="K21" s="1">
        <v>1</v>
      </c>
    </row>
    <row r="22" spans="1:11" x14ac:dyDescent="0.25">
      <c r="A22" s="1">
        <v>21</v>
      </c>
      <c r="B22" s="1">
        <v>1</v>
      </c>
      <c r="C22" s="1" t="s">
        <v>351</v>
      </c>
      <c r="D22" s="21">
        <v>44075</v>
      </c>
      <c r="E22" s="21">
        <v>44104</v>
      </c>
      <c r="F22" s="21">
        <v>44076</v>
      </c>
      <c r="G22" s="1">
        <v>20601329256</v>
      </c>
      <c r="H22" s="1" t="s">
        <v>157</v>
      </c>
      <c r="I22" s="1" t="s">
        <v>293</v>
      </c>
      <c r="J22" s="1"/>
      <c r="K22" s="1">
        <v>1</v>
      </c>
    </row>
    <row r="23" spans="1:11" x14ac:dyDescent="0.25">
      <c r="A23" s="1">
        <v>22</v>
      </c>
      <c r="B23" s="1">
        <v>1</v>
      </c>
      <c r="C23" s="1" t="s">
        <v>352</v>
      </c>
      <c r="D23" s="21">
        <v>44105</v>
      </c>
      <c r="E23" s="21">
        <v>44135</v>
      </c>
      <c r="F23" s="21">
        <v>44076</v>
      </c>
      <c r="G23" s="1">
        <v>20601329256</v>
      </c>
      <c r="H23" s="1" t="s">
        <v>157</v>
      </c>
      <c r="I23" s="1" t="s">
        <v>293</v>
      </c>
      <c r="J23" s="1"/>
      <c r="K23" s="1">
        <v>1</v>
      </c>
    </row>
    <row r="24" spans="1:11" x14ac:dyDescent="0.25">
      <c r="A24" s="1">
        <v>23</v>
      </c>
      <c r="B24" s="1">
        <v>2</v>
      </c>
      <c r="C24" s="1" t="s">
        <v>353</v>
      </c>
      <c r="D24" s="21">
        <v>44075</v>
      </c>
      <c r="E24" s="21">
        <v>44104</v>
      </c>
      <c r="F24" s="21">
        <v>44076</v>
      </c>
      <c r="G24" s="1">
        <v>71337110</v>
      </c>
      <c r="H24" s="1" t="s">
        <v>162</v>
      </c>
      <c r="I24" s="1" t="s">
        <v>294</v>
      </c>
      <c r="J24" s="1"/>
      <c r="K24" s="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baseColWidth="10" defaultRowHeight="15" x14ac:dyDescent="0.25"/>
  <cols>
    <col min="1" max="1" width="9.140625" bestFit="1" customWidth="1"/>
    <col min="2" max="2" width="8" bestFit="1" customWidth="1"/>
    <col min="3" max="3" width="4.7109375" bestFit="1" customWidth="1"/>
    <col min="4" max="4" width="13.7109375" bestFit="1" customWidth="1"/>
    <col min="5" max="5" width="14.7109375" style="18" bestFit="1" customWidth="1"/>
    <col min="6" max="6" width="15.7109375" style="18" bestFit="1" customWidth="1"/>
    <col min="7" max="7" width="14.7109375" style="18" bestFit="1" customWidth="1"/>
    <col min="8" max="8" width="12" bestFit="1" customWidth="1"/>
    <col min="9" max="9" width="21.42578125" bestFit="1" customWidth="1"/>
    <col min="10" max="10" width="13.28515625" bestFit="1" customWidth="1"/>
    <col min="11" max="11" width="11.7109375" bestFit="1" customWidth="1"/>
    <col min="12" max="12" width="7" bestFit="1" customWidth="1"/>
  </cols>
  <sheetData>
    <row r="1" spans="1:12" x14ac:dyDescent="0.25">
      <c r="A1" s="7" t="s">
        <v>340</v>
      </c>
      <c r="B1" s="7" t="s">
        <v>269</v>
      </c>
      <c r="C1" s="7" t="s">
        <v>149</v>
      </c>
      <c r="D1" s="7" t="s">
        <v>341</v>
      </c>
      <c r="E1" s="19" t="s">
        <v>354</v>
      </c>
      <c r="F1" s="19" t="s">
        <v>343</v>
      </c>
      <c r="G1" s="19" t="s">
        <v>344</v>
      </c>
      <c r="H1" s="7" t="s">
        <v>211</v>
      </c>
      <c r="I1" s="7" t="s">
        <v>312</v>
      </c>
      <c r="J1" s="7" t="s">
        <v>290</v>
      </c>
      <c r="K1" s="7" t="s">
        <v>156</v>
      </c>
      <c r="L1" s="7" t="s">
        <v>21</v>
      </c>
    </row>
    <row r="2" spans="1:12" x14ac:dyDescent="0.25">
      <c r="A2" s="14">
        <v>2</v>
      </c>
      <c r="B2" s="14">
        <v>1</v>
      </c>
      <c r="C2" s="14">
        <v>2</v>
      </c>
      <c r="D2" s="14" t="s">
        <v>345</v>
      </c>
      <c r="E2" s="17">
        <v>44044</v>
      </c>
      <c r="F2" s="17">
        <v>44074</v>
      </c>
      <c r="G2" s="17">
        <v>44076</v>
      </c>
      <c r="H2" s="14">
        <v>20601329256</v>
      </c>
      <c r="I2" s="14" t="s">
        <v>355</v>
      </c>
      <c r="J2" s="14" t="s">
        <v>293</v>
      </c>
      <c r="K2" s="14"/>
      <c r="L2" s="14">
        <v>1</v>
      </c>
    </row>
    <row r="3" spans="1:12" x14ac:dyDescent="0.25">
      <c r="A3" s="14">
        <v>3</v>
      </c>
      <c r="B3" s="14">
        <v>1</v>
      </c>
      <c r="C3" s="14">
        <v>3</v>
      </c>
      <c r="D3" s="14" t="s">
        <v>345</v>
      </c>
      <c r="E3" s="17">
        <v>44044</v>
      </c>
      <c r="F3" s="17">
        <v>44074</v>
      </c>
      <c r="G3" s="17">
        <v>44076</v>
      </c>
      <c r="H3" s="14">
        <v>20601329256</v>
      </c>
      <c r="I3" s="14" t="s">
        <v>356</v>
      </c>
      <c r="J3" s="14" t="s">
        <v>293</v>
      </c>
      <c r="K3" s="14"/>
      <c r="L3" s="14">
        <v>1</v>
      </c>
    </row>
    <row r="4" spans="1:12" x14ac:dyDescent="0.25">
      <c r="A4" s="14">
        <v>4</v>
      </c>
      <c r="B4" s="14">
        <v>2</v>
      </c>
      <c r="C4" s="14">
        <v>4</v>
      </c>
      <c r="D4" s="14" t="s">
        <v>346</v>
      </c>
      <c r="E4" s="17">
        <v>43984</v>
      </c>
      <c r="F4" s="17">
        <v>44012</v>
      </c>
      <c r="G4" s="17">
        <v>44076</v>
      </c>
      <c r="H4" s="14">
        <v>71337110</v>
      </c>
      <c r="I4" s="14" t="s">
        <v>357</v>
      </c>
      <c r="J4" s="14" t="s">
        <v>294</v>
      </c>
      <c r="K4" s="14"/>
      <c r="L4" s="14">
        <v>1</v>
      </c>
    </row>
    <row r="5" spans="1:12" x14ac:dyDescent="0.25">
      <c r="A5" s="14">
        <v>6</v>
      </c>
      <c r="B5" s="14">
        <v>2</v>
      </c>
      <c r="C5" s="14">
        <v>6</v>
      </c>
      <c r="D5" s="14" t="s">
        <v>346</v>
      </c>
      <c r="E5" s="17">
        <v>43984</v>
      </c>
      <c r="F5" s="17">
        <v>44012</v>
      </c>
      <c r="G5" s="17">
        <v>44076</v>
      </c>
      <c r="H5" s="14">
        <v>71337110</v>
      </c>
      <c r="I5" s="14" t="s">
        <v>358</v>
      </c>
      <c r="J5" s="14" t="s">
        <v>294</v>
      </c>
      <c r="K5" s="14"/>
      <c r="L5" s="14">
        <v>1</v>
      </c>
    </row>
    <row r="6" spans="1:12" x14ac:dyDescent="0.25">
      <c r="A6" s="14">
        <v>7</v>
      </c>
      <c r="B6" s="14">
        <v>2</v>
      </c>
      <c r="C6" s="14">
        <v>7</v>
      </c>
      <c r="D6" s="14" t="s">
        <v>347</v>
      </c>
      <c r="E6" s="17">
        <v>43984</v>
      </c>
      <c r="F6" s="17">
        <v>44012</v>
      </c>
      <c r="G6" s="17">
        <v>44076</v>
      </c>
      <c r="H6" s="14">
        <v>71337110</v>
      </c>
      <c r="I6" s="14" t="s">
        <v>359</v>
      </c>
      <c r="J6" s="14" t="s">
        <v>295</v>
      </c>
      <c r="K6" s="14"/>
      <c r="L6" s="14">
        <v>1</v>
      </c>
    </row>
    <row r="7" spans="1:12" x14ac:dyDescent="0.25">
      <c r="A7" s="14">
        <v>8</v>
      </c>
      <c r="B7" s="14">
        <v>2</v>
      </c>
      <c r="C7" s="14">
        <v>8</v>
      </c>
      <c r="D7" s="14" t="s">
        <v>347</v>
      </c>
      <c r="E7" s="17">
        <v>43984</v>
      </c>
      <c r="F7" s="17">
        <v>44012</v>
      </c>
      <c r="G7" s="17">
        <v>44076</v>
      </c>
      <c r="H7" s="14">
        <v>71337110</v>
      </c>
      <c r="I7" s="14" t="s">
        <v>360</v>
      </c>
      <c r="J7" s="14" t="s">
        <v>295</v>
      </c>
      <c r="K7" s="14"/>
      <c r="L7" s="14">
        <v>1</v>
      </c>
    </row>
    <row r="8" spans="1:12" x14ac:dyDescent="0.25">
      <c r="A8" s="14">
        <v>9</v>
      </c>
      <c r="B8" s="14">
        <v>2</v>
      </c>
      <c r="C8" s="14">
        <v>9</v>
      </c>
      <c r="D8" s="14" t="s">
        <v>347</v>
      </c>
      <c r="E8" s="17">
        <v>43984</v>
      </c>
      <c r="F8" s="17">
        <v>44012</v>
      </c>
      <c r="G8" s="17">
        <v>44076</v>
      </c>
      <c r="H8" s="14">
        <v>71337110</v>
      </c>
      <c r="I8" s="14" t="s">
        <v>361</v>
      </c>
      <c r="J8" s="14" t="s">
        <v>295</v>
      </c>
      <c r="K8" s="14"/>
      <c r="L8" s="14">
        <v>1</v>
      </c>
    </row>
    <row r="9" spans="1:12" x14ac:dyDescent="0.25">
      <c r="A9" s="14">
        <v>15</v>
      </c>
      <c r="B9" s="14">
        <v>3</v>
      </c>
      <c r="C9" s="14">
        <v>10</v>
      </c>
      <c r="D9" s="14" t="s">
        <v>349</v>
      </c>
      <c r="E9" s="17">
        <v>44105</v>
      </c>
      <c r="F9" s="17">
        <v>44135</v>
      </c>
      <c r="G9" s="17">
        <v>44076</v>
      </c>
      <c r="H9" s="14">
        <v>20601325694</v>
      </c>
      <c r="I9" s="14" t="s">
        <v>167</v>
      </c>
      <c r="J9" s="14" t="s">
        <v>296</v>
      </c>
      <c r="K9" s="14"/>
      <c r="L9" s="14">
        <v>1</v>
      </c>
    </row>
    <row r="10" spans="1:12" x14ac:dyDescent="0.25">
      <c r="A10" s="14">
        <v>16</v>
      </c>
      <c r="B10" s="14">
        <v>3</v>
      </c>
      <c r="C10" s="14">
        <v>11</v>
      </c>
      <c r="D10" s="14" t="s">
        <v>349</v>
      </c>
      <c r="E10" s="17">
        <v>44105</v>
      </c>
      <c r="F10" s="17">
        <v>44135</v>
      </c>
      <c r="G10" s="17">
        <v>44076</v>
      </c>
      <c r="H10" s="14">
        <v>20601325694</v>
      </c>
      <c r="I10" s="14" t="s">
        <v>168</v>
      </c>
      <c r="J10" s="14" t="s">
        <v>296</v>
      </c>
      <c r="K10" s="14"/>
      <c r="L10" s="14">
        <v>1</v>
      </c>
    </row>
    <row r="11" spans="1:12" x14ac:dyDescent="0.25">
      <c r="A11" s="14">
        <v>17</v>
      </c>
      <c r="B11" s="14">
        <v>3</v>
      </c>
      <c r="C11" s="14">
        <v>12</v>
      </c>
      <c r="D11" s="14" t="s">
        <v>349</v>
      </c>
      <c r="E11" s="17">
        <v>44105</v>
      </c>
      <c r="F11" s="17">
        <v>44135</v>
      </c>
      <c r="G11" s="17">
        <v>44076</v>
      </c>
      <c r="H11" s="14">
        <v>20601325694</v>
      </c>
      <c r="I11" s="14" t="s">
        <v>169</v>
      </c>
      <c r="J11" s="14" t="s">
        <v>296</v>
      </c>
      <c r="K11" s="14"/>
      <c r="L11" s="14">
        <v>1</v>
      </c>
    </row>
    <row r="12" spans="1:12" x14ac:dyDescent="0.25">
      <c r="A12" s="14">
        <v>18</v>
      </c>
      <c r="B12" s="14">
        <v>3</v>
      </c>
      <c r="C12" s="14">
        <v>13</v>
      </c>
      <c r="D12" s="14" t="s">
        <v>349</v>
      </c>
      <c r="E12" s="17">
        <v>44105</v>
      </c>
      <c r="F12" s="17">
        <v>44135</v>
      </c>
      <c r="G12" s="17">
        <v>44076</v>
      </c>
      <c r="H12" s="14">
        <v>20601325694</v>
      </c>
      <c r="I12" s="14" t="s">
        <v>170</v>
      </c>
      <c r="J12" s="14" t="s">
        <v>297</v>
      </c>
      <c r="K12" s="14"/>
      <c r="L12" s="14">
        <v>1</v>
      </c>
    </row>
    <row r="13" spans="1:12" x14ac:dyDescent="0.25">
      <c r="A13" s="14">
        <v>19</v>
      </c>
      <c r="B13" s="14">
        <v>3</v>
      </c>
      <c r="C13" s="14">
        <v>14</v>
      </c>
      <c r="D13" s="14" t="s">
        <v>349</v>
      </c>
      <c r="E13" s="17">
        <v>44105</v>
      </c>
      <c r="F13" s="17">
        <v>44135</v>
      </c>
      <c r="G13" s="17">
        <v>44076</v>
      </c>
      <c r="H13" s="14">
        <v>20601325694</v>
      </c>
      <c r="I13" s="14" t="s">
        <v>171</v>
      </c>
      <c r="J13" s="14" t="s">
        <v>298</v>
      </c>
      <c r="K13" s="14"/>
      <c r="L13" s="14">
        <v>1</v>
      </c>
    </row>
    <row r="14" spans="1:12" x14ac:dyDescent="0.25">
      <c r="A14" s="14">
        <v>22</v>
      </c>
      <c r="B14" s="14">
        <v>1</v>
      </c>
      <c r="C14" s="14">
        <v>1</v>
      </c>
      <c r="D14" s="14" t="s">
        <v>352</v>
      </c>
      <c r="E14" s="17">
        <v>44105</v>
      </c>
      <c r="F14" s="17">
        <v>44135</v>
      </c>
      <c r="G14" s="17">
        <v>44076</v>
      </c>
      <c r="H14" s="14">
        <v>20601329256</v>
      </c>
      <c r="I14" s="14" t="s">
        <v>157</v>
      </c>
      <c r="J14" s="14" t="s">
        <v>293</v>
      </c>
      <c r="K14" s="14"/>
      <c r="L14" s="14">
        <v>1</v>
      </c>
    </row>
    <row r="15" spans="1:12" x14ac:dyDescent="0.25">
      <c r="A15" s="14">
        <v>23</v>
      </c>
      <c r="B15" s="14">
        <v>2</v>
      </c>
      <c r="C15" s="14">
        <v>15</v>
      </c>
      <c r="D15" s="14" t="s">
        <v>353</v>
      </c>
      <c r="E15" s="17">
        <v>44075</v>
      </c>
      <c r="F15" s="17">
        <v>44104</v>
      </c>
      <c r="G15" s="17">
        <v>44076</v>
      </c>
      <c r="H15" s="14">
        <v>71337110</v>
      </c>
      <c r="I15" s="14" t="s">
        <v>173</v>
      </c>
      <c r="J15" s="14" t="s">
        <v>294</v>
      </c>
      <c r="K15" s="14"/>
      <c r="L15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K3" sqref="K3"/>
    </sheetView>
  </sheetViews>
  <sheetFormatPr baseColWidth="10" defaultRowHeight="15" x14ac:dyDescent="0.25"/>
  <cols>
    <col min="1" max="1" width="9.140625" bestFit="1" customWidth="1"/>
    <col min="2" max="2" width="17" bestFit="1" customWidth="1"/>
    <col min="3" max="3" width="14.28515625" bestFit="1" customWidth="1"/>
    <col min="4" max="4" width="22.5703125" bestFit="1" customWidth="1"/>
    <col min="5" max="5" width="10" bestFit="1" customWidth="1"/>
    <col min="6" max="6" width="22.42578125" bestFit="1" customWidth="1"/>
    <col min="7" max="7" width="6.85546875" bestFit="1" customWidth="1"/>
    <col min="8" max="8" width="11.85546875" bestFit="1" customWidth="1"/>
    <col min="9" max="9" width="7" bestFit="1" customWidth="1"/>
    <col min="10" max="10" width="37.140625" customWidth="1"/>
  </cols>
  <sheetData>
    <row r="1" spans="1:11" x14ac:dyDescent="0.25">
      <c r="A1" s="26" t="s">
        <v>363</v>
      </c>
    </row>
    <row r="2" spans="1:11" x14ac:dyDescent="0.25">
      <c r="A2" s="7" t="s">
        <v>193</v>
      </c>
      <c r="B2" s="7" t="s">
        <v>192</v>
      </c>
      <c r="C2" s="7" t="s">
        <v>179</v>
      </c>
      <c r="D2" s="7" t="s">
        <v>180</v>
      </c>
      <c r="E2" s="7" t="s">
        <v>181</v>
      </c>
      <c r="F2" s="7" t="s">
        <v>182</v>
      </c>
      <c r="G2" s="7" t="s">
        <v>183</v>
      </c>
      <c r="H2" s="7" t="s">
        <v>184</v>
      </c>
      <c r="I2" s="7" t="s">
        <v>21</v>
      </c>
    </row>
    <row r="3" spans="1:11" x14ac:dyDescent="0.25">
      <c r="A3" s="14">
        <v>1</v>
      </c>
      <c r="B3" s="14">
        <v>2</v>
      </c>
      <c r="C3" s="14">
        <v>20601329256</v>
      </c>
      <c r="D3" s="14" t="s">
        <v>185</v>
      </c>
      <c r="E3" s="14"/>
      <c r="F3" s="14" t="s">
        <v>186</v>
      </c>
      <c r="G3" s="14">
        <v>2</v>
      </c>
      <c r="H3" s="14" t="s">
        <v>187</v>
      </c>
      <c r="I3" s="14">
        <v>1</v>
      </c>
      <c r="J3" t="str">
        <f>CONCATENATE("(",A3,",",B3,",'",C3,"','",D3,"','",E3,"','",F3,"',",G3,",'",H3,"',",I3,")")</f>
        <v>(1,2,'20601329256','LUCET SAC','','correo@lucet.com.pe',2,'ANDRES',1)</v>
      </c>
      <c r="K3" t="str">
        <f>CONCATENATE($A$1," ",J3)</f>
        <v>INSERT INTO cliente (idCliente,tipoDocumento,nroDocumento,nombre_razonSocial,telefono,email,idKAM,nombreKam,estado) values (1,2,'20601329256','LUCET SAC','','correo@lucet.com.pe',2,'ANDRES',1)</v>
      </c>
    </row>
    <row r="4" spans="1:11" x14ac:dyDescent="0.25">
      <c r="A4" s="14">
        <v>2</v>
      </c>
      <c r="B4" s="14">
        <v>1</v>
      </c>
      <c r="C4" s="14">
        <v>71337110</v>
      </c>
      <c r="D4" s="14" t="s">
        <v>188</v>
      </c>
      <c r="E4" s="14">
        <v>935753210</v>
      </c>
      <c r="F4" s="14" t="s">
        <v>189</v>
      </c>
      <c r="G4" s="14">
        <v>2</v>
      </c>
      <c r="H4" s="14" t="s">
        <v>187</v>
      </c>
      <c r="I4" s="14">
        <v>1</v>
      </c>
      <c r="J4" t="str">
        <f>CONCATENATE("(",A4,",",B4,",'",C4,"','",D4,"','",E4,"','",F4,"',",G4,",'",H4,"',",I4,")")</f>
        <v>(2,1,'71337110','CARLOS ARANGO SAENZ','935753210','carlos.arango@pucp.pe',2,'ANDRES',1)</v>
      </c>
      <c r="K4" t="str">
        <f t="shared" ref="K4:K5" si="0">CONCATENATE($A$1," ",J4)</f>
        <v>INSERT INTO cliente (idCliente,tipoDocumento,nroDocumento,nombre_razonSocial,telefono,email,idKAM,nombreKam,estado) values (2,1,'71337110','CARLOS ARANGO SAENZ','935753210','carlos.arango@pucp.pe',2,'ANDRES',1)</v>
      </c>
    </row>
    <row r="5" spans="1:11" x14ac:dyDescent="0.25">
      <c r="A5" s="14">
        <v>3</v>
      </c>
      <c r="B5" s="14">
        <v>2</v>
      </c>
      <c r="C5" s="14">
        <v>20601325694</v>
      </c>
      <c r="D5" s="14" t="s">
        <v>190</v>
      </c>
      <c r="E5" s="14">
        <v>516113213</v>
      </c>
      <c r="F5" s="14" t="s">
        <v>191</v>
      </c>
      <c r="G5" s="14">
        <v>3</v>
      </c>
      <c r="H5" s="14" t="s">
        <v>231</v>
      </c>
      <c r="I5" s="14">
        <v>1</v>
      </c>
      <c r="J5" t="str">
        <f>CONCATENATE("(",A5,",",B5,",'",C5,"','",D5,"','",E5,"','",F5,"',",G5,",'",H5,"',",I5,")")</f>
        <v>(3,2,'20601325694','LEASEIN SAC','516113213','correo@leasein.com.pe',3,'KEVIN',1)</v>
      </c>
      <c r="K5" t="str">
        <f t="shared" si="0"/>
        <v>INSERT INTO cliente (idCliente,tipoDocumento,nroDocumento,nombre_razonSocial,telefono,email,idKAM,nombreKam,estado) values (3,2,'20601325694','LEASEIN SAC','516113213','correo@leasein.com.pe',3,'KEVIN',1)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4" sqref="J4"/>
    </sheetView>
  </sheetViews>
  <sheetFormatPr baseColWidth="10" defaultRowHeight="15" x14ac:dyDescent="0.25"/>
  <cols>
    <col min="1" max="1" width="10" bestFit="1" customWidth="1"/>
    <col min="2" max="2" width="9.140625" bestFit="1" customWidth="1"/>
    <col min="3" max="3" width="14.28515625" bestFit="1" customWidth="1"/>
    <col min="4" max="4" width="31" bestFit="1" customWidth="1"/>
    <col min="5" max="5" width="24.7109375" bestFit="1" customWidth="1"/>
    <col min="6" max="6" width="11" bestFit="1" customWidth="1"/>
    <col min="7" max="7" width="27.7109375" bestFit="1" customWidth="1"/>
    <col min="8" max="8" width="7" bestFit="1" customWidth="1"/>
    <col min="9" max="9" width="15.85546875" customWidth="1"/>
  </cols>
  <sheetData>
    <row r="1" spans="1:10" x14ac:dyDescent="0.25">
      <c r="A1" t="s">
        <v>365</v>
      </c>
    </row>
    <row r="2" spans="1:10" x14ac:dyDescent="0.25">
      <c r="A2" s="7" t="s">
        <v>194</v>
      </c>
      <c r="B2" s="7" t="s">
        <v>178</v>
      </c>
      <c r="C2" s="7" t="s">
        <v>179</v>
      </c>
      <c r="D2" s="7" t="s">
        <v>195</v>
      </c>
      <c r="E2" s="7" t="s">
        <v>196</v>
      </c>
      <c r="F2" s="7" t="s">
        <v>181</v>
      </c>
      <c r="G2" s="7" t="s">
        <v>182</v>
      </c>
      <c r="H2" s="7" t="s">
        <v>21</v>
      </c>
    </row>
    <row r="3" spans="1:10" x14ac:dyDescent="0.25">
      <c r="A3" s="14">
        <v>1</v>
      </c>
      <c r="B3" s="14">
        <v>1</v>
      </c>
      <c r="C3" s="14">
        <v>71337110</v>
      </c>
      <c r="D3" s="14" t="s">
        <v>197</v>
      </c>
      <c r="E3" s="14" t="s">
        <v>198</v>
      </c>
      <c r="F3" s="14">
        <v>1234546312</v>
      </c>
      <c r="G3" s="14" t="s">
        <v>199</v>
      </c>
      <c r="H3" s="14">
        <v>1</v>
      </c>
      <c r="I3" t="str">
        <f>CONCATENATE("(",A3,",",B3,",'",C3,"','",D3,"','",E3,"','",F3,"','",G3,"',",H3,")")</f>
        <v>(1,1,'71337110','CARLOS ENRIQUE','Avenida Universitaria 1801','1234546312','enrique@correo.pucp.edu.pe',1)</v>
      </c>
      <c r="J3" t="str">
        <f>CONCATENATE($A$1," ",I3)</f>
        <v>INSERT INTO cliente_sucursal (idSucursal,idCliente,nroDocumento,nombreContacto,direccion,telefono,email,estado) VALUES  (1,1,'71337110','CARLOS ENRIQUE','Avenida Universitaria 1801','1234546312','enrique@correo.pucp.edu.pe',1)</v>
      </c>
    </row>
    <row r="4" spans="1:10" x14ac:dyDescent="0.25">
      <c r="A4" s="14">
        <v>2</v>
      </c>
      <c r="B4" s="14">
        <v>1</v>
      </c>
      <c r="C4" s="14">
        <v>76040953</v>
      </c>
      <c r="D4" s="14" t="s">
        <v>200</v>
      </c>
      <c r="E4" s="14" t="s">
        <v>201</v>
      </c>
      <c r="F4" s="14" t="s">
        <v>202</v>
      </c>
      <c r="G4" s="14" t="s">
        <v>203</v>
      </c>
      <c r="H4" s="14">
        <v>1</v>
      </c>
      <c r="I4" t="str">
        <f t="shared" ref="I4:I6" si="0">CONCATENATE("(",A4,",",B4,",'",C4,"','",D4,"','",E4,"','",F4,"','",G4,"',",H4,")")</f>
        <v>(2,1,'76040953','DIANA PAREDES','Avenida Universitaria 2200','01-2060598','diana@correo.com.pe',1)</v>
      </c>
      <c r="J4" t="str">
        <f t="shared" ref="J4:J6" si="1">CONCATENATE($A$1," ",I4)</f>
        <v>INSERT INTO cliente_sucursal (idSucursal,idCliente,nroDocumento,nombreContacto,direccion,telefono,email,estado) VALUES  (2,1,'76040953','DIANA PAREDES','Avenida Universitaria 2200','01-2060598','diana@correo.com.pe',1)</v>
      </c>
    </row>
    <row r="5" spans="1:10" x14ac:dyDescent="0.25">
      <c r="A5" s="14">
        <v>3</v>
      </c>
      <c r="B5" s="14">
        <v>3</v>
      </c>
      <c r="C5" s="14">
        <v>76400951</v>
      </c>
      <c r="D5" s="14" t="s">
        <v>204</v>
      </c>
      <c r="E5" s="14" t="s">
        <v>205</v>
      </c>
      <c r="F5" s="14">
        <v>938126533</v>
      </c>
      <c r="G5" s="14" t="s">
        <v>206</v>
      </c>
      <c r="H5" s="14">
        <v>1</v>
      </c>
      <c r="I5" t="str">
        <f t="shared" si="0"/>
        <v>(3,3,'76400951','NEUS GILVONIO','Pasaje Sor Angélica 125','938126533','neus@correo.com.pe',1)</v>
      </c>
      <c r="J5" t="str">
        <f t="shared" si="1"/>
        <v>INSERT INTO cliente_sucursal (idSucursal,idCliente,nroDocumento,nombreContacto,direccion,telefono,email,estado) VALUES  (3,3,'76400951','NEUS GILVONIO','Pasaje Sor Angélica 125','938126533','neus@correo.com.pe',1)</v>
      </c>
    </row>
    <row r="6" spans="1:10" x14ac:dyDescent="0.25">
      <c r="A6" s="14">
        <v>4</v>
      </c>
      <c r="B6" s="14">
        <v>2</v>
      </c>
      <c r="C6" s="14">
        <v>71337110</v>
      </c>
      <c r="D6" s="14" t="s">
        <v>207</v>
      </c>
      <c r="E6" s="14" t="s">
        <v>208</v>
      </c>
      <c r="F6" s="14">
        <v>1354321351</v>
      </c>
      <c r="G6" s="14" t="s">
        <v>209</v>
      </c>
      <c r="H6" s="14">
        <v>1</v>
      </c>
      <c r="I6" t="str">
        <f t="shared" si="0"/>
        <v>(4,2,'71337110','CARLOS ENRIQUE ARANGO SAENZ','Pasaje sor Angélica 125','1354321351','carlos@pucp.com.pe',1)</v>
      </c>
      <c r="J6" t="str">
        <f t="shared" si="1"/>
        <v>INSERT INTO cliente_sucursal (idSucursal,idCliente,nroDocumento,nombreContacto,direccion,telefono,email,estado) VALUES  (4,2,'71337110','CARLOS ENRIQUE ARANGO SAENZ','Pasaje sor Angélica 125','1354321351','carlos@pucp.com.pe',1)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baseColWidth="10" defaultRowHeight="15" x14ac:dyDescent="0.25"/>
  <cols>
    <col min="1" max="2" width="12" bestFit="1" customWidth="1"/>
    <col min="3" max="3" width="13.28515625" bestFit="1" customWidth="1"/>
    <col min="4" max="4" width="17" bestFit="1" customWidth="1"/>
    <col min="5" max="5" width="11.28515625" bestFit="1" customWidth="1"/>
    <col min="6" max="6" width="9.28515625" bestFit="1" customWidth="1"/>
    <col min="7" max="7" width="12" bestFit="1" customWidth="1"/>
    <col min="8" max="8" width="17.85546875" bestFit="1" customWidth="1"/>
    <col min="9" max="9" width="15.85546875" bestFit="1" customWidth="1"/>
    <col min="10" max="10" width="16.7109375" bestFit="1" customWidth="1"/>
    <col min="11" max="11" width="17.85546875" bestFit="1" customWidth="1"/>
    <col min="12" max="12" width="7" bestFit="1" customWidth="1"/>
  </cols>
  <sheetData>
    <row r="1" spans="1:14" x14ac:dyDescent="0.25">
      <c r="A1" t="s">
        <v>368</v>
      </c>
    </row>
    <row r="2" spans="1:14" x14ac:dyDescent="0.25">
      <c r="A2" s="7" t="s">
        <v>210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196</v>
      </c>
      <c r="G2" s="7" t="s">
        <v>181</v>
      </c>
      <c r="H2" s="7" t="s">
        <v>182</v>
      </c>
      <c r="I2" s="7" t="s">
        <v>195</v>
      </c>
      <c r="J2" s="7" t="s">
        <v>215</v>
      </c>
      <c r="K2" s="7" t="s">
        <v>216</v>
      </c>
      <c r="L2" s="7" t="s">
        <v>21</v>
      </c>
    </row>
    <row r="3" spans="1:14" x14ac:dyDescent="0.25">
      <c r="A3" s="14">
        <v>1</v>
      </c>
      <c r="B3" s="14">
        <v>20601329255</v>
      </c>
      <c r="C3" s="14" t="s">
        <v>217</v>
      </c>
      <c r="D3" s="14" t="s">
        <v>217</v>
      </c>
      <c r="E3" s="14" t="s">
        <v>218</v>
      </c>
      <c r="F3" s="14">
        <v>123456</v>
      </c>
      <c r="G3" s="14">
        <v>123456</v>
      </c>
      <c r="H3" s="14" t="s">
        <v>219</v>
      </c>
      <c r="I3" s="14" t="s">
        <v>220</v>
      </c>
      <c r="J3" s="14">
        <v>123456</v>
      </c>
      <c r="K3" s="14" t="s">
        <v>219</v>
      </c>
      <c r="L3" s="14">
        <v>1</v>
      </c>
      <c r="M3" t="str">
        <f>CONCATENATE("(",A3,",'",B3,"','",C3,"','",D3,"','",E3,"','",F3,"','",G3,"','",H3,"','",I3,"','",J3,"','",K3,"',",L3,")")</f>
        <v>(1,'20601329255','PROVEEDOR 1','PROVEEDOR 1','PROV1','123456','123456','corre@gmail.com','Carlos','123456','corre@gmail.com',1)</v>
      </c>
      <c r="N3" t="str">
        <f>CONCATENATE($A$1," ",M3)</f>
        <v>INSERT INTO proveedor (idProveedor,ruc,razonSocial,nombreComercial,abreviacion,direccion,telefono,email,nombreContacto,telefonoContacto,emailContacto,estado) VALUES  (1,'20601329255','PROVEEDOR 1','PROVEEDOR 1','PROV1','123456','123456','corre@gmail.com','Carlos','123456','corre@gmail.com',1)</v>
      </c>
    </row>
    <row r="4" spans="1:14" x14ac:dyDescent="0.25">
      <c r="A4" s="14">
        <v>2</v>
      </c>
      <c r="B4" s="14">
        <v>20601329245</v>
      </c>
      <c r="C4" s="14" t="s">
        <v>221</v>
      </c>
      <c r="D4" s="14" t="s">
        <v>221</v>
      </c>
      <c r="E4" s="14" t="s">
        <v>222</v>
      </c>
      <c r="F4" s="14" t="s">
        <v>223</v>
      </c>
      <c r="G4" s="14">
        <v>12365646444</v>
      </c>
      <c r="H4" s="14" t="s">
        <v>224</v>
      </c>
      <c r="I4" s="14" t="s">
        <v>221</v>
      </c>
      <c r="J4" s="14">
        <v>12365646444</v>
      </c>
      <c r="K4" s="14" t="s">
        <v>224</v>
      </c>
      <c r="L4" s="14">
        <v>1</v>
      </c>
      <c r="M4" t="str">
        <f>CONCATENATE("(",A4,",'",B4,"','",C4,"','",D4,"','",E4,"','",F4,"','",G4,"','",H4,"','",I4,"','",J4,"','",K4,"',",L4,")")</f>
        <v>(2,'20601329245','PROVEEDOR 2','PROVEEDOR 2','PROV2','Direccion','12365646444','correo@gmail.com','PROVEEDOR 2','12365646444','correo@gmail.com',1)</v>
      </c>
      <c r="N4" t="str">
        <f>CONCATENATE($A$1," ",M4)</f>
        <v>INSERT INTO proveedor (idProveedor,ruc,razonSocial,nombreComercial,abreviacion,direccion,telefono,email,nombreContacto,telefonoContacto,emailContacto,estado) VALUES  (2,'20601329245','PROVEEDOR 2','PROVEEDOR 2','PROV2','Direccion','12365646444','correo@gmail.com','PROVEEDOR 2','12365646444','correo@gmail.com',1)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4" sqref="I4"/>
    </sheetView>
  </sheetViews>
  <sheetFormatPr baseColWidth="10" defaultRowHeight="15" x14ac:dyDescent="0.25"/>
  <cols>
    <col min="1" max="1" width="9.42578125" bestFit="1" customWidth="1"/>
    <col min="2" max="2" width="9" bestFit="1" customWidth="1"/>
    <col min="3" max="3" width="16.28515625" bestFit="1" customWidth="1"/>
    <col min="4" max="4" width="9" bestFit="1" customWidth="1"/>
    <col min="5" max="5" width="10" bestFit="1" customWidth="1"/>
    <col min="6" max="6" width="7.5703125" bestFit="1" customWidth="1"/>
    <col min="7" max="7" width="24.42578125" customWidth="1"/>
  </cols>
  <sheetData>
    <row r="1" spans="1:9" x14ac:dyDescent="0.25">
      <c r="A1" t="s">
        <v>369</v>
      </c>
    </row>
    <row r="2" spans="1:9" x14ac:dyDescent="0.25">
      <c r="A2" s="7" t="s">
        <v>225</v>
      </c>
      <c r="B2" s="7" t="s">
        <v>226</v>
      </c>
      <c r="C2" s="7" t="s">
        <v>1</v>
      </c>
      <c r="D2" s="7" t="s">
        <v>227</v>
      </c>
      <c r="E2" s="7" t="s">
        <v>228</v>
      </c>
      <c r="F2" s="7" t="s">
        <v>232</v>
      </c>
      <c r="G2" s="7" t="s">
        <v>182</v>
      </c>
    </row>
    <row r="3" spans="1:9" x14ac:dyDescent="0.25">
      <c r="A3" s="14">
        <v>1</v>
      </c>
      <c r="B3" s="14">
        <v>71337110</v>
      </c>
      <c r="C3" s="14" t="s">
        <v>229</v>
      </c>
      <c r="D3" s="14" t="s">
        <v>230</v>
      </c>
      <c r="E3" s="14">
        <v>123456789</v>
      </c>
      <c r="F3" s="14">
        <v>1</v>
      </c>
      <c r="G3" s="14"/>
      <c r="H3" t="str">
        <f>CONCATENATE("(",A3,",'",B3,"','",C3,"','",D3,"','",E3,"',",F3,",'",G3,"',1)",)</f>
        <v>(1,'71337110','CARLOS ARANGO','CEAS','123456789',1,'',1)</v>
      </c>
      <c r="I3" t="str">
        <f>CONCATENATE($A$1," ",H3)</f>
        <v>INSERT INTO usuario (idUsuario,dni,nombre,usuario,PASSWORD,perfil,email,estado)  VALUES  (1,'71337110','CARLOS ARANGO','CEAS','123456789',1,'',1)</v>
      </c>
    </row>
    <row r="4" spans="1:9" x14ac:dyDescent="0.25">
      <c r="A4" s="15">
        <v>2</v>
      </c>
      <c r="B4" s="15">
        <v>4545645</v>
      </c>
      <c r="C4" s="15" t="s">
        <v>366</v>
      </c>
      <c r="D4" s="15" t="s">
        <v>367</v>
      </c>
      <c r="E4" s="15">
        <v>111111</v>
      </c>
      <c r="F4" s="15">
        <v>2</v>
      </c>
      <c r="G4" s="15"/>
      <c r="H4" t="str">
        <f>CONCATENATE("(",A4,",'",B4,"','",C4,"','",D4,"','",E4,"',",F4,",'",G4,"',1)",)</f>
        <v>(2,'4545645','General','GEN','111111',2,'',1)</v>
      </c>
      <c r="I4" t="str">
        <f>CONCATENATE($A$1," ",H4)</f>
        <v>INSERT INTO usuario (idUsuario,dni,nombre,usuario,PASSWORD,perfil,email,estado)  VALUES  (2,'4545645','General','GEN','111111',2,'',1)</v>
      </c>
    </row>
    <row r="5" spans="1:9" x14ac:dyDescent="0.25">
      <c r="A5" s="14"/>
      <c r="B5" s="14"/>
      <c r="C5" s="14"/>
      <c r="D5" s="14"/>
      <c r="E5" s="14"/>
      <c r="F5" s="14"/>
      <c r="G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5"/>
  <sheetViews>
    <sheetView workbookViewId="0">
      <selection activeCell="B4" sqref="B4"/>
    </sheetView>
  </sheetViews>
  <sheetFormatPr baseColWidth="10" defaultRowHeight="15" x14ac:dyDescent="0.25"/>
  <cols>
    <col min="1" max="1" width="11.140625" bestFit="1" customWidth="1"/>
    <col min="2" max="2" width="17.28515625" bestFit="1" customWidth="1"/>
    <col min="3" max="3" width="14.710937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3">
        <v>1</v>
      </c>
      <c r="B2" s="23" t="s">
        <v>3</v>
      </c>
      <c r="C2" s="23" t="s">
        <v>4</v>
      </c>
    </row>
    <row r="3" spans="1:3" x14ac:dyDescent="0.25">
      <c r="A3" s="23">
        <v>2</v>
      </c>
      <c r="B3" s="23" t="s">
        <v>5</v>
      </c>
      <c r="C3" s="23" t="s">
        <v>4</v>
      </c>
    </row>
    <row r="4" spans="1:3" x14ac:dyDescent="0.25">
      <c r="A4" s="23">
        <v>3</v>
      </c>
      <c r="B4" s="23" t="s">
        <v>6</v>
      </c>
      <c r="C4" s="23" t="s">
        <v>4</v>
      </c>
    </row>
    <row r="5" spans="1:3" x14ac:dyDescent="0.25">
      <c r="A5" s="23">
        <v>4</v>
      </c>
      <c r="B5" s="23" t="s">
        <v>7</v>
      </c>
      <c r="C5" s="23" t="s">
        <v>4</v>
      </c>
    </row>
    <row r="6" spans="1:3" x14ac:dyDescent="0.25">
      <c r="A6" s="23">
        <v>5</v>
      </c>
      <c r="B6" s="23" t="s">
        <v>8</v>
      </c>
      <c r="C6" s="23" t="s">
        <v>4</v>
      </c>
    </row>
    <row r="7" spans="1:3" x14ac:dyDescent="0.25">
      <c r="A7" s="23">
        <v>6</v>
      </c>
      <c r="B7" s="23" t="s">
        <v>9</v>
      </c>
      <c r="C7" s="23" t="s">
        <v>4</v>
      </c>
    </row>
    <row r="8" spans="1:3" x14ac:dyDescent="0.25">
      <c r="A8" s="23">
        <v>7</v>
      </c>
      <c r="B8" s="23" t="s">
        <v>10</v>
      </c>
      <c r="C8" s="23" t="s">
        <v>4</v>
      </c>
    </row>
    <row r="9" spans="1:3" x14ac:dyDescent="0.25">
      <c r="A9" s="23">
        <v>8</v>
      </c>
      <c r="B9" s="23" t="s">
        <v>11</v>
      </c>
      <c r="C9" s="23" t="s">
        <v>12</v>
      </c>
    </row>
    <row r="10" spans="1:3" x14ac:dyDescent="0.25">
      <c r="A10" s="23">
        <v>9</v>
      </c>
      <c r="B10" s="23" t="s">
        <v>13</v>
      </c>
      <c r="C10" s="23" t="s">
        <v>12</v>
      </c>
    </row>
    <row r="11" spans="1:3" x14ac:dyDescent="0.25">
      <c r="A11" s="23">
        <v>10</v>
      </c>
      <c r="B11" s="23" t="s">
        <v>14</v>
      </c>
      <c r="C11" s="23" t="s">
        <v>12</v>
      </c>
    </row>
    <row r="12" spans="1:3" x14ac:dyDescent="0.25">
      <c r="A12" s="23">
        <v>11</v>
      </c>
      <c r="B12" s="23" t="s">
        <v>15</v>
      </c>
      <c r="C12" s="23" t="s">
        <v>12</v>
      </c>
    </row>
    <row r="13" spans="1:3" x14ac:dyDescent="0.25">
      <c r="A13" s="23">
        <v>12</v>
      </c>
      <c r="B13" s="23" t="s">
        <v>16</v>
      </c>
      <c r="C13" s="23" t="s">
        <v>17</v>
      </c>
    </row>
    <row r="14" spans="1:3" x14ac:dyDescent="0.25">
      <c r="A14" s="23">
        <v>13</v>
      </c>
      <c r="B14" s="23" t="s">
        <v>18</v>
      </c>
      <c r="C14" s="23" t="s">
        <v>17</v>
      </c>
    </row>
    <row r="15" spans="1:3" x14ac:dyDescent="0.25">
      <c r="A15" s="23">
        <v>14</v>
      </c>
      <c r="B15" s="23" t="s">
        <v>19</v>
      </c>
      <c r="C15" s="23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baseColWidth="10" defaultRowHeight="15" x14ac:dyDescent="0.25"/>
  <cols>
    <col min="1" max="1" width="8.140625" bestFit="1" customWidth="1"/>
    <col min="2" max="2" width="12.28515625" bestFit="1" customWidth="1"/>
    <col min="5" max="5" width="13.42578125" bestFit="1" customWidth="1"/>
  </cols>
  <sheetData>
    <row r="1" spans="1:6" x14ac:dyDescent="0.25">
      <c r="A1" t="s">
        <v>370</v>
      </c>
    </row>
    <row r="2" spans="1:6" x14ac:dyDescent="0.25">
      <c r="A2" s="3" t="s">
        <v>20</v>
      </c>
      <c r="B2" s="3" t="s">
        <v>1</v>
      </c>
      <c r="C2" s="3" t="s">
        <v>0</v>
      </c>
      <c r="D2" s="3" t="s">
        <v>21</v>
      </c>
    </row>
    <row r="3" spans="1:6" x14ac:dyDescent="0.25">
      <c r="A3" s="8">
        <v>1</v>
      </c>
      <c r="B3" s="8" t="s">
        <v>22</v>
      </c>
      <c r="C3" s="8">
        <v>1</v>
      </c>
      <c r="D3" s="8">
        <v>1</v>
      </c>
      <c r="E3" t="str">
        <f>CONCATENATE("(",A3,",'",B3,"',",C3,",",D3,")",)</f>
        <v>(1,'APPLE',1,1)</v>
      </c>
      <c r="F3" t="str">
        <f>CONCATENATE($A$1," ",E3)</f>
        <v>INSERT INTO marca (idMarca,nombre,idCategoria,estado) VALUES  (1,'APPLE',1,1)</v>
      </c>
    </row>
    <row r="4" spans="1:6" x14ac:dyDescent="0.25">
      <c r="A4" s="8">
        <v>2</v>
      </c>
      <c r="B4" s="8" t="s">
        <v>23</v>
      </c>
      <c r="C4" s="8">
        <v>1</v>
      </c>
      <c r="D4" s="8">
        <v>1</v>
      </c>
      <c r="E4" t="str">
        <f t="shared" ref="E4:E19" si="0">CONCATENATE("(",A4,",'",B4,"',",C4,",",D4,")",)</f>
        <v>(2,'COMPATIBLE',1,1)</v>
      </c>
      <c r="F4" t="str">
        <f t="shared" ref="F4:F19" si="1">CONCATENATE($A$1," ",E4)</f>
        <v>INSERT INTO marca (idMarca,nombre,idCategoria,estado) VALUES  (2,'COMPATIBLE',1,1)</v>
      </c>
    </row>
    <row r="5" spans="1:6" x14ac:dyDescent="0.25">
      <c r="A5" s="8">
        <v>3</v>
      </c>
      <c r="B5" s="8" t="s">
        <v>24</v>
      </c>
      <c r="C5" s="8">
        <v>1</v>
      </c>
      <c r="D5" s="8">
        <v>1</v>
      </c>
      <c r="E5" t="str">
        <f t="shared" si="0"/>
        <v>(3,'DELL ',1,1)</v>
      </c>
      <c r="F5" t="str">
        <f t="shared" si="1"/>
        <v>INSERT INTO marca (idMarca,nombre,idCategoria,estado) VALUES  (3,'DELL ',1,1)</v>
      </c>
    </row>
    <row r="6" spans="1:6" x14ac:dyDescent="0.25">
      <c r="A6" s="8">
        <v>4</v>
      </c>
      <c r="B6" s="8" t="s">
        <v>25</v>
      </c>
      <c r="C6" s="8">
        <v>1</v>
      </c>
      <c r="D6" s="8">
        <v>1</v>
      </c>
      <c r="E6" t="str">
        <f t="shared" si="0"/>
        <v>(4,'HP',1,1)</v>
      </c>
      <c r="F6" t="str">
        <f t="shared" si="1"/>
        <v>INSERT INTO marca (idMarca,nombre,idCategoria,estado) VALUES  (4,'HP',1,1)</v>
      </c>
    </row>
    <row r="7" spans="1:6" x14ac:dyDescent="0.25">
      <c r="A7" s="8">
        <v>5</v>
      </c>
      <c r="B7" s="8" t="s">
        <v>26</v>
      </c>
      <c r="C7" s="8">
        <v>1</v>
      </c>
      <c r="D7" s="8">
        <v>1</v>
      </c>
      <c r="E7" t="str">
        <f t="shared" si="0"/>
        <v>(5,'LENOVO',1,1)</v>
      </c>
      <c r="F7" t="str">
        <f t="shared" si="1"/>
        <v>INSERT INTO marca (idMarca,nombre,idCategoria,estado) VALUES  (5,'LENOVO',1,1)</v>
      </c>
    </row>
    <row r="8" spans="1:6" x14ac:dyDescent="0.25">
      <c r="A8" s="8">
        <v>6</v>
      </c>
      <c r="B8" s="8" t="s">
        <v>27</v>
      </c>
      <c r="C8" s="8">
        <v>1</v>
      </c>
      <c r="D8" s="8">
        <v>1</v>
      </c>
      <c r="E8" t="str">
        <f t="shared" si="0"/>
        <v>(6,'TOSHIBA',1,1)</v>
      </c>
      <c r="F8" t="str">
        <f t="shared" si="1"/>
        <v>INSERT INTO marca (idMarca,nombre,idCategoria,estado) VALUES  (6,'TOSHIBA',1,1)</v>
      </c>
    </row>
    <row r="9" spans="1:6" x14ac:dyDescent="0.25">
      <c r="A9" s="23">
        <v>7</v>
      </c>
      <c r="B9" s="23" t="s">
        <v>11</v>
      </c>
      <c r="C9" s="23">
        <v>8</v>
      </c>
      <c r="D9" s="23">
        <v>1</v>
      </c>
      <c r="E9" t="str">
        <f t="shared" si="0"/>
        <v>(7,'MEMORIA',8,1)</v>
      </c>
      <c r="F9" t="str">
        <f t="shared" si="1"/>
        <v>INSERT INTO marca (idMarca,nombre,idCategoria,estado) VALUES  (7,'MEMORIA',8,1)</v>
      </c>
    </row>
    <row r="10" spans="1:6" x14ac:dyDescent="0.25">
      <c r="A10" s="8">
        <v>8</v>
      </c>
      <c r="B10" s="8" t="s">
        <v>28</v>
      </c>
      <c r="C10" s="8">
        <v>9</v>
      </c>
      <c r="D10" s="8">
        <v>1</v>
      </c>
      <c r="E10" t="str">
        <f t="shared" si="0"/>
        <v>(8,'INTEL',9,1)</v>
      </c>
      <c r="F10" t="str">
        <f t="shared" si="1"/>
        <v>INSERT INTO marca (idMarca,nombre,idCategoria,estado) VALUES  (8,'INTEL',9,1)</v>
      </c>
    </row>
    <row r="11" spans="1:6" x14ac:dyDescent="0.25">
      <c r="A11" s="8">
        <v>9</v>
      </c>
      <c r="B11" s="8" t="s">
        <v>29</v>
      </c>
      <c r="C11" s="8">
        <v>9</v>
      </c>
      <c r="D11" s="8">
        <v>1</v>
      </c>
      <c r="E11" t="str">
        <f t="shared" si="0"/>
        <v>(9,'AMD',9,1)</v>
      </c>
      <c r="F11" t="str">
        <f t="shared" si="1"/>
        <v>INSERT INTO marca (idMarca,nombre,idCategoria,estado) VALUES  (9,'AMD',9,1)</v>
      </c>
    </row>
    <row r="12" spans="1:6" x14ac:dyDescent="0.25">
      <c r="A12" s="23">
        <v>10</v>
      </c>
      <c r="B12" s="23" t="s">
        <v>14</v>
      </c>
      <c r="C12" s="23">
        <v>10</v>
      </c>
      <c r="D12" s="23">
        <v>1</v>
      </c>
      <c r="E12" t="str">
        <f t="shared" si="0"/>
        <v>(10,'DISCO',10,1)</v>
      </c>
      <c r="F12" t="str">
        <f t="shared" si="1"/>
        <v>INSERT INTO marca (idMarca,nombre,idCategoria,estado) VALUES  (10,'DISCO',10,1)</v>
      </c>
    </row>
    <row r="13" spans="1:6" x14ac:dyDescent="0.25">
      <c r="A13" s="8">
        <v>11</v>
      </c>
      <c r="B13" s="8" t="s">
        <v>29</v>
      </c>
      <c r="C13" s="8">
        <v>11</v>
      </c>
      <c r="D13" s="8">
        <v>1</v>
      </c>
      <c r="E13" t="str">
        <f t="shared" si="0"/>
        <v>(11,'AMD',11,1)</v>
      </c>
      <c r="F13" t="str">
        <f t="shared" si="1"/>
        <v>INSERT INTO marca (idMarca,nombre,idCategoria,estado) VALUES  (11,'AMD',11,1)</v>
      </c>
    </row>
    <row r="14" spans="1:6" x14ac:dyDescent="0.25">
      <c r="A14" s="8">
        <v>12</v>
      </c>
      <c r="B14" s="8" t="s">
        <v>30</v>
      </c>
      <c r="C14" s="8">
        <v>11</v>
      </c>
      <c r="D14" s="8">
        <v>1</v>
      </c>
      <c r="E14" t="str">
        <f t="shared" si="0"/>
        <v>(12,'NVIDIA',11,1)</v>
      </c>
      <c r="F14" t="str">
        <f t="shared" si="1"/>
        <v>INSERT INTO marca (idMarca,nombre,idCategoria,estado) VALUES  (12,'NVIDIA',11,1)</v>
      </c>
    </row>
    <row r="15" spans="1:6" x14ac:dyDescent="0.25">
      <c r="A15" s="23">
        <v>13</v>
      </c>
      <c r="B15" s="23" t="s">
        <v>16</v>
      </c>
      <c r="C15" s="23">
        <v>12</v>
      </c>
      <c r="D15" s="23">
        <v>1</v>
      </c>
      <c r="E15" t="str">
        <f t="shared" si="0"/>
        <v>(13,'WINDOWS',12,1)</v>
      </c>
      <c r="F15" t="str">
        <f t="shared" si="1"/>
        <v>INSERT INTO marca (idMarca,nombre,idCategoria,estado) VALUES  (13,'WINDOWS',12,1)</v>
      </c>
    </row>
    <row r="16" spans="1:6" x14ac:dyDescent="0.25">
      <c r="A16" s="23">
        <v>14</v>
      </c>
      <c r="B16" s="23" t="s">
        <v>18</v>
      </c>
      <c r="C16" s="23">
        <v>13</v>
      </c>
      <c r="D16" s="23">
        <v>1</v>
      </c>
      <c r="E16" t="str">
        <f t="shared" si="0"/>
        <v>(14,'OFFICE',13,1)</v>
      </c>
      <c r="F16" t="str">
        <f t="shared" si="1"/>
        <v>INSERT INTO marca (idMarca,nombre,idCategoria,estado) VALUES  (14,'OFFICE',13,1)</v>
      </c>
    </row>
    <row r="17" spans="1:6" x14ac:dyDescent="0.25">
      <c r="A17" s="8">
        <v>15</v>
      </c>
      <c r="B17" s="8" t="s">
        <v>31</v>
      </c>
      <c r="C17" s="8">
        <v>14</v>
      </c>
      <c r="D17" s="8">
        <v>1</v>
      </c>
      <c r="E17" t="str">
        <f t="shared" si="0"/>
        <v>(15,'McAFee',14,1)</v>
      </c>
      <c r="F17" t="str">
        <f t="shared" si="1"/>
        <v>INSERT INTO marca (idMarca,nombre,idCategoria,estado) VALUES  (15,'McAFee',14,1)</v>
      </c>
    </row>
    <row r="18" spans="1:6" x14ac:dyDescent="0.25">
      <c r="A18" s="8">
        <v>16</v>
      </c>
      <c r="B18" s="8" t="s">
        <v>32</v>
      </c>
      <c r="C18" s="8">
        <v>14</v>
      </c>
      <c r="D18" s="8">
        <v>1</v>
      </c>
      <c r="E18" t="str">
        <f t="shared" si="0"/>
        <v>(16,'NOD32',14,1)</v>
      </c>
      <c r="F18" t="str">
        <f t="shared" si="1"/>
        <v>INSERT INTO marca (idMarca,nombre,idCategoria,estado) VALUES  (16,'NOD32',14,1)</v>
      </c>
    </row>
    <row r="19" spans="1:6" x14ac:dyDescent="0.25">
      <c r="A19" s="8">
        <v>17</v>
      </c>
      <c r="B19" s="8" t="s">
        <v>33</v>
      </c>
      <c r="C19" s="8">
        <v>14</v>
      </c>
      <c r="D19" s="8">
        <v>1</v>
      </c>
      <c r="E19" t="str">
        <f t="shared" si="0"/>
        <v>(17,'Kaspersky',14,1)</v>
      </c>
      <c r="F19" t="str">
        <f t="shared" si="1"/>
        <v>INSERT INTO marca (idMarca,nombre,idCategoria,estado) VALUES  (17,'Kaspersky',14,1)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5" sqref="F5"/>
    </sheetView>
  </sheetViews>
  <sheetFormatPr baseColWidth="10" defaultRowHeight="15" x14ac:dyDescent="0.25"/>
  <cols>
    <col min="1" max="1" width="9.5703125" bestFit="1" customWidth="1"/>
    <col min="2" max="2" width="25.85546875" bestFit="1" customWidth="1"/>
    <col min="3" max="3" width="8" bestFit="1" customWidth="1"/>
    <col min="4" max="4" width="7" bestFit="1" customWidth="1"/>
    <col min="5" max="5" width="17.85546875" customWidth="1"/>
  </cols>
  <sheetData>
    <row r="1" spans="1:6" x14ac:dyDescent="0.25">
      <c r="A1" t="s">
        <v>371</v>
      </c>
    </row>
    <row r="2" spans="1:6" x14ac:dyDescent="0.25">
      <c r="A2" s="3" t="s">
        <v>34</v>
      </c>
      <c r="B2" s="3" t="s">
        <v>1</v>
      </c>
      <c r="C2" s="3" t="s">
        <v>20</v>
      </c>
      <c r="D2" s="3" t="s">
        <v>21</v>
      </c>
    </row>
    <row r="3" spans="1:6" x14ac:dyDescent="0.25">
      <c r="A3" s="8">
        <v>1</v>
      </c>
      <c r="B3" s="8" t="s">
        <v>35</v>
      </c>
      <c r="C3" s="8">
        <v>1</v>
      </c>
      <c r="D3" s="8">
        <v>1</v>
      </c>
      <c r="E3" t="str">
        <f>CONCATENATE("(",A3,",'",B3,"',",C3,",",D3,")",)</f>
        <v>(1,'MACK BOOK PRO',1,1)</v>
      </c>
      <c r="F3" t="str">
        <f>CONCATENATE($A$1," ",E3)</f>
        <v>INSERT INTO modelo (idModelo,nombre,idMarca,estado) VALUES (1,'MACK BOOK PRO',1,1)</v>
      </c>
    </row>
    <row r="4" spans="1:6" x14ac:dyDescent="0.25">
      <c r="A4" s="8">
        <v>2</v>
      </c>
      <c r="B4" s="8" t="s">
        <v>36</v>
      </c>
      <c r="C4" s="8">
        <v>2</v>
      </c>
      <c r="D4" s="8">
        <v>1</v>
      </c>
      <c r="E4" t="str">
        <f t="shared" ref="E4:E37" si="0">CONCATENATE("(",A4,",'",B4,"',",C4,",",D4,")",)</f>
        <v>(2,'ENTERPRISE',2,1)</v>
      </c>
      <c r="F4" t="str">
        <f t="shared" ref="F4:F37" si="1">CONCATENATE($A$1," ",E4)</f>
        <v>INSERT INTO modelo (idModelo,nombre,idMarca,estado) VALUES (2,'ENTERPRISE',2,1)</v>
      </c>
    </row>
    <row r="5" spans="1:6" x14ac:dyDescent="0.25">
      <c r="A5" s="8">
        <v>3</v>
      </c>
      <c r="B5" s="8" t="s">
        <v>37</v>
      </c>
      <c r="C5" s="8">
        <v>3</v>
      </c>
      <c r="D5" s="8">
        <v>1</v>
      </c>
      <c r="E5" t="str">
        <f t="shared" si="0"/>
        <v>(3,'Inspiron 14” 5480',3,1)</v>
      </c>
      <c r="F5" t="str">
        <f t="shared" si="1"/>
        <v>INSERT INTO modelo (idModelo,nombre,idMarca,estado) VALUES (3,'Inspiron 14” 5480',3,1)</v>
      </c>
    </row>
    <row r="6" spans="1:6" x14ac:dyDescent="0.25">
      <c r="A6" s="8">
        <v>4</v>
      </c>
      <c r="B6" s="8" t="s">
        <v>38</v>
      </c>
      <c r="C6" s="8">
        <v>3</v>
      </c>
      <c r="D6" s="8">
        <v>1</v>
      </c>
      <c r="E6" t="str">
        <f t="shared" si="0"/>
        <v>(4,'2-in-1 Inspiron 15 serie 5000',3,1)</v>
      </c>
      <c r="F6" t="str">
        <f t="shared" si="1"/>
        <v>INSERT INTO modelo (idModelo,nombre,idMarca,estado) VALUES (4,'2-in-1 Inspiron 15 serie 5000',3,1)</v>
      </c>
    </row>
    <row r="7" spans="1:6" x14ac:dyDescent="0.25">
      <c r="A7" s="8">
        <v>5</v>
      </c>
      <c r="B7" s="8" t="s">
        <v>39</v>
      </c>
      <c r="C7" s="8">
        <v>3</v>
      </c>
      <c r="D7" s="8">
        <v>1</v>
      </c>
      <c r="E7" t="str">
        <f t="shared" si="0"/>
        <v>(5,'Inspiron 13” 7380',3,1)</v>
      </c>
      <c r="F7" t="str">
        <f t="shared" si="1"/>
        <v>INSERT INTO modelo (idModelo,nombre,idMarca,estado) VALUES (5,'Inspiron 13” 7380',3,1)</v>
      </c>
    </row>
    <row r="8" spans="1:6" x14ac:dyDescent="0.25">
      <c r="A8" s="8">
        <v>6</v>
      </c>
      <c r="B8" s="8" t="s">
        <v>40</v>
      </c>
      <c r="C8" s="8">
        <v>4</v>
      </c>
      <c r="D8" s="8">
        <v>1</v>
      </c>
      <c r="E8" t="str">
        <f t="shared" si="0"/>
        <v>(6,'HP PROBOOK',4,1)</v>
      </c>
      <c r="F8" t="str">
        <f t="shared" si="1"/>
        <v>INSERT INTO modelo (idModelo,nombre,idMarca,estado) VALUES (6,'HP PROBOOK',4,1)</v>
      </c>
    </row>
    <row r="9" spans="1:6" x14ac:dyDescent="0.25">
      <c r="A9" s="8">
        <v>7</v>
      </c>
      <c r="B9" s="8" t="s">
        <v>41</v>
      </c>
      <c r="C9" s="8">
        <v>5</v>
      </c>
      <c r="D9" s="8">
        <v>1</v>
      </c>
      <c r="E9" t="str">
        <f t="shared" si="0"/>
        <v>(7,'ThinkPad P52',5,1)</v>
      </c>
      <c r="F9" t="str">
        <f t="shared" si="1"/>
        <v>INSERT INTO modelo (idModelo,nombre,idMarca,estado) VALUES (7,'ThinkPad P52',5,1)</v>
      </c>
    </row>
    <row r="10" spans="1:6" x14ac:dyDescent="0.25">
      <c r="A10" s="8">
        <v>8</v>
      </c>
      <c r="B10" s="8" t="s">
        <v>42</v>
      </c>
      <c r="C10" s="8">
        <v>5</v>
      </c>
      <c r="D10" s="8">
        <v>1</v>
      </c>
      <c r="E10" t="str">
        <f t="shared" si="0"/>
        <v>(8,'Legion Y540',5,1)</v>
      </c>
      <c r="F10" t="str">
        <f t="shared" si="1"/>
        <v>INSERT INTO modelo (idModelo,nombre,idMarca,estado) VALUES (8,'Legion Y540',5,1)</v>
      </c>
    </row>
    <row r="11" spans="1:6" x14ac:dyDescent="0.25">
      <c r="A11" s="8">
        <v>9</v>
      </c>
      <c r="B11" s="8" t="s">
        <v>43</v>
      </c>
      <c r="C11" s="8">
        <v>6</v>
      </c>
      <c r="D11" s="8">
        <v>1</v>
      </c>
      <c r="E11" t="str">
        <f t="shared" si="0"/>
        <v>(9,'Satellite',6,1)</v>
      </c>
      <c r="F11" t="str">
        <f t="shared" si="1"/>
        <v>INSERT INTO modelo (idModelo,nombre,idMarca,estado) VALUES (9,'Satellite',6,1)</v>
      </c>
    </row>
    <row r="12" spans="1:6" x14ac:dyDescent="0.25">
      <c r="A12" s="8">
        <v>10</v>
      </c>
      <c r="B12" s="8" t="s">
        <v>44</v>
      </c>
      <c r="C12" s="8">
        <v>7</v>
      </c>
      <c r="D12" s="8">
        <v>1</v>
      </c>
      <c r="E12" t="str">
        <f t="shared" si="0"/>
        <v>(10,'DDR3',7,1)</v>
      </c>
      <c r="F12" t="str">
        <f t="shared" si="1"/>
        <v>INSERT INTO modelo (idModelo,nombre,idMarca,estado) VALUES (10,'DDR3',7,1)</v>
      </c>
    </row>
    <row r="13" spans="1:6" x14ac:dyDescent="0.25">
      <c r="A13" s="8">
        <v>11</v>
      </c>
      <c r="B13" s="8" t="s">
        <v>45</v>
      </c>
      <c r="C13" s="8">
        <v>7</v>
      </c>
      <c r="D13" s="8">
        <v>1</v>
      </c>
      <c r="E13" t="str">
        <f t="shared" si="0"/>
        <v>(11,'DDR3L',7,1)</v>
      </c>
      <c r="F13" t="str">
        <f t="shared" si="1"/>
        <v>INSERT INTO modelo (idModelo,nombre,idMarca,estado) VALUES (11,'DDR3L',7,1)</v>
      </c>
    </row>
    <row r="14" spans="1:6" x14ac:dyDescent="0.25">
      <c r="A14" s="8">
        <v>12</v>
      </c>
      <c r="B14" s="8" t="s">
        <v>46</v>
      </c>
      <c r="C14" s="8">
        <v>7</v>
      </c>
      <c r="D14" s="8">
        <v>1</v>
      </c>
      <c r="E14" t="str">
        <f t="shared" si="0"/>
        <v>(12,'DDR4',7,1)</v>
      </c>
      <c r="F14" t="str">
        <f t="shared" si="1"/>
        <v>INSERT INTO modelo (idModelo,nombre,idMarca,estado) VALUES (12,'DDR4',7,1)</v>
      </c>
    </row>
    <row r="15" spans="1:6" x14ac:dyDescent="0.25">
      <c r="A15" s="8">
        <v>13</v>
      </c>
      <c r="B15" s="8" t="s">
        <v>47</v>
      </c>
      <c r="C15" s="8">
        <v>8</v>
      </c>
      <c r="D15" s="8">
        <v>1</v>
      </c>
      <c r="E15" t="str">
        <f t="shared" si="0"/>
        <v>(13,'CORE I3',8,1)</v>
      </c>
      <c r="F15" t="str">
        <f t="shared" si="1"/>
        <v>INSERT INTO modelo (idModelo,nombre,idMarca,estado) VALUES (13,'CORE I3',8,1)</v>
      </c>
    </row>
    <row r="16" spans="1:6" x14ac:dyDescent="0.25">
      <c r="A16" s="8">
        <v>14</v>
      </c>
      <c r="B16" s="8" t="s">
        <v>48</v>
      </c>
      <c r="C16" s="8">
        <v>8</v>
      </c>
      <c r="D16" s="8">
        <v>1</v>
      </c>
      <c r="E16" t="str">
        <f t="shared" si="0"/>
        <v>(14,'CORE I5',8,1)</v>
      </c>
      <c r="F16" t="str">
        <f t="shared" si="1"/>
        <v>INSERT INTO modelo (idModelo,nombre,idMarca,estado) VALUES (14,'CORE I5',8,1)</v>
      </c>
    </row>
    <row r="17" spans="1:6" x14ac:dyDescent="0.25">
      <c r="A17" s="8">
        <v>15</v>
      </c>
      <c r="B17" s="8" t="s">
        <v>49</v>
      </c>
      <c r="C17" s="8">
        <v>8</v>
      </c>
      <c r="D17" s="8">
        <v>1</v>
      </c>
      <c r="E17" t="str">
        <f t="shared" si="0"/>
        <v>(15,'CORE I7',8,1)</v>
      </c>
      <c r="F17" t="str">
        <f t="shared" si="1"/>
        <v>INSERT INTO modelo (idModelo,nombre,idMarca,estado) VALUES (15,'CORE I7',8,1)</v>
      </c>
    </row>
    <row r="18" spans="1:6" x14ac:dyDescent="0.25">
      <c r="A18" s="8">
        <v>16</v>
      </c>
      <c r="B18" s="8" t="s">
        <v>50</v>
      </c>
      <c r="C18" s="8">
        <v>8</v>
      </c>
      <c r="D18" s="8">
        <v>1</v>
      </c>
      <c r="E18" t="str">
        <f t="shared" si="0"/>
        <v>(16,'CORE I9',8,1)</v>
      </c>
      <c r="F18" t="str">
        <f t="shared" si="1"/>
        <v>INSERT INTO modelo (idModelo,nombre,idMarca,estado) VALUES (16,'CORE I9',8,1)</v>
      </c>
    </row>
    <row r="19" spans="1:6" x14ac:dyDescent="0.25">
      <c r="A19" s="8">
        <v>17</v>
      </c>
      <c r="B19" s="8" t="s">
        <v>51</v>
      </c>
      <c r="C19" s="8">
        <v>9</v>
      </c>
      <c r="D19" s="8">
        <v>1</v>
      </c>
      <c r="E19" t="str">
        <f t="shared" si="0"/>
        <v>(17,'AMD AFX',9,1)</v>
      </c>
      <c r="F19" t="str">
        <f t="shared" si="1"/>
        <v>INSERT INTO modelo (idModelo,nombre,idMarca,estado) VALUES (17,'AMD AFX',9,1)</v>
      </c>
    </row>
    <row r="20" spans="1:6" x14ac:dyDescent="0.25">
      <c r="A20" s="8">
        <v>18</v>
      </c>
      <c r="B20" s="8" t="s">
        <v>52</v>
      </c>
      <c r="C20" s="8">
        <v>9</v>
      </c>
      <c r="D20" s="8">
        <v>1</v>
      </c>
      <c r="E20" t="str">
        <f t="shared" si="0"/>
        <v>(18,'RYZEN',9,1)</v>
      </c>
      <c r="F20" t="str">
        <f t="shared" si="1"/>
        <v>INSERT INTO modelo (idModelo,nombre,idMarca,estado) VALUES (18,'RYZEN',9,1)</v>
      </c>
    </row>
    <row r="21" spans="1:6" x14ac:dyDescent="0.25">
      <c r="A21" s="8">
        <v>19</v>
      </c>
      <c r="B21" s="8" t="s">
        <v>53</v>
      </c>
      <c r="C21" s="8">
        <v>10</v>
      </c>
      <c r="D21" s="8">
        <v>1</v>
      </c>
      <c r="E21" t="str">
        <f t="shared" si="0"/>
        <v>(19,'SSD',10,1)</v>
      </c>
      <c r="F21" t="str">
        <f t="shared" si="1"/>
        <v>INSERT INTO modelo (idModelo,nombre,idMarca,estado) VALUES (19,'SSD',10,1)</v>
      </c>
    </row>
    <row r="22" spans="1:6" x14ac:dyDescent="0.25">
      <c r="A22" s="8">
        <v>20</v>
      </c>
      <c r="B22" s="8" t="s">
        <v>54</v>
      </c>
      <c r="C22" s="8">
        <v>10</v>
      </c>
      <c r="D22" s="8">
        <v>1</v>
      </c>
      <c r="E22" t="str">
        <f t="shared" si="0"/>
        <v>(20,'SHDD',10,1)</v>
      </c>
      <c r="F22" t="str">
        <f t="shared" si="1"/>
        <v>INSERT INTO modelo (idModelo,nombre,idMarca,estado) VALUES (20,'SHDD',10,1)</v>
      </c>
    </row>
    <row r="23" spans="1:6" x14ac:dyDescent="0.25">
      <c r="A23" s="8">
        <v>21</v>
      </c>
      <c r="B23" s="8" t="s">
        <v>55</v>
      </c>
      <c r="C23" s="8">
        <v>10</v>
      </c>
      <c r="D23" s="8">
        <v>1</v>
      </c>
      <c r="E23" t="str">
        <f t="shared" si="0"/>
        <v>(21,'HDD',10,1)</v>
      </c>
      <c r="F23" t="str">
        <f t="shared" si="1"/>
        <v>INSERT INTO modelo (idModelo,nombre,idMarca,estado) VALUES (21,'HDD',10,1)</v>
      </c>
    </row>
    <row r="24" spans="1:6" x14ac:dyDescent="0.25">
      <c r="A24" s="8">
        <v>22</v>
      </c>
      <c r="B24" s="8" t="s">
        <v>56</v>
      </c>
      <c r="C24" s="8">
        <v>11</v>
      </c>
      <c r="D24" s="8">
        <v>1</v>
      </c>
      <c r="E24" t="str">
        <f t="shared" si="0"/>
        <v>(22,'RX5700-8G',11,1)</v>
      </c>
      <c r="F24" t="str">
        <f t="shared" si="1"/>
        <v>INSERT INTO modelo (idModelo,nombre,idMarca,estado) VALUES (22,'RX5700-8G',11,1)</v>
      </c>
    </row>
    <row r="25" spans="1:6" x14ac:dyDescent="0.25">
      <c r="A25" s="8">
        <v>23</v>
      </c>
      <c r="B25" s="8" t="s">
        <v>57</v>
      </c>
      <c r="C25" s="8">
        <v>12</v>
      </c>
      <c r="D25" s="8">
        <v>1</v>
      </c>
      <c r="E25" t="str">
        <f t="shared" si="0"/>
        <v>(23,'GEFORCE GTX 1660 SUPER',12,1)</v>
      </c>
      <c r="F25" t="str">
        <f t="shared" si="1"/>
        <v>INSERT INTO modelo (idModelo,nombre,idMarca,estado) VALUES (23,'GEFORCE GTX 1660 SUPER',12,1)</v>
      </c>
    </row>
    <row r="26" spans="1:6" x14ac:dyDescent="0.25">
      <c r="A26" s="8">
        <v>24</v>
      </c>
      <c r="B26" s="8" t="s">
        <v>58</v>
      </c>
      <c r="C26" s="8">
        <v>12</v>
      </c>
      <c r="D26" s="8">
        <v>1</v>
      </c>
      <c r="E26" t="str">
        <f t="shared" si="0"/>
        <v>(24,'GEFORCE RTX 2080 SUPER',12,1)</v>
      </c>
      <c r="F26" t="str">
        <f t="shared" si="1"/>
        <v>INSERT INTO modelo (idModelo,nombre,idMarca,estado) VALUES (24,'GEFORCE RTX 2080 SUPER',12,1)</v>
      </c>
    </row>
    <row r="27" spans="1:6" x14ac:dyDescent="0.25">
      <c r="A27" s="8">
        <v>25</v>
      </c>
      <c r="B27" s="8" t="s">
        <v>59</v>
      </c>
      <c r="C27" s="8">
        <v>12</v>
      </c>
      <c r="D27" s="8">
        <v>1</v>
      </c>
      <c r="E27" t="str">
        <f t="shared" si="0"/>
        <v>(25,'GEFORCE RTX 2070 SUPER',12,1)</v>
      </c>
      <c r="F27" t="str">
        <f t="shared" si="1"/>
        <v>INSERT INTO modelo (idModelo,nombre,idMarca,estado) VALUES (25,'GEFORCE RTX 2070 SUPER',12,1)</v>
      </c>
    </row>
    <row r="28" spans="1:6" x14ac:dyDescent="0.25">
      <c r="A28" s="8">
        <v>26</v>
      </c>
      <c r="B28" s="8" t="s">
        <v>60</v>
      </c>
      <c r="C28" s="8">
        <v>13</v>
      </c>
      <c r="D28" s="8">
        <v>1</v>
      </c>
      <c r="E28" t="str">
        <f t="shared" si="0"/>
        <v>(26,'WINDOWS 10 HOME',13,1)</v>
      </c>
      <c r="F28" t="str">
        <f t="shared" si="1"/>
        <v>INSERT INTO modelo (idModelo,nombre,idMarca,estado) VALUES (26,'WINDOWS 10 HOME',13,1)</v>
      </c>
    </row>
    <row r="29" spans="1:6" x14ac:dyDescent="0.25">
      <c r="A29" s="8">
        <v>27</v>
      </c>
      <c r="B29" s="8" t="s">
        <v>61</v>
      </c>
      <c r="C29" s="8">
        <v>13</v>
      </c>
      <c r="D29" s="8">
        <v>1</v>
      </c>
      <c r="E29" t="str">
        <f t="shared" si="0"/>
        <v>(27,'WINDOWS 10 PRO',13,1)</v>
      </c>
      <c r="F29" t="str">
        <f t="shared" si="1"/>
        <v>INSERT INTO modelo (idModelo,nombre,idMarca,estado) VALUES (27,'WINDOWS 10 PRO',13,1)</v>
      </c>
    </row>
    <row r="30" spans="1:6" x14ac:dyDescent="0.25">
      <c r="A30" s="8">
        <v>28</v>
      </c>
      <c r="B30" s="8" t="s">
        <v>62</v>
      </c>
      <c r="C30" s="8">
        <v>13</v>
      </c>
      <c r="D30" s="8">
        <v>1</v>
      </c>
      <c r="E30" t="str">
        <f t="shared" si="0"/>
        <v>(28,'WINDOWS 10 ULTIMATE',13,1)</v>
      </c>
      <c r="F30" t="str">
        <f t="shared" si="1"/>
        <v>INSERT INTO modelo (idModelo,nombre,idMarca,estado) VALUES (28,'WINDOWS 10 ULTIMATE',13,1)</v>
      </c>
    </row>
    <row r="31" spans="1:6" x14ac:dyDescent="0.25">
      <c r="A31" s="8">
        <v>29</v>
      </c>
      <c r="B31" s="8" t="s">
        <v>63</v>
      </c>
      <c r="C31" s="8">
        <v>14</v>
      </c>
      <c r="D31" s="8">
        <v>1</v>
      </c>
      <c r="E31" t="str">
        <f t="shared" si="0"/>
        <v>(29,'OFFICE 2013',14,1)</v>
      </c>
      <c r="F31" t="str">
        <f t="shared" si="1"/>
        <v>INSERT INTO modelo (idModelo,nombre,idMarca,estado) VALUES (29,'OFFICE 2013',14,1)</v>
      </c>
    </row>
    <row r="32" spans="1:6" x14ac:dyDescent="0.25">
      <c r="A32" s="8">
        <v>30</v>
      </c>
      <c r="B32" s="8" t="s">
        <v>64</v>
      </c>
      <c r="C32" s="8">
        <v>14</v>
      </c>
      <c r="D32" s="8">
        <v>1</v>
      </c>
      <c r="E32" t="str">
        <f t="shared" si="0"/>
        <v>(30,'OFFICE 2016',14,1)</v>
      </c>
      <c r="F32" t="str">
        <f t="shared" si="1"/>
        <v>INSERT INTO modelo (idModelo,nombre,idMarca,estado) VALUES (30,'OFFICE 2016',14,1)</v>
      </c>
    </row>
    <row r="33" spans="1:6" x14ac:dyDescent="0.25">
      <c r="A33" s="8">
        <v>31</v>
      </c>
      <c r="B33" s="8" t="s">
        <v>65</v>
      </c>
      <c r="C33" s="8">
        <v>14</v>
      </c>
      <c r="D33" s="8">
        <v>1</v>
      </c>
      <c r="E33" t="str">
        <f t="shared" si="0"/>
        <v>(31,'OFFICE 2019',14,1)</v>
      </c>
      <c r="F33" t="str">
        <f t="shared" si="1"/>
        <v>INSERT INTO modelo (idModelo,nombre,idMarca,estado) VALUES (31,'OFFICE 2019',14,1)</v>
      </c>
    </row>
    <row r="34" spans="1:6" x14ac:dyDescent="0.25">
      <c r="A34" s="8">
        <v>32</v>
      </c>
      <c r="B34" s="8" t="s">
        <v>66</v>
      </c>
      <c r="C34" s="8">
        <v>15</v>
      </c>
      <c r="D34" s="8">
        <v>1</v>
      </c>
      <c r="E34" t="str">
        <f t="shared" si="0"/>
        <v>(32,'INDIVIDUAL',15,1)</v>
      </c>
      <c r="F34" t="str">
        <f t="shared" si="1"/>
        <v>INSERT INTO modelo (idModelo,nombre,idMarca,estado) VALUES (32,'INDIVIDUAL',15,1)</v>
      </c>
    </row>
    <row r="35" spans="1:6" x14ac:dyDescent="0.25">
      <c r="A35" s="8">
        <v>33</v>
      </c>
      <c r="B35" s="8" t="s">
        <v>67</v>
      </c>
      <c r="C35" s="8">
        <v>16</v>
      </c>
      <c r="D35" s="8">
        <v>1</v>
      </c>
      <c r="E35" t="str">
        <f t="shared" si="0"/>
        <v>(33,'PARENTAL CONTROL',16,1)</v>
      </c>
      <c r="F35" t="str">
        <f t="shared" si="1"/>
        <v>INSERT INTO modelo (idModelo,nombre,idMarca,estado) VALUES (33,'PARENTAL CONTROL',16,1)</v>
      </c>
    </row>
    <row r="36" spans="1:6" x14ac:dyDescent="0.25">
      <c r="A36" s="8">
        <v>34</v>
      </c>
      <c r="B36" s="8" t="s">
        <v>68</v>
      </c>
      <c r="C36" s="8">
        <v>16</v>
      </c>
      <c r="D36" s="8">
        <v>1</v>
      </c>
      <c r="E36" t="str">
        <f t="shared" si="0"/>
        <v>(34,'ESET SMART SECURITY 12',16,1)</v>
      </c>
      <c r="F36" t="str">
        <f t="shared" si="1"/>
        <v>INSERT INTO modelo (idModelo,nombre,idMarca,estado) VALUES (34,'ESET SMART SECURITY 12',16,1)</v>
      </c>
    </row>
    <row r="37" spans="1:6" x14ac:dyDescent="0.25">
      <c r="A37" s="8">
        <v>35</v>
      </c>
      <c r="B37" s="8" t="s">
        <v>69</v>
      </c>
      <c r="C37" s="8">
        <v>17</v>
      </c>
      <c r="D37" s="8">
        <v>1</v>
      </c>
      <c r="E37" t="str">
        <f t="shared" si="0"/>
        <v>(35,'AVAST PREMIUM',17,1)</v>
      </c>
      <c r="F37" t="str">
        <f t="shared" si="1"/>
        <v>INSERT INTO modelo (idModelo,nombre,idMarca,estado) VALUES (35,'AVAST PREMIUM',17,1)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Estados</vt:lpstr>
      <vt:lpstr>Auxiliares</vt:lpstr>
      <vt:lpstr>Cliente</vt:lpstr>
      <vt:lpstr>SucursalCliente</vt:lpstr>
      <vt:lpstr>Proveedor</vt:lpstr>
      <vt:lpstr>Usuarios</vt:lpstr>
      <vt:lpstr>Categoría</vt:lpstr>
      <vt:lpstr>Marca</vt:lpstr>
      <vt:lpstr>Modelo</vt:lpstr>
      <vt:lpstr>Procesador</vt:lpstr>
      <vt:lpstr>TarjetaVideos</vt:lpstr>
      <vt:lpstr>DiscoDuro</vt:lpstr>
      <vt:lpstr>Memorias</vt:lpstr>
      <vt:lpstr>Laptops</vt:lpstr>
      <vt:lpstr>MemoriaLC</vt:lpstr>
      <vt:lpstr>DiscoLC</vt:lpstr>
      <vt:lpstr>Licencias</vt:lpstr>
      <vt:lpstr>Alquiler</vt:lpstr>
      <vt:lpstr>AlquilerDetalle</vt:lpstr>
      <vt:lpstr>Devolucion</vt:lpstr>
      <vt:lpstr>DevolucionDetalle</vt:lpstr>
      <vt:lpstr>Cambio</vt:lpstr>
      <vt:lpstr>Observacion</vt:lpstr>
      <vt:lpstr>Facturas</vt:lpstr>
      <vt:lpstr>Cuota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2020-10-06T13:14:43Z</dcterms:created>
  <dcterms:modified xsi:type="dcterms:W3CDTF">2020-10-08T00:15:13Z</dcterms:modified>
</cp:coreProperties>
</file>