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194E5A8-2302-4112-8AB0-AB8A30F1FE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S" sheetId="2" r:id="rId1"/>
    <sheet name="BSbreakdown" sheetId="3" r:id="rId2"/>
    <sheet name="PL Breakdown" sheetId="6" r:id="rId3"/>
    <sheet name="CF" sheetId="4" r:id="rId4"/>
    <sheet name="GL" sheetId="5" r:id="rId5"/>
    <sheet name="TB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2" i="7" l="1"/>
  <c r="I72" i="7"/>
  <c r="H72" i="7"/>
  <c r="G72" i="7"/>
  <c r="F72" i="7"/>
  <c r="E72" i="7"/>
  <c r="D90" i="6"/>
  <c r="D91" i="6" s="1"/>
  <c r="I89" i="6"/>
  <c r="I90" i="6" s="1"/>
  <c r="I91" i="6" s="1"/>
  <c r="H89" i="6"/>
  <c r="H90" i="6" s="1"/>
  <c r="H91" i="6" s="1"/>
  <c r="D89" i="6"/>
  <c r="Q88" i="6"/>
  <c r="Q89" i="6" s="1"/>
  <c r="Q90" i="6" s="1"/>
  <c r="Q91" i="6" s="1"/>
  <c r="P88" i="6"/>
  <c r="P89" i="6" s="1"/>
  <c r="P90" i="6" s="1"/>
  <c r="P91" i="6" s="1"/>
  <c r="J88" i="6"/>
  <c r="J89" i="6" s="1"/>
  <c r="J90" i="6" s="1"/>
  <c r="J91" i="6" s="1"/>
  <c r="I88" i="6"/>
  <c r="H88" i="6"/>
  <c r="G88" i="6"/>
  <c r="G89" i="6" s="1"/>
  <c r="G90" i="6" s="1"/>
  <c r="G91" i="6" s="1"/>
  <c r="F88" i="6"/>
  <c r="F89" i="6" s="1"/>
  <c r="F90" i="6" s="1"/>
  <c r="F91" i="6" s="1"/>
  <c r="E88" i="6"/>
  <c r="E89" i="6" s="1"/>
  <c r="E90" i="6" s="1"/>
  <c r="E91" i="6" s="1"/>
  <c r="D88" i="6"/>
  <c r="Q79" i="6"/>
  <c r="P79" i="6"/>
  <c r="J79" i="6"/>
  <c r="I79" i="6"/>
  <c r="H79" i="6"/>
  <c r="G79" i="6"/>
  <c r="F79" i="6"/>
  <c r="E79" i="6"/>
  <c r="D79" i="6"/>
  <c r="Q76" i="6"/>
  <c r="P76" i="6"/>
  <c r="J76" i="6"/>
  <c r="J80" i="6" s="1"/>
  <c r="J81" i="6" s="1"/>
  <c r="I76" i="6"/>
  <c r="I80" i="6" s="1"/>
  <c r="I81" i="6" s="1"/>
  <c r="H76" i="6"/>
  <c r="H80" i="6" s="1"/>
  <c r="H81" i="6" s="1"/>
  <c r="G76" i="6"/>
  <c r="F76" i="6"/>
  <c r="E76" i="6"/>
  <c r="D76" i="6"/>
  <c r="Q71" i="6"/>
  <c r="Q80" i="6" s="1"/>
  <c r="Q81" i="6" s="1"/>
  <c r="P71" i="6"/>
  <c r="P80" i="6" s="1"/>
  <c r="P81" i="6" s="1"/>
  <c r="J71" i="6"/>
  <c r="I71" i="6"/>
  <c r="H71" i="6"/>
  <c r="G71" i="6"/>
  <c r="G80" i="6" s="1"/>
  <c r="G81" i="6" s="1"/>
  <c r="F71" i="6"/>
  <c r="F80" i="6" s="1"/>
  <c r="F81" i="6" s="1"/>
  <c r="E71" i="6"/>
  <c r="E80" i="6" s="1"/>
  <c r="E81" i="6" s="1"/>
  <c r="D71" i="6"/>
  <c r="D80" i="6" s="1"/>
  <c r="D81" i="6" s="1"/>
  <c r="D65" i="6"/>
  <c r="Q64" i="6"/>
  <c r="P64" i="6"/>
  <c r="J64" i="6"/>
  <c r="I64" i="6"/>
  <c r="H64" i="6"/>
  <c r="G64" i="6"/>
  <c r="F64" i="6"/>
  <c r="E64" i="6"/>
  <c r="E65" i="6" s="1"/>
  <c r="D64" i="6"/>
  <c r="Q61" i="6"/>
  <c r="Q65" i="6" s="1"/>
  <c r="P61" i="6"/>
  <c r="P65" i="6" s="1"/>
  <c r="J61" i="6"/>
  <c r="J65" i="6" s="1"/>
  <c r="I61" i="6"/>
  <c r="I65" i="6" s="1"/>
  <c r="H61" i="6"/>
  <c r="H65" i="6" s="1"/>
  <c r="G61" i="6"/>
  <c r="G65" i="6" s="1"/>
  <c r="F61" i="6"/>
  <c r="F65" i="6" s="1"/>
  <c r="E61" i="6"/>
  <c r="D61" i="6"/>
  <c r="D56" i="6"/>
  <c r="I55" i="6"/>
  <c r="I56" i="6" s="1"/>
  <c r="H55" i="6"/>
  <c r="H56" i="6" s="1"/>
  <c r="D55" i="6"/>
  <c r="Q54" i="6"/>
  <c r="Q55" i="6" s="1"/>
  <c r="Q56" i="6" s="1"/>
  <c r="P54" i="6"/>
  <c r="P55" i="6" s="1"/>
  <c r="P56" i="6" s="1"/>
  <c r="J54" i="6"/>
  <c r="J55" i="6" s="1"/>
  <c r="J56" i="6" s="1"/>
  <c r="I54" i="6"/>
  <c r="H54" i="6"/>
  <c r="G54" i="6"/>
  <c r="G55" i="6" s="1"/>
  <c r="G56" i="6" s="1"/>
  <c r="F54" i="6"/>
  <c r="F55" i="6" s="1"/>
  <c r="F56" i="6" s="1"/>
  <c r="E54" i="6"/>
  <c r="E55" i="6" s="1"/>
  <c r="E56" i="6" s="1"/>
  <c r="D54" i="6"/>
  <c r="Q46" i="6"/>
  <c r="Q47" i="6" s="1"/>
  <c r="Q48" i="6" s="1"/>
  <c r="P46" i="6"/>
  <c r="P47" i="6" s="1"/>
  <c r="P48" i="6" s="1"/>
  <c r="J46" i="6"/>
  <c r="J47" i="6" s="1"/>
  <c r="J48" i="6" s="1"/>
  <c r="Q43" i="6"/>
  <c r="P43" i="6"/>
  <c r="J43" i="6"/>
  <c r="I43" i="6"/>
  <c r="H43" i="6"/>
  <c r="G43" i="6"/>
  <c r="F43" i="6"/>
  <c r="E43" i="6"/>
  <c r="D43" i="6"/>
  <c r="Q39" i="6"/>
  <c r="P39" i="6"/>
  <c r="J39" i="6"/>
  <c r="I39" i="6"/>
  <c r="I46" i="6" s="1"/>
  <c r="I47" i="6" s="1"/>
  <c r="I48" i="6" s="1"/>
  <c r="H39" i="6"/>
  <c r="H46" i="6" s="1"/>
  <c r="H47" i="6" s="1"/>
  <c r="H48" i="6" s="1"/>
  <c r="G39" i="6"/>
  <c r="G46" i="6" s="1"/>
  <c r="G47" i="6" s="1"/>
  <c r="G48" i="6" s="1"/>
  <c r="F39" i="6"/>
  <c r="F46" i="6" s="1"/>
  <c r="F47" i="6" s="1"/>
  <c r="F48" i="6" s="1"/>
  <c r="E39" i="6"/>
  <c r="E46" i="6" s="1"/>
  <c r="E47" i="6" s="1"/>
  <c r="E48" i="6" s="1"/>
  <c r="D39" i="6"/>
  <c r="D46" i="6" s="1"/>
  <c r="D47" i="6" s="1"/>
  <c r="D48" i="6" s="1"/>
  <c r="I21" i="6"/>
  <c r="I22" i="6" s="1"/>
  <c r="I23" i="6" s="1"/>
  <c r="I49" i="6" s="1"/>
  <c r="I82" i="6" s="1"/>
  <c r="I92" i="6" s="1"/>
  <c r="I93" i="6" s="1"/>
  <c r="H21" i="6"/>
  <c r="H22" i="6" s="1"/>
  <c r="H23" i="6" s="1"/>
  <c r="H49" i="6" s="1"/>
  <c r="H82" i="6" s="1"/>
  <c r="H92" i="6" s="1"/>
  <c r="H93" i="6" s="1"/>
  <c r="Q20" i="6"/>
  <c r="P20" i="6"/>
  <c r="J20" i="6"/>
  <c r="I20" i="6"/>
  <c r="H20" i="6"/>
  <c r="G20" i="6"/>
  <c r="F20" i="6"/>
  <c r="E20" i="6"/>
  <c r="D20" i="6"/>
  <c r="I17" i="6"/>
  <c r="H17" i="6"/>
  <c r="D17" i="6"/>
  <c r="D21" i="6" s="1"/>
  <c r="D22" i="6" s="1"/>
  <c r="D23" i="6" s="1"/>
  <c r="D49" i="6" s="1"/>
  <c r="D82" i="6" s="1"/>
  <c r="D92" i="6" s="1"/>
  <c r="D93" i="6" s="1"/>
  <c r="Q16" i="6"/>
  <c r="Q17" i="6" s="1"/>
  <c r="Q21" i="6" s="1"/>
  <c r="Q22" i="6" s="1"/>
  <c r="Q23" i="6" s="1"/>
  <c r="Q49" i="6" s="1"/>
  <c r="Q82" i="6" s="1"/>
  <c r="Q92" i="6" s="1"/>
  <c r="Q93" i="6" s="1"/>
  <c r="P16" i="6"/>
  <c r="P17" i="6" s="1"/>
  <c r="P21" i="6" s="1"/>
  <c r="P22" i="6" s="1"/>
  <c r="P23" i="6" s="1"/>
  <c r="P49" i="6" s="1"/>
  <c r="J16" i="6"/>
  <c r="J17" i="6" s="1"/>
  <c r="J21" i="6" s="1"/>
  <c r="J22" i="6" s="1"/>
  <c r="J23" i="6" s="1"/>
  <c r="J49" i="6" s="1"/>
  <c r="J82" i="6" s="1"/>
  <c r="J92" i="6" s="1"/>
  <c r="J93" i="6" s="1"/>
  <c r="I16" i="6"/>
  <c r="H16" i="6"/>
  <c r="G16" i="6"/>
  <c r="G17" i="6" s="1"/>
  <c r="G21" i="6" s="1"/>
  <c r="G22" i="6" s="1"/>
  <c r="G23" i="6" s="1"/>
  <c r="G49" i="6" s="1"/>
  <c r="F16" i="6"/>
  <c r="F17" i="6" s="1"/>
  <c r="F21" i="6" s="1"/>
  <c r="F22" i="6" s="1"/>
  <c r="F23" i="6" s="1"/>
  <c r="F49" i="6" s="1"/>
  <c r="E16" i="6"/>
  <c r="E17" i="6" s="1"/>
  <c r="E21" i="6" s="1"/>
  <c r="E22" i="6" s="1"/>
  <c r="E23" i="6" s="1"/>
  <c r="D16" i="6"/>
  <c r="F411" i="3"/>
  <c r="F412" i="3" s="1"/>
  <c r="E411" i="3"/>
  <c r="E412" i="3" s="1"/>
  <c r="P410" i="3"/>
  <c r="P411" i="3" s="1"/>
  <c r="P412" i="3" s="1"/>
  <c r="O410" i="3"/>
  <c r="O411" i="3" s="1"/>
  <c r="O412" i="3" s="1"/>
  <c r="N410" i="3"/>
  <c r="N411" i="3" s="1"/>
  <c r="N412" i="3" s="1"/>
  <c r="M410" i="3"/>
  <c r="M411" i="3" s="1"/>
  <c r="M412" i="3" s="1"/>
  <c r="L410" i="3"/>
  <c r="L411" i="3" s="1"/>
  <c r="L412" i="3" s="1"/>
  <c r="K410" i="3"/>
  <c r="K411" i="3" s="1"/>
  <c r="K412" i="3" s="1"/>
  <c r="J410" i="3"/>
  <c r="J411" i="3" s="1"/>
  <c r="J412" i="3" s="1"/>
  <c r="I410" i="3"/>
  <c r="I411" i="3" s="1"/>
  <c r="I412" i="3" s="1"/>
  <c r="H410" i="3"/>
  <c r="H411" i="3" s="1"/>
  <c r="H412" i="3" s="1"/>
  <c r="G410" i="3"/>
  <c r="G411" i="3" s="1"/>
  <c r="G412" i="3" s="1"/>
  <c r="F410" i="3"/>
  <c r="E410" i="3"/>
  <c r="P400" i="3"/>
  <c r="P401" i="3" s="1"/>
  <c r="P402" i="3" s="1"/>
  <c r="P413" i="3" s="1"/>
  <c r="O400" i="3"/>
  <c r="O401" i="3" s="1"/>
  <c r="O402" i="3" s="1"/>
  <c r="O413" i="3" s="1"/>
  <c r="N400" i="3"/>
  <c r="N401" i="3" s="1"/>
  <c r="N402" i="3" s="1"/>
  <c r="N413" i="3" s="1"/>
  <c r="M400" i="3"/>
  <c r="M401" i="3" s="1"/>
  <c r="M402" i="3" s="1"/>
  <c r="M413" i="3" s="1"/>
  <c r="L400" i="3"/>
  <c r="L401" i="3" s="1"/>
  <c r="L402" i="3" s="1"/>
  <c r="L413" i="3" s="1"/>
  <c r="K400" i="3"/>
  <c r="K401" i="3" s="1"/>
  <c r="K402" i="3" s="1"/>
  <c r="K413" i="3" s="1"/>
  <c r="J400" i="3"/>
  <c r="J401" i="3" s="1"/>
  <c r="J402" i="3" s="1"/>
  <c r="I400" i="3"/>
  <c r="I401" i="3" s="1"/>
  <c r="I402" i="3" s="1"/>
  <c r="H400" i="3"/>
  <c r="H401" i="3" s="1"/>
  <c r="H402" i="3" s="1"/>
  <c r="H413" i="3" s="1"/>
  <c r="G400" i="3"/>
  <c r="G401" i="3" s="1"/>
  <c r="G402" i="3" s="1"/>
  <c r="G413" i="3" s="1"/>
  <c r="F400" i="3"/>
  <c r="F401" i="3" s="1"/>
  <c r="F402" i="3" s="1"/>
  <c r="F413" i="3" s="1"/>
  <c r="E400" i="3"/>
  <c r="E401" i="3" s="1"/>
  <c r="E402" i="3" s="1"/>
  <c r="E413" i="3" s="1"/>
  <c r="P389" i="3"/>
  <c r="P390" i="3" s="1"/>
  <c r="P391" i="3" s="1"/>
  <c r="P414" i="3" s="1"/>
  <c r="P415" i="3" s="1"/>
  <c r="O389" i="3"/>
  <c r="O390" i="3" s="1"/>
  <c r="O391" i="3" s="1"/>
  <c r="O414" i="3" s="1"/>
  <c r="O415" i="3" s="1"/>
  <c r="N389" i="3"/>
  <c r="N390" i="3" s="1"/>
  <c r="N391" i="3" s="1"/>
  <c r="N414" i="3" s="1"/>
  <c r="N415" i="3" s="1"/>
  <c r="M389" i="3"/>
  <c r="M390" i="3" s="1"/>
  <c r="M391" i="3" s="1"/>
  <c r="M414" i="3" s="1"/>
  <c r="M415" i="3" s="1"/>
  <c r="L389" i="3"/>
  <c r="L390" i="3" s="1"/>
  <c r="L391" i="3" s="1"/>
  <c r="L414" i="3" s="1"/>
  <c r="L415" i="3" s="1"/>
  <c r="K389" i="3"/>
  <c r="K390" i="3" s="1"/>
  <c r="K391" i="3" s="1"/>
  <c r="K414" i="3" s="1"/>
  <c r="K415" i="3" s="1"/>
  <c r="J389" i="3"/>
  <c r="J390" i="3" s="1"/>
  <c r="J391" i="3" s="1"/>
  <c r="I389" i="3"/>
  <c r="I390" i="3" s="1"/>
  <c r="I391" i="3" s="1"/>
  <c r="H389" i="3"/>
  <c r="H390" i="3" s="1"/>
  <c r="H391" i="3" s="1"/>
  <c r="G389" i="3"/>
  <c r="G390" i="3" s="1"/>
  <c r="G391" i="3" s="1"/>
  <c r="F389" i="3"/>
  <c r="F390" i="3" s="1"/>
  <c r="F391" i="3" s="1"/>
  <c r="F414" i="3" s="1"/>
  <c r="F415" i="3" s="1"/>
  <c r="E389" i="3"/>
  <c r="E390" i="3" s="1"/>
  <c r="E391" i="3" s="1"/>
  <c r="E414" i="3" s="1"/>
  <c r="E415" i="3" s="1"/>
  <c r="P378" i="3"/>
  <c r="O378" i="3"/>
  <c r="N378" i="3"/>
  <c r="M378" i="3"/>
  <c r="L378" i="3"/>
  <c r="K378" i="3"/>
  <c r="J378" i="3"/>
  <c r="I378" i="3"/>
  <c r="H378" i="3"/>
  <c r="G378" i="3"/>
  <c r="F378" i="3"/>
  <c r="E378" i="3"/>
  <c r="E375" i="3"/>
  <c r="P374" i="3"/>
  <c r="P375" i="3" s="1"/>
  <c r="O374" i="3"/>
  <c r="O375" i="3" s="1"/>
  <c r="N374" i="3"/>
  <c r="N375" i="3" s="1"/>
  <c r="M374" i="3"/>
  <c r="M375" i="3" s="1"/>
  <c r="L374" i="3"/>
  <c r="L375" i="3" s="1"/>
  <c r="K374" i="3"/>
  <c r="K375" i="3" s="1"/>
  <c r="J374" i="3"/>
  <c r="J375" i="3" s="1"/>
  <c r="I374" i="3"/>
  <c r="I375" i="3" s="1"/>
  <c r="H374" i="3"/>
  <c r="H375" i="3" s="1"/>
  <c r="G374" i="3"/>
  <c r="G375" i="3" s="1"/>
  <c r="F374" i="3"/>
  <c r="F375" i="3" s="1"/>
  <c r="E374" i="3"/>
  <c r="F368" i="3"/>
  <c r="F369" i="3" s="1"/>
  <c r="E368" i="3"/>
  <c r="E369" i="3" s="1"/>
  <c r="P366" i="3"/>
  <c r="P368" i="3" s="1"/>
  <c r="P369" i="3" s="1"/>
  <c r="O366" i="3"/>
  <c r="O368" i="3" s="1"/>
  <c r="O369" i="3" s="1"/>
  <c r="N366" i="3"/>
  <c r="N368" i="3" s="1"/>
  <c r="N369" i="3" s="1"/>
  <c r="M366" i="3"/>
  <c r="M368" i="3" s="1"/>
  <c r="M369" i="3" s="1"/>
  <c r="L366" i="3"/>
  <c r="L368" i="3" s="1"/>
  <c r="L369" i="3" s="1"/>
  <c r="K366" i="3"/>
  <c r="K368" i="3" s="1"/>
  <c r="K369" i="3" s="1"/>
  <c r="J366" i="3"/>
  <c r="J368" i="3" s="1"/>
  <c r="J369" i="3" s="1"/>
  <c r="I366" i="3"/>
  <c r="I368" i="3" s="1"/>
  <c r="I369" i="3" s="1"/>
  <c r="H366" i="3"/>
  <c r="H368" i="3" s="1"/>
  <c r="H369" i="3" s="1"/>
  <c r="G366" i="3"/>
  <c r="G368" i="3" s="1"/>
  <c r="G369" i="3" s="1"/>
  <c r="F366" i="3"/>
  <c r="E366" i="3"/>
  <c r="P358" i="3"/>
  <c r="P359" i="3" s="1"/>
  <c r="P360" i="3" s="1"/>
  <c r="P379" i="3" s="1"/>
  <c r="O358" i="3"/>
  <c r="O359" i="3" s="1"/>
  <c r="O360" i="3" s="1"/>
  <c r="O379" i="3" s="1"/>
  <c r="N358" i="3"/>
  <c r="N359" i="3" s="1"/>
  <c r="N360" i="3" s="1"/>
  <c r="N379" i="3" s="1"/>
  <c r="M358" i="3"/>
  <c r="M359" i="3" s="1"/>
  <c r="M360" i="3" s="1"/>
  <c r="M379" i="3" s="1"/>
  <c r="L358" i="3"/>
  <c r="L359" i="3" s="1"/>
  <c r="L360" i="3" s="1"/>
  <c r="K358" i="3"/>
  <c r="K359" i="3" s="1"/>
  <c r="K360" i="3" s="1"/>
  <c r="J358" i="3"/>
  <c r="J359" i="3" s="1"/>
  <c r="J360" i="3" s="1"/>
  <c r="I358" i="3"/>
  <c r="I359" i="3" s="1"/>
  <c r="I360" i="3" s="1"/>
  <c r="H358" i="3"/>
  <c r="H359" i="3" s="1"/>
  <c r="H360" i="3" s="1"/>
  <c r="G358" i="3"/>
  <c r="G359" i="3" s="1"/>
  <c r="G360" i="3" s="1"/>
  <c r="G379" i="3" s="1"/>
  <c r="F358" i="3"/>
  <c r="F359" i="3" s="1"/>
  <c r="F360" i="3" s="1"/>
  <c r="F379" i="3" s="1"/>
  <c r="E358" i="3"/>
  <c r="E359" i="3" s="1"/>
  <c r="E360" i="3" s="1"/>
  <c r="E379" i="3" s="1"/>
  <c r="P350" i="3"/>
  <c r="O350" i="3"/>
  <c r="N350" i="3"/>
  <c r="M350" i="3"/>
  <c r="L350" i="3"/>
  <c r="K350" i="3"/>
  <c r="J350" i="3"/>
  <c r="I350" i="3"/>
  <c r="H350" i="3"/>
  <c r="G350" i="3"/>
  <c r="F350" i="3"/>
  <c r="E350" i="3"/>
  <c r="P345" i="3"/>
  <c r="P346" i="3" s="1"/>
  <c r="O345" i="3"/>
  <c r="O346" i="3" s="1"/>
  <c r="N345" i="3"/>
  <c r="N346" i="3" s="1"/>
  <c r="M345" i="3"/>
  <c r="M346" i="3" s="1"/>
  <c r="L345" i="3"/>
  <c r="L346" i="3" s="1"/>
  <c r="K345" i="3"/>
  <c r="K346" i="3" s="1"/>
  <c r="J345" i="3"/>
  <c r="J346" i="3" s="1"/>
  <c r="I345" i="3"/>
  <c r="I346" i="3" s="1"/>
  <c r="H345" i="3"/>
  <c r="H346" i="3" s="1"/>
  <c r="G345" i="3"/>
  <c r="G346" i="3" s="1"/>
  <c r="F345" i="3"/>
  <c r="F346" i="3" s="1"/>
  <c r="E345" i="3"/>
  <c r="E346" i="3" s="1"/>
  <c r="E340" i="3"/>
  <c r="E347" i="3" s="1"/>
  <c r="P337" i="3"/>
  <c r="P340" i="3" s="1"/>
  <c r="P347" i="3" s="1"/>
  <c r="O337" i="3"/>
  <c r="O340" i="3" s="1"/>
  <c r="O347" i="3" s="1"/>
  <c r="N337" i="3"/>
  <c r="N340" i="3" s="1"/>
  <c r="N347" i="3" s="1"/>
  <c r="M337" i="3"/>
  <c r="M340" i="3" s="1"/>
  <c r="M347" i="3" s="1"/>
  <c r="L337" i="3"/>
  <c r="L340" i="3" s="1"/>
  <c r="L347" i="3" s="1"/>
  <c r="K337" i="3"/>
  <c r="K340" i="3" s="1"/>
  <c r="K347" i="3" s="1"/>
  <c r="J337" i="3"/>
  <c r="J340" i="3" s="1"/>
  <c r="I337" i="3"/>
  <c r="I340" i="3" s="1"/>
  <c r="I347" i="3" s="1"/>
  <c r="H337" i="3"/>
  <c r="H340" i="3" s="1"/>
  <c r="H347" i="3" s="1"/>
  <c r="G337" i="3"/>
  <c r="G340" i="3" s="1"/>
  <c r="G347" i="3" s="1"/>
  <c r="F337" i="3"/>
  <c r="F340" i="3" s="1"/>
  <c r="F347" i="3" s="1"/>
  <c r="E337" i="3"/>
  <c r="F330" i="3"/>
  <c r="E330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P320" i="3"/>
  <c r="P330" i="3" s="1"/>
  <c r="O320" i="3"/>
  <c r="O330" i="3" s="1"/>
  <c r="N320" i="3"/>
  <c r="N330" i="3" s="1"/>
  <c r="M320" i="3"/>
  <c r="M330" i="3" s="1"/>
  <c r="L320" i="3"/>
  <c r="L330" i="3" s="1"/>
  <c r="K320" i="3"/>
  <c r="K330" i="3" s="1"/>
  <c r="J320" i="3"/>
  <c r="J330" i="3" s="1"/>
  <c r="I320" i="3"/>
  <c r="I330" i="3" s="1"/>
  <c r="H320" i="3"/>
  <c r="H330" i="3" s="1"/>
  <c r="G320" i="3"/>
  <c r="G330" i="3" s="1"/>
  <c r="F320" i="3"/>
  <c r="E320" i="3"/>
  <c r="E311" i="3"/>
  <c r="E312" i="3" s="1"/>
  <c r="P310" i="3"/>
  <c r="P311" i="3" s="1"/>
  <c r="P312" i="3" s="1"/>
  <c r="O310" i="3"/>
  <c r="O311" i="3" s="1"/>
  <c r="O312" i="3" s="1"/>
  <c r="N310" i="3"/>
  <c r="N311" i="3" s="1"/>
  <c r="N312" i="3" s="1"/>
  <c r="M310" i="3"/>
  <c r="M311" i="3" s="1"/>
  <c r="M312" i="3" s="1"/>
  <c r="L310" i="3"/>
  <c r="L311" i="3" s="1"/>
  <c r="L312" i="3" s="1"/>
  <c r="K310" i="3"/>
  <c r="K311" i="3" s="1"/>
  <c r="K312" i="3" s="1"/>
  <c r="J310" i="3"/>
  <c r="J311" i="3" s="1"/>
  <c r="J312" i="3" s="1"/>
  <c r="I310" i="3"/>
  <c r="I311" i="3" s="1"/>
  <c r="I312" i="3" s="1"/>
  <c r="H310" i="3"/>
  <c r="H311" i="3" s="1"/>
  <c r="H312" i="3" s="1"/>
  <c r="G310" i="3"/>
  <c r="G311" i="3" s="1"/>
  <c r="G312" i="3" s="1"/>
  <c r="F310" i="3"/>
  <c r="F311" i="3" s="1"/>
  <c r="F312" i="3" s="1"/>
  <c r="E310" i="3"/>
  <c r="G303" i="3"/>
  <c r="F303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P287" i="3"/>
  <c r="P303" i="3" s="1"/>
  <c r="O287" i="3"/>
  <c r="O303" i="3" s="1"/>
  <c r="N287" i="3"/>
  <c r="N303" i="3" s="1"/>
  <c r="M287" i="3"/>
  <c r="M303" i="3" s="1"/>
  <c r="L287" i="3"/>
  <c r="L303" i="3" s="1"/>
  <c r="K287" i="3"/>
  <c r="K303" i="3" s="1"/>
  <c r="J287" i="3"/>
  <c r="J303" i="3" s="1"/>
  <c r="I287" i="3"/>
  <c r="I303" i="3" s="1"/>
  <c r="H287" i="3"/>
  <c r="H303" i="3" s="1"/>
  <c r="G287" i="3"/>
  <c r="F287" i="3"/>
  <c r="E287" i="3"/>
  <c r="E303" i="3" s="1"/>
  <c r="F281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P276" i="3"/>
  <c r="P281" i="3" s="1"/>
  <c r="O276" i="3"/>
  <c r="O281" i="3" s="1"/>
  <c r="N276" i="3"/>
  <c r="N281" i="3" s="1"/>
  <c r="M276" i="3"/>
  <c r="M281" i="3" s="1"/>
  <c r="L276" i="3"/>
  <c r="L281" i="3" s="1"/>
  <c r="K276" i="3"/>
  <c r="K281" i="3" s="1"/>
  <c r="J276" i="3"/>
  <c r="J281" i="3" s="1"/>
  <c r="I276" i="3"/>
  <c r="I281" i="3" s="1"/>
  <c r="H276" i="3"/>
  <c r="H281" i="3" s="1"/>
  <c r="G276" i="3"/>
  <c r="G281" i="3" s="1"/>
  <c r="F276" i="3"/>
  <c r="E276" i="3"/>
  <c r="E281" i="3" s="1"/>
  <c r="F268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P259" i="3"/>
  <c r="P268" i="3" s="1"/>
  <c r="O259" i="3"/>
  <c r="O268" i="3" s="1"/>
  <c r="N259" i="3"/>
  <c r="N268" i="3" s="1"/>
  <c r="M259" i="3"/>
  <c r="M268" i="3" s="1"/>
  <c r="L259" i="3"/>
  <c r="L268" i="3" s="1"/>
  <c r="K259" i="3"/>
  <c r="K268" i="3" s="1"/>
  <c r="J259" i="3"/>
  <c r="J268" i="3" s="1"/>
  <c r="I259" i="3"/>
  <c r="I268" i="3" s="1"/>
  <c r="I351" i="3" s="1"/>
  <c r="H259" i="3"/>
  <c r="H268" i="3" s="1"/>
  <c r="H351" i="3" s="1"/>
  <c r="G259" i="3"/>
  <c r="G268" i="3" s="1"/>
  <c r="G351" i="3" s="1"/>
  <c r="G380" i="3" s="1"/>
  <c r="F259" i="3"/>
  <c r="E259" i="3"/>
  <c r="E268" i="3" s="1"/>
  <c r="P233" i="3"/>
  <c r="O233" i="3"/>
  <c r="N233" i="3"/>
  <c r="M233" i="3"/>
  <c r="L233" i="3"/>
  <c r="K233" i="3"/>
  <c r="J233" i="3"/>
  <c r="I233" i="3"/>
  <c r="H233" i="3"/>
  <c r="G233" i="3"/>
  <c r="F233" i="3"/>
  <c r="E233" i="3"/>
  <c r="P229" i="3"/>
  <c r="P230" i="3" s="1"/>
  <c r="P234" i="3" s="1"/>
  <c r="O229" i="3"/>
  <c r="O230" i="3" s="1"/>
  <c r="O234" i="3" s="1"/>
  <c r="N229" i="3"/>
  <c r="N230" i="3" s="1"/>
  <c r="N234" i="3" s="1"/>
  <c r="M229" i="3"/>
  <c r="M230" i="3" s="1"/>
  <c r="M234" i="3" s="1"/>
  <c r="L229" i="3"/>
  <c r="L230" i="3" s="1"/>
  <c r="L234" i="3" s="1"/>
  <c r="K229" i="3"/>
  <c r="K230" i="3" s="1"/>
  <c r="K234" i="3" s="1"/>
  <c r="J229" i="3"/>
  <c r="J230" i="3" s="1"/>
  <c r="J234" i="3" s="1"/>
  <c r="I229" i="3"/>
  <c r="I230" i="3" s="1"/>
  <c r="I234" i="3" s="1"/>
  <c r="H229" i="3"/>
  <c r="H230" i="3" s="1"/>
  <c r="H234" i="3" s="1"/>
  <c r="G229" i="3"/>
  <c r="G230" i="3" s="1"/>
  <c r="G234" i="3" s="1"/>
  <c r="F229" i="3"/>
  <c r="F230" i="3" s="1"/>
  <c r="F234" i="3" s="1"/>
  <c r="E229" i="3"/>
  <c r="E230" i="3" s="1"/>
  <c r="E234" i="3" s="1"/>
  <c r="P215" i="3"/>
  <c r="O215" i="3"/>
  <c r="N215" i="3"/>
  <c r="M215" i="3"/>
  <c r="L215" i="3"/>
  <c r="K215" i="3"/>
  <c r="J215" i="3"/>
  <c r="I215" i="3"/>
  <c r="H215" i="3"/>
  <c r="G215" i="3"/>
  <c r="F215" i="3"/>
  <c r="E215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P202" i="3"/>
  <c r="P216" i="3" s="1"/>
  <c r="P217" i="3" s="1"/>
  <c r="O202" i="3"/>
  <c r="O216" i="3" s="1"/>
  <c r="O217" i="3" s="1"/>
  <c r="N202" i="3"/>
  <c r="N216" i="3" s="1"/>
  <c r="N217" i="3" s="1"/>
  <c r="M202" i="3"/>
  <c r="M216" i="3" s="1"/>
  <c r="M217" i="3" s="1"/>
  <c r="L202" i="3"/>
  <c r="L216" i="3" s="1"/>
  <c r="L217" i="3" s="1"/>
  <c r="K202" i="3"/>
  <c r="K216" i="3" s="1"/>
  <c r="K217" i="3" s="1"/>
  <c r="J202" i="3"/>
  <c r="J216" i="3" s="1"/>
  <c r="J217" i="3" s="1"/>
  <c r="I202" i="3"/>
  <c r="I216" i="3" s="1"/>
  <c r="I217" i="3" s="1"/>
  <c r="H202" i="3"/>
  <c r="H216" i="3" s="1"/>
  <c r="H217" i="3" s="1"/>
  <c r="G202" i="3"/>
  <c r="G216" i="3" s="1"/>
  <c r="G217" i="3" s="1"/>
  <c r="F202" i="3"/>
  <c r="F216" i="3" s="1"/>
  <c r="F217" i="3" s="1"/>
  <c r="E202" i="3"/>
  <c r="E216" i="3" s="1"/>
  <c r="E217" i="3" s="1"/>
  <c r="P187" i="3"/>
  <c r="O187" i="3"/>
  <c r="N187" i="3"/>
  <c r="M187" i="3"/>
  <c r="L187" i="3"/>
  <c r="K187" i="3"/>
  <c r="J187" i="3"/>
  <c r="I187" i="3"/>
  <c r="H187" i="3"/>
  <c r="G187" i="3"/>
  <c r="F187" i="3"/>
  <c r="E187" i="3"/>
  <c r="P182" i="3"/>
  <c r="P188" i="3" s="1"/>
  <c r="P235" i="3" s="1"/>
  <c r="O182" i="3"/>
  <c r="O188" i="3" s="1"/>
  <c r="O235" i="3" s="1"/>
  <c r="N182" i="3"/>
  <c r="N188" i="3" s="1"/>
  <c r="N235" i="3" s="1"/>
  <c r="M182" i="3"/>
  <c r="M188" i="3" s="1"/>
  <c r="M235" i="3" s="1"/>
  <c r="L182" i="3"/>
  <c r="L188" i="3" s="1"/>
  <c r="L235" i="3" s="1"/>
  <c r="K182" i="3"/>
  <c r="K188" i="3" s="1"/>
  <c r="K235" i="3" s="1"/>
  <c r="J182" i="3"/>
  <c r="J188" i="3" s="1"/>
  <c r="I182" i="3"/>
  <c r="I188" i="3" s="1"/>
  <c r="I235" i="3" s="1"/>
  <c r="H182" i="3"/>
  <c r="H188" i="3" s="1"/>
  <c r="G182" i="3"/>
  <c r="G188" i="3" s="1"/>
  <c r="G235" i="3" s="1"/>
  <c r="F182" i="3"/>
  <c r="F188" i="3" s="1"/>
  <c r="E182" i="3"/>
  <c r="E188" i="3" s="1"/>
  <c r="E235" i="3" s="1"/>
  <c r="P172" i="3"/>
  <c r="O172" i="3"/>
  <c r="N172" i="3"/>
  <c r="M172" i="3"/>
  <c r="L172" i="3"/>
  <c r="K172" i="3"/>
  <c r="J172" i="3"/>
  <c r="I172" i="3"/>
  <c r="H172" i="3"/>
  <c r="G172" i="3"/>
  <c r="F172" i="3"/>
  <c r="E172" i="3"/>
  <c r="P162" i="3"/>
  <c r="P173" i="3" s="1"/>
  <c r="O162" i="3"/>
  <c r="O173" i="3" s="1"/>
  <c r="N162" i="3"/>
  <c r="N173" i="3" s="1"/>
  <c r="M162" i="3"/>
  <c r="M173" i="3" s="1"/>
  <c r="L162" i="3"/>
  <c r="L173" i="3" s="1"/>
  <c r="K162" i="3"/>
  <c r="K173" i="3" s="1"/>
  <c r="J162" i="3"/>
  <c r="J173" i="3" s="1"/>
  <c r="I162" i="3"/>
  <c r="I173" i="3" s="1"/>
  <c r="H162" i="3"/>
  <c r="H173" i="3" s="1"/>
  <c r="G162" i="3"/>
  <c r="G173" i="3" s="1"/>
  <c r="F162" i="3"/>
  <c r="F173" i="3" s="1"/>
  <c r="E162" i="3"/>
  <c r="E173" i="3" s="1"/>
  <c r="E126" i="3"/>
  <c r="E174" i="3" s="1"/>
  <c r="P125" i="3"/>
  <c r="O125" i="3"/>
  <c r="N125" i="3"/>
  <c r="M125" i="3"/>
  <c r="L125" i="3"/>
  <c r="K125" i="3"/>
  <c r="J125" i="3"/>
  <c r="I125" i="3"/>
  <c r="H125" i="3"/>
  <c r="G125" i="3"/>
  <c r="F125" i="3"/>
  <c r="E125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P105" i="3"/>
  <c r="P126" i="3" s="1"/>
  <c r="P174" i="3" s="1"/>
  <c r="O105" i="3"/>
  <c r="O126" i="3" s="1"/>
  <c r="O174" i="3" s="1"/>
  <c r="N105" i="3"/>
  <c r="N126" i="3" s="1"/>
  <c r="N174" i="3" s="1"/>
  <c r="M105" i="3"/>
  <c r="M126" i="3" s="1"/>
  <c r="M174" i="3" s="1"/>
  <c r="L105" i="3"/>
  <c r="L126" i="3" s="1"/>
  <c r="L174" i="3" s="1"/>
  <c r="K105" i="3"/>
  <c r="K126" i="3" s="1"/>
  <c r="K174" i="3" s="1"/>
  <c r="J105" i="3"/>
  <c r="J126" i="3" s="1"/>
  <c r="J174" i="3" s="1"/>
  <c r="I105" i="3"/>
  <c r="I126" i="3" s="1"/>
  <c r="I174" i="3" s="1"/>
  <c r="H105" i="3"/>
  <c r="H126" i="3" s="1"/>
  <c r="H174" i="3" s="1"/>
  <c r="G105" i="3"/>
  <c r="G126" i="3" s="1"/>
  <c r="G174" i="3" s="1"/>
  <c r="F105" i="3"/>
  <c r="F126" i="3" s="1"/>
  <c r="E105" i="3"/>
  <c r="F94" i="3"/>
  <c r="F95" i="3" s="1"/>
  <c r="E94" i="3"/>
  <c r="E95" i="3" s="1"/>
  <c r="P92" i="3"/>
  <c r="P94" i="3" s="1"/>
  <c r="P95" i="3" s="1"/>
  <c r="O92" i="3"/>
  <c r="O94" i="3" s="1"/>
  <c r="O95" i="3" s="1"/>
  <c r="N92" i="3"/>
  <c r="N94" i="3" s="1"/>
  <c r="N95" i="3" s="1"/>
  <c r="M92" i="3"/>
  <c r="M94" i="3" s="1"/>
  <c r="M95" i="3" s="1"/>
  <c r="L92" i="3"/>
  <c r="L94" i="3" s="1"/>
  <c r="L95" i="3" s="1"/>
  <c r="K92" i="3"/>
  <c r="K94" i="3" s="1"/>
  <c r="K95" i="3" s="1"/>
  <c r="J92" i="3"/>
  <c r="J94" i="3" s="1"/>
  <c r="J95" i="3" s="1"/>
  <c r="I92" i="3"/>
  <c r="I94" i="3" s="1"/>
  <c r="I95" i="3" s="1"/>
  <c r="H92" i="3"/>
  <c r="H94" i="3" s="1"/>
  <c r="H95" i="3" s="1"/>
  <c r="G92" i="3"/>
  <c r="G94" i="3" s="1"/>
  <c r="G95" i="3" s="1"/>
  <c r="F92" i="3"/>
  <c r="E92" i="3"/>
  <c r="P84" i="3"/>
  <c r="O84" i="3"/>
  <c r="N84" i="3"/>
  <c r="M84" i="3"/>
  <c r="L84" i="3"/>
  <c r="K84" i="3"/>
  <c r="J84" i="3"/>
  <c r="I84" i="3"/>
  <c r="H84" i="3"/>
  <c r="G84" i="3"/>
  <c r="F84" i="3"/>
  <c r="E84" i="3"/>
  <c r="P80" i="3"/>
  <c r="P81" i="3" s="1"/>
  <c r="P96" i="3" s="1"/>
  <c r="O80" i="3"/>
  <c r="O81" i="3" s="1"/>
  <c r="O96" i="3" s="1"/>
  <c r="N80" i="3"/>
  <c r="N81" i="3" s="1"/>
  <c r="N96" i="3" s="1"/>
  <c r="M80" i="3"/>
  <c r="M81" i="3" s="1"/>
  <c r="M96" i="3" s="1"/>
  <c r="L80" i="3"/>
  <c r="L81" i="3" s="1"/>
  <c r="L96" i="3" s="1"/>
  <c r="K80" i="3"/>
  <c r="K81" i="3" s="1"/>
  <c r="J80" i="3"/>
  <c r="J81" i="3" s="1"/>
  <c r="J96" i="3" s="1"/>
  <c r="I80" i="3"/>
  <c r="I81" i="3" s="1"/>
  <c r="I96" i="3" s="1"/>
  <c r="H80" i="3"/>
  <c r="H81" i="3" s="1"/>
  <c r="H96" i="3" s="1"/>
  <c r="G80" i="3"/>
  <c r="G81" i="3" s="1"/>
  <c r="G96" i="3" s="1"/>
  <c r="F80" i="3"/>
  <c r="F81" i="3" s="1"/>
  <c r="F96" i="3" s="1"/>
  <c r="E80" i="3"/>
  <c r="E81" i="3" s="1"/>
  <c r="E96" i="3" s="1"/>
  <c r="P70" i="3"/>
  <c r="P71" i="3" s="1"/>
  <c r="O70" i="3"/>
  <c r="O71" i="3" s="1"/>
  <c r="N70" i="3"/>
  <c r="N71" i="3" s="1"/>
  <c r="M70" i="3"/>
  <c r="M71" i="3" s="1"/>
  <c r="L70" i="3"/>
  <c r="L71" i="3" s="1"/>
  <c r="K70" i="3"/>
  <c r="K71" i="3" s="1"/>
  <c r="J70" i="3"/>
  <c r="J71" i="3" s="1"/>
  <c r="I70" i="3"/>
  <c r="I71" i="3" s="1"/>
  <c r="H70" i="3"/>
  <c r="H71" i="3" s="1"/>
  <c r="G70" i="3"/>
  <c r="G71" i="3" s="1"/>
  <c r="F70" i="3"/>
  <c r="F71" i="3" s="1"/>
  <c r="E70" i="3"/>
  <c r="E71" i="3" s="1"/>
  <c r="P64" i="3"/>
  <c r="P65" i="3" s="1"/>
  <c r="P66" i="3" s="1"/>
  <c r="P72" i="3" s="1"/>
  <c r="P175" i="3" s="1"/>
  <c r="P236" i="3" s="1"/>
  <c r="O64" i="3"/>
  <c r="O65" i="3" s="1"/>
  <c r="O66" i="3" s="1"/>
  <c r="O72" i="3" s="1"/>
  <c r="O175" i="3" s="1"/>
  <c r="O236" i="3" s="1"/>
  <c r="N64" i="3"/>
  <c r="N65" i="3" s="1"/>
  <c r="N66" i="3" s="1"/>
  <c r="N72" i="3" s="1"/>
  <c r="N175" i="3" s="1"/>
  <c r="N236" i="3" s="1"/>
  <c r="M64" i="3"/>
  <c r="M65" i="3" s="1"/>
  <c r="M66" i="3" s="1"/>
  <c r="M72" i="3" s="1"/>
  <c r="M175" i="3" s="1"/>
  <c r="M236" i="3" s="1"/>
  <c r="L64" i="3"/>
  <c r="L65" i="3" s="1"/>
  <c r="L66" i="3" s="1"/>
  <c r="L72" i="3" s="1"/>
  <c r="K64" i="3"/>
  <c r="K65" i="3" s="1"/>
  <c r="K66" i="3" s="1"/>
  <c r="K72" i="3" s="1"/>
  <c r="J64" i="3"/>
  <c r="J65" i="3" s="1"/>
  <c r="J66" i="3" s="1"/>
  <c r="J72" i="3" s="1"/>
  <c r="J175" i="3" s="1"/>
  <c r="I64" i="3"/>
  <c r="I65" i="3" s="1"/>
  <c r="I66" i="3" s="1"/>
  <c r="I72" i="3" s="1"/>
  <c r="H64" i="3"/>
  <c r="H65" i="3" s="1"/>
  <c r="H66" i="3" s="1"/>
  <c r="H72" i="3" s="1"/>
  <c r="G64" i="3"/>
  <c r="G65" i="3" s="1"/>
  <c r="G66" i="3" s="1"/>
  <c r="G72" i="3" s="1"/>
  <c r="F64" i="3"/>
  <c r="F65" i="3" s="1"/>
  <c r="F66" i="3" s="1"/>
  <c r="F72" i="3" s="1"/>
  <c r="E64" i="3"/>
  <c r="E65" i="3" s="1"/>
  <c r="E66" i="3" s="1"/>
  <c r="E72" i="3" s="1"/>
  <c r="E175" i="3" s="1"/>
  <c r="E236" i="3" s="1"/>
  <c r="D126" i="2"/>
  <c r="D127" i="2" s="1"/>
  <c r="D128" i="2" s="1"/>
  <c r="C126" i="2"/>
  <c r="C127" i="2" s="1"/>
  <c r="D122" i="2"/>
  <c r="C122" i="2"/>
  <c r="C128" i="2" s="1"/>
  <c r="D121" i="2"/>
  <c r="C121" i="2"/>
  <c r="D115" i="2"/>
  <c r="D116" i="2" s="1"/>
  <c r="D129" i="2" s="1"/>
  <c r="D130" i="2" s="1"/>
  <c r="C115" i="2"/>
  <c r="C116" i="2" s="1"/>
  <c r="C129" i="2" s="1"/>
  <c r="C130" i="2" s="1"/>
  <c r="D107" i="2"/>
  <c r="C107" i="2"/>
  <c r="D104" i="2"/>
  <c r="C104" i="2"/>
  <c r="D100" i="2"/>
  <c r="D101" i="2" s="1"/>
  <c r="C100" i="2"/>
  <c r="C101" i="2" s="1"/>
  <c r="D94" i="2"/>
  <c r="D95" i="2" s="1"/>
  <c r="D108" i="2" s="1"/>
  <c r="C94" i="2"/>
  <c r="C95" i="2" s="1"/>
  <c r="C108" i="2" s="1"/>
  <c r="D88" i="2"/>
  <c r="C88" i="2"/>
  <c r="D84" i="2"/>
  <c r="D85" i="2" s="1"/>
  <c r="C84" i="2"/>
  <c r="D81" i="2"/>
  <c r="C81" i="2"/>
  <c r="C85" i="2" s="1"/>
  <c r="D75" i="2"/>
  <c r="C75" i="2"/>
  <c r="D71" i="2"/>
  <c r="C71" i="2"/>
  <c r="D65" i="2"/>
  <c r="C65" i="2"/>
  <c r="D55" i="2"/>
  <c r="D56" i="2" s="1"/>
  <c r="C55" i="2"/>
  <c r="C56" i="2" s="1"/>
  <c r="C51" i="2"/>
  <c r="C57" i="2" s="1"/>
  <c r="D50" i="2"/>
  <c r="C50" i="2"/>
  <c r="D45" i="2"/>
  <c r="D51" i="2" s="1"/>
  <c r="D57" i="2" s="1"/>
  <c r="C45" i="2"/>
  <c r="D36" i="2"/>
  <c r="C36" i="2"/>
  <c r="D32" i="2"/>
  <c r="D37" i="2" s="1"/>
  <c r="C32" i="2"/>
  <c r="C37" i="2" s="1"/>
  <c r="C26" i="2"/>
  <c r="D25" i="2"/>
  <c r="D26" i="2" s="1"/>
  <c r="C25" i="2"/>
  <c r="D19" i="2"/>
  <c r="D20" i="2" s="1"/>
  <c r="C19" i="2"/>
  <c r="C20" i="2" s="1"/>
  <c r="D15" i="2"/>
  <c r="D21" i="2" s="1"/>
  <c r="D38" i="2" s="1"/>
  <c r="C15" i="2"/>
  <c r="C21" i="2" s="1"/>
  <c r="C38" i="2" s="1"/>
  <c r="C58" i="2" s="1"/>
  <c r="D14" i="2"/>
  <c r="C14" i="2"/>
  <c r="E49" i="6" l="1"/>
  <c r="E82" i="6" s="1"/>
  <c r="E92" i="6" s="1"/>
  <c r="E93" i="6" s="1"/>
  <c r="F82" i="6"/>
  <c r="F92" i="6" s="1"/>
  <c r="F93" i="6" s="1"/>
  <c r="G82" i="6"/>
  <c r="G92" i="6" s="1"/>
  <c r="G93" i="6" s="1"/>
  <c r="P82" i="6"/>
  <c r="P92" i="6" s="1"/>
  <c r="P93" i="6" s="1"/>
  <c r="F235" i="3"/>
  <c r="G414" i="3"/>
  <c r="G415" i="3" s="1"/>
  <c r="G416" i="3" s="1"/>
  <c r="H414" i="3"/>
  <c r="H415" i="3" s="1"/>
  <c r="K96" i="3"/>
  <c r="H380" i="3"/>
  <c r="J235" i="3"/>
  <c r="K351" i="3"/>
  <c r="K380" i="3" s="1"/>
  <c r="K416" i="3" s="1"/>
  <c r="K175" i="3"/>
  <c r="K236" i="3" s="1"/>
  <c r="I413" i="3"/>
  <c r="I414" i="3" s="1"/>
  <c r="I415" i="3" s="1"/>
  <c r="L175" i="3"/>
  <c r="L236" i="3" s="1"/>
  <c r="J413" i="3"/>
  <c r="J414" i="3" s="1"/>
  <c r="J415" i="3" s="1"/>
  <c r="J351" i="3"/>
  <c r="J380" i="3" s="1"/>
  <c r="L351" i="3"/>
  <c r="L379" i="3"/>
  <c r="M351" i="3"/>
  <c r="M380" i="3" s="1"/>
  <c r="M416" i="3" s="1"/>
  <c r="I175" i="3"/>
  <c r="I236" i="3" s="1"/>
  <c r="J236" i="3"/>
  <c r="N351" i="3"/>
  <c r="N380" i="3" s="1"/>
  <c r="N416" i="3" s="1"/>
  <c r="J379" i="3"/>
  <c r="F175" i="3"/>
  <c r="F236" i="3" s="1"/>
  <c r="O351" i="3"/>
  <c r="O380" i="3" s="1"/>
  <c r="O416" i="3" s="1"/>
  <c r="H235" i="3"/>
  <c r="G175" i="3"/>
  <c r="G236" i="3" s="1"/>
  <c r="P351" i="3"/>
  <c r="P380" i="3" s="1"/>
  <c r="P416" i="3" s="1"/>
  <c r="H379" i="3"/>
  <c r="K379" i="3"/>
  <c r="H175" i="3"/>
  <c r="F174" i="3"/>
  <c r="E351" i="3"/>
  <c r="E380" i="3" s="1"/>
  <c r="E416" i="3" s="1"/>
  <c r="F351" i="3"/>
  <c r="F380" i="3" s="1"/>
  <c r="F416" i="3" s="1"/>
  <c r="J347" i="3"/>
  <c r="I379" i="3"/>
  <c r="I380" i="3" s="1"/>
  <c r="D58" i="2"/>
  <c r="C89" i="2"/>
  <c r="C109" i="2" s="1"/>
  <c r="C131" i="2" s="1"/>
  <c r="D89" i="2"/>
  <c r="D109" i="2" s="1"/>
  <c r="D131" i="2" s="1"/>
  <c r="I416" i="3" l="1"/>
  <c r="J416" i="3"/>
  <c r="H236" i="3"/>
  <c r="H416" i="3"/>
  <c r="L380" i="3"/>
  <c r="L416" i="3" s="1"/>
</calcChain>
</file>

<file path=xl/sharedStrings.xml><?xml version="1.0" encoding="utf-8"?>
<sst xmlns="http://schemas.openxmlformats.org/spreadsheetml/2006/main" count="7839" uniqueCount="1399">
  <si>
    <t>BW Industrial Development JSC</t>
  </si>
  <si>
    <t>Parent Company : BWID : VC1 : VC2 : VC3 : DONG AN LID JSC</t>
  </si>
  <si>
    <t>Balance sheet (EN)</t>
  </si>
  <si>
    <t>End of May 2025</t>
  </si>
  <si>
    <t/>
  </si>
  <si>
    <t>Financial Row</t>
  </si>
  <si>
    <t>Account (Line): Mã số - Code</t>
  </si>
  <si>
    <t>Current period balance (As of May 2025)</t>
  </si>
  <si>
    <t>Previous period balance (As of Apr 2025)</t>
  </si>
  <si>
    <t>ASSET</t>
  </si>
  <si>
    <t>A - CURRENT ASSETS (100)</t>
  </si>
  <si>
    <t>I. Cash and cash equivalents (110)</t>
  </si>
  <si>
    <t>1. Cash (111)</t>
  </si>
  <si>
    <t>- Cash in bank (111)</t>
  </si>
  <si>
    <t>112121020 - VTB: Current Account VND - Dong Sai Gon - 114002807847</t>
  </si>
  <si>
    <t>111</t>
  </si>
  <si>
    <t>Total - Cash in bank (111)</t>
  </si>
  <si>
    <t>2. Cash equivalents (112)</t>
  </si>
  <si>
    <t>- Time deposit (112)</t>
  </si>
  <si>
    <t>128111003 - ST - VTB: Saving Account VND - Vietinbank - Dong Sai Gon</t>
  </si>
  <si>
    <t>112</t>
  </si>
  <si>
    <t>Total - Time deposit (112)</t>
  </si>
  <si>
    <t>III. Accounts receivable (130)</t>
  </si>
  <si>
    <t>1. Receivables from customers (131)</t>
  </si>
  <si>
    <t>131100001 - Trade receivable: Tenant</t>
  </si>
  <si>
    <t>131</t>
  </si>
  <si>
    <t>Total - 1. Receivables from customers (131)</t>
  </si>
  <si>
    <t>V. Other current assets (150)</t>
  </si>
  <si>
    <t>1. Short-term prepaid expenses (151)</t>
  </si>
  <si>
    <t>242100003 - ST prepaid: Insurance - Direct</t>
  </si>
  <si>
    <t>151</t>
  </si>
  <si>
    <t>242100007 - ST prepaid: Repair and maintenance</t>
  </si>
  <si>
    <t>242199999 - ST prepaid: Others</t>
  </si>
  <si>
    <t>Total - 1. Short-term prepaid expenses (151)</t>
  </si>
  <si>
    <t>2. Deductible VAT (152)</t>
  </si>
  <si>
    <t>133100001 - VAT input: Goods, services</t>
  </si>
  <si>
    <t>152</t>
  </si>
  <si>
    <t>133100002 - VAT input: Investment project</t>
  </si>
  <si>
    <t>Total - 2. Deductible VAT (152)</t>
  </si>
  <si>
    <t>TOTAL OF CURRENT ASSETS (100)</t>
  </si>
  <si>
    <t>B - LONG-TERM ASSETS (200)</t>
  </si>
  <si>
    <t>III. Investment properties (230)</t>
  </si>
  <si>
    <t>- Cost (231)</t>
  </si>
  <si>
    <t>217000001 - Investment properties: Land Use Rights</t>
  </si>
  <si>
    <t>231</t>
  </si>
  <si>
    <t>217000002 - Investment properties: RBF for lease</t>
  </si>
  <si>
    <t>217000003 - Investment properties: RBF WH for lease</t>
  </si>
  <si>
    <t>Total - Cost (231)</t>
  </si>
  <si>
    <t>- Accumulated depreciation (232)</t>
  </si>
  <si>
    <t>214710001 - Amortization: Land Use Rights</t>
  </si>
  <si>
    <t>232</t>
  </si>
  <si>
    <t>214710002 - Depreciation: RBF for lease</t>
  </si>
  <si>
    <t>214710003 - Depreciation: RBF WH for lease</t>
  </si>
  <si>
    <t>Total - Accumulated depreciation (232)</t>
  </si>
  <si>
    <t>VI. Other long-term assets (260)</t>
  </si>
  <si>
    <t>1. Long-term prepaid expenses (261)</t>
  </si>
  <si>
    <t>242210013 - LT prepaid: Repair and maintenance</t>
  </si>
  <si>
    <t>261</t>
  </si>
  <si>
    <t>Total - 1. Long-term prepaid expenses (261)</t>
  </si>
  <si>
    <t>TOTAL OF LONG-TERM ASSETS (200)</t>
  </si>
  <si>
    <t>TOTAL ASSETS</t>
  </si>
  <si>
    <t>LIABILITIES AND OWNER'S EQUITY</t>
  </si>
  <si>
    <t>A - Short-term liabilities (300)</t>
  </si>
  <si>
    <t>I. Short-term liabilities (310)</t>
  </si>
  <si>
    <t>1. Trade accounts payable (311)</t>
  </si>
  <si>
    <t>331110001 - Payables: Suppliers: Operating expenses</t>
  </si>
  <si>
    <t>311</t>
  </si>
  <si>
    <t>331110002 - Payables: Suppliers: Capital expenditures</t>
  </si>
  <si>
    <t>Total - 1. Trade accounts payable (311)</t>
  </si>
  <si>
    <t>5. Accrued expenses (315)</t>
  </si>
  <si>
    <t>335000017 - Accrued: Construction cost</t>
  </si>
  <si>
    <t>315</t>
  </si>
  <si>
    <t>335000018 - Accrued: Interest expense from banks</t>
  </si>
  <si>
    <t>335000019 - Accrued: Interest expense from parent/subsidiary</t>
  </si>
  <si>
    <t>335000022 - Accrued: FM cost</t>
  </si>
  <si>
    <t>Total - 5. Accrued expenses (315)</t>
  </si>
  <si>
    <t>8. Unearned revenue (318)</t>
  </si>
  <si>
    <t>338710001 - Other payable: Unearned revenue - Rental</t>
  </si>
  <si>
    <t>318</t>
  </si>
  <si>
    <t>338720001 - Other payable: Allocation revenue</t>
  </si>
  <si>
    <t>Total - 8. Unearned revenue (318)</t>
  </si>
  <si>
    <t>9. Other payables (319)</t>
  </si>
  <si>
    <t>- Other payables (319)</t>
  </si>
  <si>
    <t>338890001 - Other Payable: Others</t>
  </si>
  <si>
    <t>319</t>
  </si>
  <si>
    <t>338921001 - LT: Other payables: Subsidiaries/Parents - BCC</t>
  </si>
  <si>
    <t>338922003 - LT: Other Payables: Subsidiaries/Parents - BCC Interest</t>
  </si>
  <si>
    <t>Total - Other payables (319)</t>
  </si>
  <si>
    <t>- Deposits received (319)</t>
  </si>
  <si>
    <t>344100001 - Deposit Received:ST Received mortage, collateral and deposit</t>
  </si>
  <si>
    <t>Total - Deposits received (319)</t>
  </si>
  <si>
    <t>10. Short-term borrowings and finance lease liabilities (320)</t>
  </si>
  <si>
    <t>341121004 - Current Portion: VTB Dong Sai Gon</t>
  </si>
  <si>
    <t>320</t>
  </si>
  <si>
    <t>Total - 10. Short-term borrowings and finance lease liabilities (320)</t>
  </si>
  <si>
    <t>II. Long-term liabilities (330)</t>
  </si>
  <si>
    <t>7. Other long-term payables (337)</t>
  </si>
  <si>
    <t>- Deposits received (337)</t>
  </si>
  <si>
    <t>344200001 - Deposit Received:LT Received mortage, collateral and deposit</t>
  </si>
  <si>
    <t>337</t>
  </si>
  <si>
    <t>Total - Deposits received (337)</t>
  </si>
  <si>
    <t>8. Long-term borrowings and finance lease liabilities (338)</t>
  </si>
  <si>
    <t>- Borrowings and finance lease liabilities (338)</t>
  </si>
  <si>
    <t>341131004 - VTB: Long term Borrowings - Dong SG</t>
  </si>
  <si>
    <t>338</t>
  </si>
  <si>
    <t>341160001 - LT: Borrowings: Subsidiaries/Parents</t>
  </si>
  <si>
    <t>Total - Borrowings and finance lease liabilities (338)</t>
  </si>
  <si>
    <t>11. Deferred income tax (341)</t>
  </si>
  <si>
    <t>347000001 - Deferred tax liabilities (DTL)</t>
  </si>
  <si>
    <t>341</t>
  </si>
  <si>
    <t>Total - 11. Deferred income tax (341)</t>
  </si>
  <si>
    <t>12. Long-term provisions (342)</t>
  </si>
  <si>
    <t>352420001 - Provision: Long term restoration cost</t>
  </si>
  <si>
    <t>342</t>
  </si>
  <si>
    <t>Total - 12. Long-term provisions (342)</t>
  </si>
  <si>
    <t>B - OWNER’S EQUITY (400)</t>
  </si>
  <si>
    <t>I. Owner’s equity (410)</t>
  </si>
  <si>
    <t>1. Contributed capital  (411)</t>
  </si>
  <si>
    <t>- Ordinary shares with voting rights (411)</t>
  </si>
  <si>
    <t>411100001 - Capital Contribution: Ordinary shares</t>
  </si>
  <si>
    <t>411a</t>
  </si>
  <si>
    <t>Total -  - Ordinary shares with voting rights (411)</t>
  </si>
  <si>
    <t>11. Undistributed profit after tax (421)</t>
  </si>
  <si>
    <t>- Undistributed profit after tax brought forward (421a)</t>
  </si>
  <si>
    <t>421000000 - Retained Earnings</t>
  </si>
  <si>
    <t>421100001 - Retained Earnings: Prior year earnings</t>
  </si>
  <si>
    <t>421a</t>
  </si>
  <si>
    <t>Total - 421000000 - Retained Earnings</t>
  </si>
  <si>
    <t>Total - Undistributed profit after tax brought forward (421a)</t>
  </si>
  <si>
    <t>- Undistributed profit after tax for the current year (421b)</t>
  </si>
  <si>
    <t>421200001 - Retained Earnings: Current year earnings</t>
  </si>
  <si>
    <t>421b</t>
  </si>
  <si>
    <t>Total - Undistributed profit after tax for the current year (421b)</t>
  </si>
  <si>
    <t>I. Owner’s equity (410</t>
  </si>
  <si>
    <t>BS breakdown</t>
  </si>
  <si>
    <t>Entity</t>
  </si>
  <si>
    <t>Entity (Line): Name</t>
  </si>
  <si>
    <t>Số cuối kỳ</t>
  </si>
  <si>
    <t> </t>
  </si>
  <si>
    <t>As of Jan 2025</t>
  </si>
  <si>
    <t>As of Feb 2025</t>
  </si>
  <si>
    <t>As of Mar 2025</t>
  </si>
  <si>
    <t>As of Apr 2025</t>
  </si>
  <si>
    <t>As of May 2025</t>
  </si>
  <si>
    <t>As of Jun 2025</t>
  </si>
  <si>
    <t>As of Jul 2025</t>
  </si>
  <si>
    <t>As of Aug 2025</t>
  </si>
  <si>
    <t>As of Sep 2025</t>
  </si>
  <si>
    <t>As of Oct 2025</t>
  </si>
  <si>
    <t>As of Nov 2025</t>
  </si>
  <si>
    <t>As of Dec 2025</t>
  </si>
  <si>
    <t>TÀI SẢN</t>
  </si>
  <si>
    <t>A - TÀI SẢN NGẮN HẠN (100)</t>
  </si>
  <si>
    <t>I. Tiền và các khoản tương đương tiền (110)</t>
  </si>
  <si>
    <t>1. Tiền (111)</t>
  </si>
  <si>
    <t>- Tiền gửi Ngân hàng (111)</t>
  </si>
  <si>
    <t>- No Entity -</t>
  </si>
  <si>
    <t>S000002 IE/BWID</t>
  </si>
  <si>
    <t>S00000303 BDTD</t>
  </si>
  <si>
    <t>S000005 IE/VC3</t>
  </si>
  <si>
    <t>S00000532 VTB DSG</t>
  </si>
  <si>
    <t>S00001163 PVIPHIANAM</t>
  </si>
  <si>
    <t>S000017 IE/BWID LOGISTICS TAN UYEN</t>
  </si>
  <si>
    <t>S00001701 CAP NUOC DI AN</t>
  </si>
  <si>
    <t>S00001881 CUCTHUEBINHDUONG</t>
  </si>
  <si>
    <t>S00002039 THUETHUANAN</t>
  </si>
  <si>
    <t>S000025 IE/BWID NT LTD.,CO</t>
  </si>
  <si>
    <t>S00000265 BUUDIENSAIGON</t>
  </si>
  <si>
    <t>S00000341 EVNBD</t>
  </si>
  <si>
    <t>S00000578 GOLDENLOTUS</t>
  </si>
  <si>
    <t>S00000623 CUSHMAN&amp;WAKEFIELD</t>
  </si>
  <si>
    <t>S00000692 HUNGTHINH</t>
  </si>
  <si>
    <t>S00000718 BADUONG</t>
  </si>
  <si>
    <t>S00000845 THANH VU</t>
  </si>
  <si>
    <t>S00000859 EY</t>
  </si>
  <si>
    <t>S00001039 VAS</t>
  </si>
  <si>
    <t>S00001113 UGCE</t>
  </si>
  <si>
    <t>S00001204 AVALUE</t>
  </si>
  <si>
    <t>S00001231 IMPC</t>
  </si>
  <si>
    <t>S00001262 ICIC</t>
  </si>
  <si>
    <t>S00001287 TET</t>
  </si>
  <si>
    <t>S00001299 KZN</t>
  </si>
  <si>
    <t>S00001314 TOANDINH</t>
  </si>
  <si>
    <t>S00001658 DSQ</t>
  </si>
  <si>
    <t>S00001693 HOA PHAT</t>
  </si>
  <si>
    <t>S00001706 YGE</t>
  </si>
  <si>
    <t>E00000060 NGUYEN MINH TRANG</t>
  </si>
  <si>
    <t>E00000171 VO THI THU THAO</t>
  </si>
  <si>
    <t>E00000253 NGUYEN KIM CHAU</t>
  </si>
  <si>
    <t>E00000307 DINH THI THUY HIEN</t>
  </si>
  <si>
    <t>C00000145 YERGAT</t>
  </si>
  <si>
    <t>C00000146 PG</t>
  </si>
  <si>
    <t>S00001880 E-SIGN</t>
  </si>
  <si>
    <t>C00000404 HOA PHAT</t>
  </si>
  <si>
    <t>S00001899 TKXD</t>
  </si>
  <si>
    <t>S00001940 VIETTEL BINH DUONG</t>
  </si>
  <si>
    <t>S00001962 TRAN GIA</t>
  </si>
  <si>
    <t>E00001996 NGUYEN VU TRUONG</t>
  </si>
  <si>
    <t>C00001043 KEX VN</t>
  </si>
  <si>
    <t>C00001044 GT EXPRESS</t>
  </si>
  <si>
    <t>Total - 112121020 - VTB: Current Account VND - Dong Sai Gon - 114002807847</t>
  </si>
  <si>
    <t>Total - Tiền gửi Ngân hàng (111)</t>
  </si>
  <si>
    <t>2. Các khoản tương đương tiền (112)</t>
  </si>
  <si>
    <t>- Tiền gửi có kỳ hạn (112)</t>
  </si>
  <si>
    <t>Total - Tiền gửi có kỳ hạn (112)</t>
  </si>
  <si>
    <t>III. Các khoản phải thu ngắn hạn (130)</t>
  </si>
  <si>
    <t>1. Phải thu ngắn hạn của khách hàng (131)</t>
  </si>
  <si>
    <t>Total - 131100001 - Trade receivable: Tenant</t>
  </si>
  <si>
    <t>Total - 1. Phải thu ngắn hạn của khách hàng (131)</t>
  </si>
  <si>
    <t>2. Trả trước cho người bán ngắn hạn (132)</t>
  </si>
  <si>
    <t>331200001 - Prepayment to suppliers</t>
  </si>
  <si>
    <t>132</t>
  </si>
  <si>
    <t>Total - 2. Trả trước cho người bán ngắn hạn (132)</t>
  </si>
  <si>
    <t>6. Phải thu ngắn hạn khác (136)</t>
  </si>
  <si>
    <t>- Phải thu khác (136)</t>
  </si>
  <si>
    <t>138811001 - ST: Other Receivables: Subsidiaries/Parents - SHL</t>
  </si>
  <si>
    <t>136</t>
  </si>
  <si>
    <t>138812001 - ST: Other Receivables: Subsidiaries/Parents - SHL Interest</t>
  </si>
  <si>
    <t>138891001 - ST: Other Receivables: Others</t>
  </si>
  <si>
    <t>Total - 138891001 - ST: Other Receivables: Others</t>
  </si>
  <si>
    <t>138900003 - Unbilled revenue receivables</t>
  </si>
  <si>
    <t>Total - Phải thu khác (136)</t>
  </si>
  <si>
    <t>V. Tài sản ngắn hạn khác (150)</t>
  </si>
  <si>
    <t>1. Chi phí trả trước ngắn hạn (151)</t>
  </si>
  <si>
    <t>Total - 242100003 - ST prepaid: Insurance - Direct</t>
  </si>
  <si>
    <t>Total - 242100007 - ST prepaid: Repair and maintenance</t>
  </si>
  <si>
    <t>Total - 242199999 - ST prepaid: Others</t>
  </si>
  <si>
    <t>Total - 1. Chi phí trả trước ngắn hạn (151)</t>
  </si>
  <si>
    <t>2. Thuế GTGT được khấu trừ (152)</t>
  </si>
  <si>
    <t>Default Tax Agency VN : Default Tax Agency VN (30-1676320492)</t>
  </si>
  <si>
    <t>Total - 133100001 - VAT input: Goods, services</t>
  </si>
  <si>
    <t>Total - 133100002 - VAT input: Investment project</t>
  </si>
  <si>
    <t>Total - 2. Thuế GTGT được khấu trừ (152)</t>
  </si>
  <si>
    <t>TỔNG CỘNG TÀI SẢN NGẮN HẠN (100)</t>
  </si>
  <si>
    <t>B - TÀI SẢN DÀI HẠN (200)</t>
  </si>
  <si>
    <t>III. Bất động sản đầu tư (230)</t>
  </si>
  <si>
    <t>- Nguyên giá (231)</t>
  </si>
  <si>
    <t>Total - Nguyên giá (231)</t>
  </si>
  <si>
    <t>- Giá trị hao mòn lũy kế (*) (232)</t>
  </si>
  <si>
    <t>Total - Giá trị hao mòn lũy kế (*) (232)</t>
  </si>
  <si>
    <t>IV. Tài sản dở dang dài hạn (240)</t>
  </si>
  <si>
    <t>2. Xây dựng cơ bản dở dang (242)</t>
  </si>
  <si>
    <t>241220001 - CIP: Building and structure</t>
  </si>
  <si>
    <t>242</t>
  </si>
  <si>
    <t>Total - 241220001 - CIP: Building and structure</t>
  </si>
  <si>
    <t>241220002 - CIP: Construction staff cost</t>
  </si>
  <si>
    <t>Total - 241220002 - CIP: Construction staff cost</t>
  </si>
  <si>
    <t>241220006 - CIP: Capitalised borrowing cost - 3rd parties</t>
  </si>
  <si>
    <t>Total - 241220006 - CIP: Capitalised borrowing cost - 3rd parties</t>
  </si>
  <si>
    <t>241310001 - CIP-renovation</t>
  </si>
  <si>
    <t>Total - 241310001 - CIP-renovation</t>
  </si>
  <si>
    <t>Total - 2. Xây dựng cơ bản dở dang (242)</t>
  </si>
  <si>
    <t>VI. Tài sản dài hạn khác (260)</t>
  </si>
  <si>
    <t>1. Chi phí trả trước dài hạn (261)</t>
  </si>
  <si>
    <t>Total - 242210013 - LT prepaid: Repair and maintenance</t>
  </si>
  <si>
    <t>Total - 1. Chi phí trả trước dài hạn (261)</t>
  </si>
  <si>
    <t>2. Tài sản thuế thu nhập hoãn lại (262)</t>
  </si>
  <si>
    <t>243000001 - Deferred tax assets (DTA)</t>
  </si>
  <si>
    <t>262</t>
  </si>
  <si>
    <t>Total - 2. Tài sản thuế thu nhập hoãn lại (262)</t>
  </si>
  <si>
    <t>TỔNG CỘNG TÀI SẢN DÀI HẠN (200)</t>
  </si>
  <si>
    <t>TỔNG CỘNG TÀI SẢN</t>
  </si>
  <si>
    <t>NGUỒN VỐN</t>
  </si>
  <si>
    <t>C - NỢ PHẢI TRẢ (300)</t>
  </si>
  <si>
    <t>I. Nợ ngắn hạn (310)</t>
  </si>
  <si>
    <t>1. Phải trả người bán ngắn hạn (311)</t>
  </si>
  <si>
    <t>Total - 331110001 - Payables: Suppliers: Operating expenses</t>
  </si>
  <si>
    <t>Total - 331110002 - Payables: Suppliers: Capital expenditures</t>
  </si>
  <si>
    <t>331120002 - Payable: Parents/Subsidiaries - management services fees</t>
  </si>
  <si>
    <t>Total - 1. Phải trả người bán ngắn hạn (311)</t>
  </si>
  <si>
    <t>3. Thuế và các khoản phải nộp Nhà nước (313)</t>
  </si>
  <si>
    <t>333110001 - Taxes: Output VAT payables</t>
  </si>
  <si>
    <t>313</t>
  </si>
  <si>
    <t>Total - 333110001 - Taxes: Output VAT payables</t>
  </si>
  <si>
    <t>333400001 - Taxes: Corporate income tax (CIT).</t>
  </si>
  <si>
    <t>Total - 333400001 - Taxes: Corporate income tax (CIT).</t>
  </si>
  <si>
    <t>Total - 3. Thuế và các khoản phải nộp Nhà nước (313)</t>
  </si>
  <si>
    <t>5. Chi phí phải trả ngắn hạn (315)</t>
  </si>
  <si>
    <t>335000009 - Accrued: Professional service expense</t>
  </si>
  <si>
    <t>Total - 335000009 - Accrued: Professional service expense</t>
  </si>
  <si>
    <t>Total - 335000017 - Accrued: Construction cost</t>
  </si>
  <si>
    <t>Total - 335000022 - Accrued: FM cost</t>
  </si>
  <si>
    <t>Total - 5. Chi phí phải trả ngắn hạn (315)</t>
  </si>
  <si>
    <t>6. Phải trả nội bộ ngắn hạn (316)</t>
  </si>
  <si>
    <t>- Phải trả nội bộ khác (316)</t>
  </si>
  <si>
    <t>336800001 - Intercompany: Others payables</t>
  </si>
  <si>
    <t>316</t>
  </si>
  <si>
    <t>Total - 336800001 - Intercompany: Others payables</t>
  </si>
  <si>
    <t>Total - Phải trả nội bộ khác (316)</t>
  </si>
  <si>
    <t>8. Doanh thu chưa thực hiện ngắn hạn (318)</t>
  </si>
  <si>
    <t>Total - 338710001 - Other payable: Unearned revenue - Rental</t>
  </si>
  <si>
    <t>338710002 - Other payable: Unearned revenue - Service charge</t>
  </si>
  <si>
    <t>Total - 338710002 - Other payable: Unearned revenue - Service charge</t>
  </si>
  <si>
    <t>Total - 338720001 - Other payable: Allocation revenue</t>
  </si>
  <si>
    <t>Total - 8. Doanh thu chưa thực hiện ngắn hạn (318)</t>
  </si>
  <si>
    <t>9. Phải trả ngắn hạn khác (319)</t>
  </si>
  <si>
    <t>- Phải trả và phải nộp khác (319)</t>
  </si>
  <si>
    <t>338810002 - Other Payable ST: Related Parties (Eliminate)</t>
  </si>
  <si>
    <t>DUMMY PROVISIONAL VENDOR</t>
  </si>
  <si>
    <t>Total - 338890001 - Other Payable: Others</t>
  </si>
  <si>
    <t>Total - Phải trả và phải nộp khác (319)</t>
  </si>
  <si>
    <t>- Nhận ký quỹ, ký cược (319)</t>
  </si>
  <si>
    <t>Total - 344100001 - Deposit Received:ST Received mortage, collateral and deposit</t>
  </si>
  <si>
    <t>Total - Nhận ký quỹ, ký cược (319)</t>
  </si>
  <si>
    <t>10. Vay và nợ thuê tài chính ngắn hạn (320)</t>
  </si>
  <si>
    <t>Total - 10. Vay và nợ thuê tài chính ngắn hạn (320)</t>
  </si>
  <si>
    <t>II. Nợ dài hạn (330)</t>
  </si>
  <si>
    <t>7. Phải trả dài hạn khác (337)</t>
  </si>
  <si>
    <t>- Nhận ký quỹ, ký cược (337)</t>
  </si>
  <si>
    <t>Total - 344200001 - Deposit Received:LT Received mortage, collateral and deposit</t>
  </si>
  <si>
    <t>Total - Nhận ký quỹ, ký cược (337)</t>
  </si>
  <si>
    <t>8. Vay và nợ thuê tài chính dài hạn (338)</t>
  </si>
  <si>
    <t>- Vay và nợ thuê tài chính (338)</t>
  </si>
  <si>
    <t>Total - 341131004 - VTB: Long term Borrowings - Dong SG</t>
  </si>
  <si>
    <t>Total - Vay và nợ thuê tài chính (338)</t>
  </si>
  <si>
    <t>11. Thuế thu nhập hoãn lại phải trả (341)</t>
  </si>
  <si>
    <t>Total - 347000001 - Deferred tax liabilities (DTL)</t>
  </si>
  <si>
    <t>Total - 11. Thuế thu nhập hoãn lại phải trả (341)</t>
  </si>
  <si>
    <t>12. Dự phòng phải trả dài hạn (342)</t>
  </si>
  <si>
    <t>Total - 12. Dự phòng phải trả dài hạn (342)</t>
  </si>
  <si>
    <t>TỔNG CỘNG NỢ PHẢI TRẢ (300)</t>
  </si>
  <si>
    <t>D - VỐN CHỦ SỞ HỮU (400)</t>
  </si>
  <si>
    <t>I. Vốn chủ sở hữu (410)</t>
  </si>
  <si>
    <t>1. Vốn góp của chủ sở hữu (411)</t>
  </si>
  <si>
    <t>- Cổ phiếu phổ thông có quyền biểu quyết  (411)</t>
  </si>
  <si>
    <t>Total - 411100001 - Capital Contribution: Ordinary shares</t>
  </si>
  <si>
    <t>Total -  - Cổ phiếu phổ thông có quyền biểu quyết  (411)</t>
  </si>
  <si>
    <t>11. Lợi nhuận sau thuế chưa phân phối (421)</t>
  </si>
  <si>
    <t>- LNST chưa phân phối đến cuối kỳ trước (421a)</t>
  </si>
  <si>
    <t>Total - 421100001 - Retained Earnings: Prior year earnings</t>
  </si>
  <si>
    <t>Total - LNST chưa phân phối đến cuối kỳ trước (421a)</t>
  </si>
  <si>
    <t>- LNST chưa phân phối đến cuối kỳ này (421b)</t>
  </si>
  <si>
    <t>Total - 421200001 - Retained Earnings: Current year earnings</t>
  </si>
  <si>
    <t>Total - LNST chưa phân phối đến cuối kỳ này (421b)</t>
  </si>
  <si>
    <t>I. Vốn chủ sở hữu  (410)</t>
  </si>
  <si>
    <t>D - VỐN CHỦ SỞ HỮU  (400)</t>
  </si>
  <si>
    <t>TỔNG CỘNG NGUỒN VỐN</t>
  </si>
  <si>
    <t>PL Breakdown_Alternater Period Range_2 Report Date</t>
  </si>
  <si>
    <t>From Jan 2025 to May 2025</t>
  </si>
  <si>
    <t>Amount</t>
  </si>
  <si>
    <t>Amount YTD (Jan 2025)</t>
  </si>
  <si>
    <t>Amount LTM (Jan 2025 - May 2025)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</si>
  <si>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</si>
  <si>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</si>
  <si>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</si>
  <si>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</si>
  <si>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</si>
  <si>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</si>
  <si>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</si>
  <si>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</si>
  <si>
    <t>Sep 2025</t>
  </si>
  <si>
    <t>Oct 2025</t>
  </si>
  <si>
    <t>Nov 2025</t>
  </si>
  <si>
    <t>Dec 2025</t>
  </si>
  <si>
    <t>1. Doanh thu bán hàng và cung cấp dịch vụ (01)</t>
  </si>
  <si>
    <t>511000000 - Revenue from sale and service provider</t>
  </si>
  <si>
    <t>511710000 - Revenue: Investment properties</t>
  </si>
  <si>
    <t>511710001 - Revenue: Investment Properties for lease</t>
  </si>
  <si>
    <t>01</t>
  </si>
  <si>
    <t>Total - 511710001 - Revenue: Investment Properties for lease</t>
  </si>
  <si>
    <t>Total - 511710000 - Revenue: Investment properties</t>
  </si>
  <si>
    <t>511800000 - Revenue: Others</t>
  </si>
  <si>
    <t>511800001 - Revenue: Utilities</t>
  </si>
  <si>
    <t>Total - 511800000 - Revenue: Others</t>
  </si>
  <si>
    <t>Total - 511000000 - Revenue from sale and service provider</t>
  </si>
  <si>
    <t>Total - 1. Doanh thu bán hàng và cung cấp dịch vụ (01)</t>
  </si>
  <si>
    <t>3. Doanh thu thuần về bán hàng và cung cấp dịch vụ (10)</t>
  </si>
  <si>
    <t>4. Giá vốn hàng bán (11)</t>
  </si>
  <si>
    <t>632000000 - Cost of goods sold</t>
  </si>
  <si>
    <t>632100000 - Cost of goods sold and services renderred</t>
  </si>
  <si>
    <t>632100001 - Expense Amortization: Land Use Rights</t>
  </si>
  <si>
    <t>11</t>
  </si>
  <si>
    <t>632100002 - Expense Depreciation: RBF for lease</t>
  </si>
  <si>
    <t>632100003 - Expense Depreciation: RBF WH for lease</t>
  </si>
  <si>
    <t>632100006 - Direct Expenses: Facilities management</t>
  </si>
  <si>
    <t>632100007 - Direct Expenses: Repair &amp; Maintenance</t>
  </si>
  <si>
    <t>Total - 632100007 - Direct Expenses: Repair &amp; Maintenance</t>
  </si>
  <si>
    <t>632100009 - Direct Expenses: Insurance (PAR/PI/PL)</t>
  </si>
  <si>
    <t>Total - 632100009 - Direct Expenses: Insurance (PAR/PI/PL)</t>
  </si>
  <si>
    <t>632100010 - Direct Expenses: Infrastructure managemant fee</t>
  </si>
  <si>
    <t>632100011 - Direct Expenses: Fee factories' utility expenses</t>
  </si>
  <si>
    <t>Total - 632100000 - Cost of goods sold and services renderred</t>
  </si>
  <si>
    <t>Total - 632000000 - Cost of goods sold</t>
  </si>
  <si>
    <t>Total - 4. Giá vốn hàng bán (11)</t>
  </si>
  <si>
    <t>5. Lợi nhuận gộp về bán hàng và cung cấp dịch vụ (20)</t>
  </si>
  <si>
    <t>6. Doanh thu hoạt động tài chính (21)</t>
  </si>
  <si>
    <t>515000000 - Financial income</t>
  </si>
  <si>
    <t>515100000 - Financial income: Financial income</t>
  </si>
  <si>
    <t>515100001 - Financial Income: Interest</t>
  </si>
  <si>
    <t>21</t>
  </si>
  <si>
    <t>Total - 515100000 - Financial income: Financial income</t>
  </si>
  <si>
    <t>Total - 515000000 - Financial income</t>
  </si>
  <si>
    <t>Total - 6. Doanh thu hoạt động tài chính (21)</t>
  </si>
  <si>
    <t>7. Chi phí tài chính (22)</t>
  </si>
  <si>
    <t>7.1 Chi phí lãi vay</t>
  </si>
  <si>
    <t>635000001 - FIN expenses: Interest expenses</t>
  </si>
  <si>
    <t>23</t>
  </si>
  <si>
    <t>635000005 - Financial Expenses: Loan interest - Parent/Subsi</t>
  </si>
  <si>
    <t>Total - 7.1 Chi phí lãi vay</t>
  </si>
  <si>
    <t>7.2 Chi phí tài chính khác</t>
  </si>
  <si>
    <t>635600001 - Financial Income: BCC interest - Parent/Subsidiaries</t>
  </si>
  <si>
    <t>22</t>
  </si>
  <si>
    <t>Total - 7.2 Chi phí tài chính khác</t>
  </si>
  <si>
    <t>9. Chi phí quản lý doanh nghiệp (26)</t>
  </si>
  <si>
    <t>642000000 - G&amp;A expenses</t>
  </si>
  <si>
    <t>642500000 - G&amp;A: Taxes and charges</t>
  </si>
  <si>
    <t>642500001 - G&amp;A: Commercial/Business tax</t>
  </si>
  <si>
    <t>26</t>
  </si>
  <si>
    <t>642599999 - G&amp;A: Other taxes</t>
  </si>
  <si>
    <t>Total - 642500000 - G&amp;A: Taxes and charges</t>
  </si>
  <si>
    <t>642700000 - G&amp;A: Outsourcing service render/buyer</t>
  </si>
  <si>
    <t>642700006 - G&amp;A: Valuation (investment/financing)</t>
  </si>
  <si>
    <t>642700015 - G&amp;A: Bank charge fee</t>
  </si>
  <si>
    <t>642799999 - G&amp;A: Other outsourcing service</t>
  </si>
  <si>
    <t>Total - 642700000 - G&amp;A: Outsourcing service render/buyer</t>
  </si>
  <si>
    <t>642800000 - G&amp;A: General &amp; Aministrative - others</t>
  </si>
  <si>
    <t>642800004 - G&amp;A: External entertainment expense</t>
  </si>
  <si>
    <t>Total - 642800000 - G&amp;A: General &amp; Aministrative - others</t>
  </si>
  <si>
    <t>Total - 642000000 - G&amp;A expenses</t>
  </si>
  <si>
    <t>Total - 9. Chi phí quản lý doanh nghiệp (26)</t>
  </si>
  <si>
    <t>10. Lợi nhuận thuần từ hoạt động kinh doanh (30)</t>
  </si>
  <si>
    <t>12. Chi phí khác (32)</t>
  </si>
  <si>
    <t>811000000 - Other expenses</t>
  </si>
  <si>
    <t>811999999 - Other expenses: others</t>
  </si>
  <si>
    <t>32</t>
  </si>
  <si>
    <t>Total - 811999999 - Other expenses: others</t>
  </si>
  <si>
    <t>Total - 811000000 - Other expenses</t>
  </si>
  <si>
    <t>Total - 12. Chi phí khác (32)</t>
  </si>
  <si>
    <t>13. Lợi nhuận khác (40)</t>
  </si>
  <si>
    <t>14. Tổng lợi nhuận kế toán trước thuế (50)</t>
  </si>
  <si>
    <t>17. Lợi nhuận sau thuế thu nhập doanh nghiệp (60)</t>
  </si>
  <si>
    <t>Đơn vị: BW Industrial Development JSC</t>
  </si>
  <si>
    <t>Entity: Parent Company : BWID : VC1 : VC2 : VC3 : DONG AN LID JSC</t>
  </si>
  <si>
    <t>Project:</t>
  </si>
  <si>
    <t>BWID Cash flow statement</t>
  </si>
  <si>
    <t>Period From Jan 2025 To May 2025</t>
  </si>
  <si>
    <t>Description</t>
  </si>
  <si>
    <t>CF Code</t>
  </si>
  <si>
    <t>Subsidiary</t>
  </si>
  <si>
    <t>Cash flow statement</t>
  </si>
  <si>
    <t>CASH FLOWS FROM OPERATING ACTIVITIES</t>
  </si>
  <si>
    <t>Inflow</t>
  </si>
  <si>
    <t>CF01 Leasing activies</t>
  </si>
  <si>
    <t>CF01</t>
  </si>
  <si>
    <t>CF02 Booking fee from tenants</t>
  </si>
  <si>
    <t>CF02</t>
  </si>
  <si>
    <t>CF03 Deposit from tenants</t>
  </si>
  <si>
    <t>CF03</t>
  </si>
  <si>
    <t>CF04 VAT refunds from the Authorities</t>
  </si>
  <si>
    <t>CF04</t>
  </si>
  <si>
    <t>CF05 Share-management service income</t>
  </si>
  <si>
    <t>CF05</t>
  </si>
  <si>
    <t>CF06 Other income</t>
  </si>
  <si>
    <t>CF06</t>
  </si>
  <si>
    <t>Outflow</t>
  </si>
  <si>
    <t>CF07a Opex</t>
  </si>
  <si>
    <t>CF07a</t>
  </si>
  <si>
    <t>CF07 Property management</t>
  </si>
  <si>
    <t>CF07</t>
  </si>
  <si>
    <t>CF08 Repair and maintenance</t>
  </si>
  <si>
    <t>CF08</t>
  </si>
  <si>
    <t>CF09a Infrastructure management fee</t>
  </si>
  <si>
    <t>CF09a</t>
  </si>
  <si>
    <t>CF09b Insurance (PAR/PI/PL)</t>
  </si>
  <si>
    <t>CF09b</t>
  </si>
  <si>
    <t>CF11 Others</t>
  </si>
  <si>
    <t>CF11</t>
  </si>
  <si>
    <t>CF09 Annual land payment</t>
  </si>
  <si>
    <t>CF09</t>
  </si>
  <si>
    <t>CF10 Staff cost - Project management</t>
  </si>
  <si>
    <t>CF10</t>
  </si>
  <si>
    <t>CF11a Selling expenses</t>
  </si>
  <si>
    <t>CF11a</t>
  </si>
  <si>
    <t>CF12 Staff cost (S&amp;M Department)</t>
  </si>
  <si>
    <t>CF12</t>
  </si>
  <si>
    <t>CF13a Marketing activities</t>
  </si>
  <si>
    <t>CF13a</t>
  </si>
  <si>
    <t>CF13 Marketing activities</t>
  </si>
  <si>
    <t>CF13</t>
  </si>
  <si>
    <t>CF14 Event organization - Customer acquisition</t>
  </si>
  <si>
    <t>CF14</t>
  </si>
  <si>
    <t>CF15 Market research expense</t>
  </si>
  <si>
    <t>CF15</t>
  </si>
  <si>
    <t>CF16a Other selling expenses</t>
  </si>
  <si>
    <t>CF16a</t>
  </si>
  <si>
    <t>CF16 Meeting expense</t>
  </si>
  <si>
    <t>CF16</t>
  </si>
  <si>
    <t>CF17a Customer services</t>
  </si>
  <si>
    <t>CF17a</t>
  </si>
  <si>
    <t>CF17 Commission for broker</t>
  </si>
  <si>
    <t>CF17</t>
  </si>
  <si>
    <t>CF18 Share-management service charge (selling expenses)</t>
  </si>
  <si>
    <t>CF18</t>
  </si>
  <si>
    <t>CF18a G&amp;A expenses</t>
  </si>
  <si>
    <t>CF18a</t>
  </si>
  <si>
    <t>CF19 Staff cost</t>
  </si>
  <si>
    <t>CF19</t>
  </si>
  <si>
    <t>S000005 IE/VC3 - VC3</t>
  </si>
  <si>
    <t>VC3</t>
  </si>
  <si>
    <t>CF23 Professional service fee</t>
  </si>
  <si>
    <t>CF23</t>
  </si>
  <si>
    <t>CF24a Other G&amp;A</t>
  </si>
  <si>
    <t>CF24a</t>
  </si>
  <si>
    <t>CF20 Business trip expense</t>
  </si>
  <si>
    <t>CF20</t>
  </si>
  <si>
    <t>CF21 Office equipment and stationary</t>
  </si>
  <si>
    <t>CF21</t>
  </si>
  <si>
    <t>CF22 Car rental expense</t>
  </si>
  <si>
    <t>CF22</t>
  </si>
  <si>
    <t>CF24 Others</t>
  </si>
  <si>
    <t>CF24</t>
  </si>
  <si>
    <t>CF25 IT</t>
  </si>
  <si>
    <t>CF25</t>
  </si>
  <si>
    <t>CF26 Office fitout</t>
  </si>
  <si>
    <t>CF26</t>
  </si>
  <si>
    <t>CF27 Share-management service charge (GA expenses)</t>
  </si>
  <si>
    <t>CF27</t>
  </si>
  <si>
    <t>CF28 VAT output paid</t>
  </si>
  <si>
    <t>CF28</t>
  </si>
  <si>
    <t>CF29 CIT paid</t>
  </si>
  <si>
    <t>CF29</t>
  </si>
  <si>
    <t>CF30 Other taxes paid</t>
  </si>
  <si>
    <t>CF30</t>
  </si>
  <si>
    <t>CF31 Interco payment/receipt</t>
  </si>
  <si>
    <t>CF31</t>
  </si>
  <si>
    <t>NOCF Net cash flows from operating activities</t>
  </si>
  <si>
    <t>NOCF</t>
  </si>
  <si>
    <t>CASH FLOWS FROM INVESTING ACTIVITIES</t>
  </si>
  <si>
    <t>CF32 Sale of properties</t>
  </si>
  <si>
    <t>CF32</t>
  </si>
  <si>
    <t>CF33 Receipts of interests</t>
  </si>
  <si>
    <t>CF33</t>
  </si>
  <si>
    <t>CF34 Receipts of dividends</t>
  </si>
  <si>
    <t>CF34</t>
  </si>
  <si>
    <t>CF35 Collections on investments in other entities</t>
  </si>
  <si>
    <t>CF35</t>
  </si>
  <si>
    <t>CF36 Interco loan receipt</t>
  </si>
  <si>
    <t>CF36</t>
  </si>
  <si>
    <t>CF37 Interco loan interest receipt</t>
  </si>
  <si>
    <t>CF37</t>
  </si>
  <si>
    <t>CF39 Other cash in from investing</t>
  </si>
  <si>
    <t>CF39</t>
  </si>
  <si>
    <t>CF40 Land cost &amp; related land cost_developed</t>
  </si>
  <si>
    <t>CF40</t>
  </si>
  <si>
    <t>CF42 Construction</t>
  </si>
  <si>
    <t>CF42</t>
  </si>
  <si>
    <t>CF42a Soft cost</t>
  </si>
  <si>
    <t>CF42a</t>
  </si>
  <si>
    <t>CF41 Pre-construction and investigation cost</t>
  </si>
  <si>
    <t>CF41</t>
  </si>
  <si>
    <t>CF43 Infrastructure costs</t>
  </si>
  <si>
    <t>CF43</t>
  </si>
  <si>
    <t>CF44 Design Fee and Services</t>
  </si>
  <si>
    <t>CF44</t>
  </si>
  <si>
    <t>CF45 Construction Management Consultant</t>
  </si>
  <si>
    <t>CF45</t>
  </si>
  <si>
    <t>CF46 QS Service</t>
  </si>
  <si>
    <t>CF46</t>
  </si>
  <si>
    <t>CF48a Construction all risk insurance (CAR)</t>
  </si>
  <si>
    <t>CF48a</t>
  </si>
  <si>
    <t>CF48c Permiting services</t>
  </si>
  <si>
    <t>CF48c</t>
  </si>
  <si>
    <t>CF48d LEED Consultant and cert (VAT incl)</t>
  </si>
  <si>
    <t>CF48d</t>
  </si>
  <si>
    <t>CF47a Shared project management service (Acquisition fee)</t>
  </si>
  <si>
    <t>CF47a</t>
  </si>
  <si>
    <t>CF47b Shared project management service (Development fee)</t>
  </si>
  <si>
    <t>CF47b</t>
  </si>
  <si>
    <t>CF48 Construction provision</t>
  </si>
  <si>
    <t>CF48</t>
  </si>
  <si>
    <t>CF48b Major repair &amp; maintenance</t>
  </si>
  <si>
    <t>CF48b</t>
  </si>
  <si>
    <t>CF49 Interco loan to other entities</t>
  </si>
  <si>
    <t>CF49</t>
  </si>
  <si>
    <t>CF50 Payments for investments in other entities</t>
  </si>
  <si>
    <t>CF50</t>
  </si>
  <si>
    <t>CF50a Acquisition of subsidiary, net cash acquired</t>
  </si>
  <si>
    <t>CF50a</t>
  </si>
  <si>
    <t>CF52 Other cash out from investing</t>
  </si>
  <si>
    <t>CF52</t>
  </si>
  <si>
    <t>NICF Net cash flows from investing activities</t>
  </si>
  <si>
    <t>NICF</t>
  </si>
  <si>
    <t>CASH FLOWS FROM FINANCIAL ACTIVITIES</t>
  </si>
  <si>
    <t>CF53 Capital contribution</t>
  </si>
  <si>
    <t>CF53</t>
  </si>
  <si>
    <t>CF54 Capital contribution/redeemtion of outside partners</t>
  </si>
  <si>
    <t>CF54</t>
  </si>
  <si>
    <t>CF55 Bank loan receipts</t>
  </si>
  <si>
    <t>CF55</t>
  </si>
  <si>
    <t>CF57 Interco borrowings receipt</t>
  </si>
  <si>
    <t>CF57</t>
  </si>
  <si>
    <t>CF57a Outside partners loan receipts</t>
  </si>
  <si>
    <t>CF57a</t>
  </si>
  <si>
    <t>CF59 Capital redeemtion to shareholders</t>
  </si>
  <si>
    <t>CF59</t>
  </si>
  <si>
    <t>CF61 Bank loan repayment</t>
  </si>
  <si>
    <t>CF61</t>
  </si>
  <si>
    <t>CF64 Interco borrowings repayment</t>
  </si>
  <si>
    <t>CF64</t>
  </si>
  <si>
    <t>CF64a Outside partners loan repayment</t>
  </si>
  <si>
    <t>CF64a</t>
  </si>
  <si>
    <t>CF65 Interco loan interest payment</t>
  </si>
  <si>
    <t>CF65</t>
  </si>
  <si>
    <t>CF65a Outside partners loan interest payment</t>
  </si>
  <si>
    <t>CF65a</t>
  </si>
  <si>
    <t>CF66 Loan interest</t>
  </si>
  <si>
    <t>CF66</t>
  </si>
  <si>
    <t>CF67 Payments of dividends to shareholders</t>
  </si>
  <si>
    <t>CF67</t>
  </si>
  <si>
    <t>S000025 IE/BWID NT LTD.,CO - BNT</t>
  </si>
  <si>
    <t>BNT</t>
  </si>
  <si>
    <t>S000017 IE/BWID LOGISTICS TAN UYEN - BTU</t>
  </si>
  <si>
    <t>BTU</t>
  </si>
  <si>
    <t>CF69 Other financial expenses</t>
  </si>
  <si>
    <t>CF69</t>
  </si>
  <si>
    <t>NFCF Net cash flows from financial activities</t>
  </si>
  <si>
    <t>NFCF</t>
  </si>
  <si>
    <t>NCF Net cash flow</t>
  </si>
  <si>
    <t>NCF</t>
  </si>
  <si>
    <t>OB Opening balance</t>
  </si>
  <si>
    <t>OB</t>
  </si>
  <si>
    <t>CF70 FX difference</t>
  </si>
  <si>
    <t>CF70</t>
  </si>
  <si>
    <t>EB Ending balance</t>
  </si>
  <si>
    <t>EB</t>
  </si>
  <si>
    <t>Cash Bal per FS</t>
  </si>
  <si>
    <t>EB per Acc</t>
  </si>
  <si>
    <t>Check EB Cash</t>
  </si>
  <si>
    <t>Địa chỉ:</t>
  </si>
  <si>
    <t>SỔ NHẬT KÝ CHUNG</t>
  </si>
  <si>
    <t>Từ ngày: 01/05/2025 Đến ngày: 31/05/2025</t>
  </si>
  <si>
    <t>STT</t>
  </si>
  <si>
    <t>Chứng từ</t>
  </si>
  <si>
    <t>Diễn giải</t>
  </si>
  <si>
    <t>Diễn giải (Vi)</t>
  </si>
  <si>
    <t>Số tài khoản</t>
  </si>
  <si>
    <t>Tên tài khoản</t>
  </si>
  <si>
    <t>Số tài khoản đối ứng</t>
  </si>
  <si>
    <t>Tài khoản đối ứng</t>
  </si>
  <si>
    <t>Số phát sinh</t>
  </si>
  <si>
    <t>Currency</t>
  </si>
  <si>
    <t>Exchange Rate</t>
  </si>
  <si>
    <t>Item</t>
  </si>
  <si>
    <t>Budget Code</t>
  </si>
  <si>
    <t>Budget Name</t>
  </si>
  <si>
    <t>Project</t>
  </si>
  <si>
    <t>Phase</t>
  </si>
  <si>
    <t>Department</t>
  </si>
  <si>
    <t>Mã đối tượng</t>
  </si>
  <si>
    <t>Đối tượng</t>
  </si>
  <si>
    <t>Subsidiary Code</t>
  </si>
  <si>
    <t>PO No.</t>
  </si>
  <si>
    <t>Subcategory</t>
  </si>
  <si>
    <t>Contract Number</t>
  </si>
  <si>
    <t>Contract Date</t>
  </si>
  <si>
    <t>Mẫu số hóa đơn</t>
  </si>
  <si>
    <t>Số hóa đơn</t>
  </si>
  <si>
    <t>Ký hiệu hóa đơn</t>
  </si>
  <si>
    <t>Ngày hóa đơn</t>
  </si>
  <si>
    <t>Asset Code</t>
  </si>
  <si>
    <t>Posted Date</t>
  </si>
  <si>
    <t>Other Segment</t>
  </si>
  <si>
    <t>Accounting Book</t>
  </si>
  <si>
    <t>Non-recurring</t>
  </si>
  <si>
    <t>Elimination</t>
  </si>
  <si>
    <t>Last modified</t>
  </si>
  <si>
    <t>User modified</t>
  </si>
  <si>
    <t>Trans ID</t>
  </si>
  <si>
    <t>Số chứng từ</t>
  </si>
  <si>
    <t>Ngày chứng từ</t>
  </si>
  <si>
    <t>Tháng chứng từ</t>
  </si>
  <si>
    <t>Posting Period</t>
  </si>
  <si>
    <t>Phát sinh nợ</t>
  </si>
  <si>
    <t>Phát sinh có</t>
  </si>
  <si>
    <t>1</t>
  </si>
  <si>
    <t>JN/DAL/000918</t>
  </si>
  <si>
    <t>04/05/2025</t>
  </si>
  <si>
    <t>05/2025</t>
  </si>
  <si>
    <t>DAL_VTB_Saving interest (89days, 4.4%,41bn)</t>
  </si>
  <si>
    <t>DAL_VTB_Lãi tiền gửi tiết kiệm</t>
  </si>
  <si>
    <t>112121020</t>
  </si>
  <si>
    <t>VTB: Current Account VND - Dong Sai Gon - 114002807847</t>
  </si>
  <si>
    <t>515100001</t>
  </si>
  <si>
    <t>515100001 Financial Income: Interest</t>
  </si>
  <si>
    <t>VND</t>
  </si>
  <si>
    <t>3010608</t>
  </si>
  <si>
    <t>Interest income received</t>
  </si>
  <si>
    <t>PDAL: Dong An</t>
  </si>
  <si>
    <t>DAL_00: Dong An Project</t>
  </si>
  <si>
    <t>Finance &amp; Accounting</t>
  </si>
  <si>
    <t>Ngân hàng TMCP Công Thương Việt Nam - CN Đông Sài Gòn</t>
  </si>
  <si>
    <t>DONG AN LID JSC</t>
  </si>
  <si>
    <t>DAL</t>
  </si>
  <si>
    <t>Primary Accounting Book</t>
  </si>
  <si>
    <t>No</t>
  </si>
  <si>
    <t>02/06/2025 14:34</t>
  </si>
  <si>
    <t>Phuong Nguyen Thi Minh</t>
  </si>
  <si>
    <t>2</t>
  </si>
  <si>
    <t>Financial Income: Interest</t>
  </si>
  <si>
    <t>112121020 VTB: Current Account VND - Dong Sai Gon - 114002807847</t>
  </si>
  <si>
    <t>3</t>
  </si>
  <si>
    <t>BILLPMT/DAL/000196</t>
  </si>
  <si>
    <t>05/05/2025</t>
  </si>
  <si>
    <t>DA2_EVN_ELECTRICITY CONSUMPTION IN 04.25</t>
  </si>
  <si>
    <t>DA2_EVN_Chi phí điện dự án DA tháng 4.25</t>
  </si>
  <si>
    <t>331110001</t>
  </si>
  <si>
    <t>331110001 Payables: Suppliers: Operating expenses</t>
  </si>
  <si>
    <t>2020702</t>
  </si>
  <si>
    <t>FM utility expenses</t>
  </si>
  <si>
    <t>DAL_03: Dong An 1_DC 13 Redevelopment</t>
  </si>
  <si>
    <t>FM&amp;AM - South</t>
  </si>
  <si>
    <t>CÔNG TY ĐIỆN LỰC BÌNH DƯƠNG</t>
  </si>
  <si>
    <t>23/05/2025</t>
  </si>
  <si>
    <t>02/06/2025 13:49</t>
  </si>
  <si>
    <t>Quynh Dinh Thi Xuan</t>
  </si>
  <si>
    <t>4</t>
  </si>
  <si>
    <t>Payables: Suppliers: Operating expenses</t>
  </si>
  <si>
    <t>5</t>
  </si>
  <si>
    <t>JN/DAL/000912</t>
  </si>
  <si>
    <t>07/05/2025</t>
  </si>
  <si>
    <t>VTB DAL_Bank charge</t>
  </si>
  <si>
    <t>VTB DAL_Phí ngân hàng</t>
  </si>
  <si>
    <t>642700015</t>
  </si>
  <si>
    <t>G&amp;A: Bank charge fee</t>
  </si>
  <si>
    <t>2020505</t>
  </si>
  <si>
    <t>Other admin fees, charges (notarization, other taxes</t>
  </si>
  <si>
    <t>23/05/2025 14:38</t>
  </si>
  <si>
    <t>6</t>
  </si>
  <si>
    <t>642700015 G&amp;A: Bank charge fee</t>
  </si>
  <si>
    <t>7</t>
  </si>
  <si>
    <t>JN/DAL/000913</t>
  </si>
  <si>
    <t>VTB DAL_Phí ngân hàng (Phí mượn hồ sơ TSBD)</t>
  </si>
  <si>
    <t>23/05/2025 14:40</t>
  </si>
  <si>
    <t>8</t>
  </si>
  <si>
    <t>9</t>
  </si>
  <si>
    <t>BILL/DAL/000205</t>
  </si>
  <si>
    <t>08/05/2025</t>
  </si>
  <si>
    <t>BWD_PVI_Endorsement to increase PL Coverage_2nd payment</t>
  </si>
  <si>
    <t>DAL_PVI_Thanh toán BH TNCC theo sửa đổi bổ sung 24/25/07/TNCC/PVI-BWID/E02_Lần 2</t>
  </si>
  <si>
    <t>632100009</t>
  </si>
  <si>
    <t>632100009 Direct Expenses: Insurance (PAR/PI/PL)</t>
  </si>
  <si>
    <t>2020703</t>
  </si>
  <si>
    <t>Insurance (PAR/PI/PL)</t>
  </si>
  <si>
    <t>Tổng Công Ty Bảo Hiểm PVI – Công Ty Bảo Hiểm PVI Phía Nam</t>
  </si>
  <si>
    <t>NWAMPRAPI-001-25050024_DAL</t>
  </si>
  <si>
    <t>Insurance</t>
  </si>
  <si>
    <t>02/06/2025 12:05</t>
  </si>
  <si>
    <t>10</t>
  </si>
  <si>
    <t>133100001</t>
  </si>
  <si>
    <t>133100001 VAT input: Goods, services</t>
  </si>
  <si>
    <t>DAL_PVI_PL insurance base on 24/25/07/TNCC/PVI-BWID/E02_2nd Payment</t>
  </si>
  <si>
    <t>Direct Expenses: Insurance (PAR/PI/PL)</t>
  </si>
  <si>
    <t>2020703 - 632100009</t>
  </si>
  <si>
    <t>1K25TPN</t>
  </si>
  <si>
    <t>00000157</t>
  </si>
  <si>
    <t>12</t>
  </si>
  <si>
    <t>VAT input: Goods, services</t>
  </si>
  <si>
    <t>HHDV_VAT10</t>
  </si>
  <si>
    <t>13</t>
  </si>
  <si>
    <t>BILLPMT/DAL/000193</t>
  </si>
  <si>
    <t>DAL_PVI_PAR/BI/PL insurance 2024-2025_2nd Payment</t>
  </si>
  <si>
    <t>DAL_PVI_Thanh toán BH MRRTS,GĐKD,TNCC_Lần 2</t>
  </si>
  <si>
    <t>06/05/2025</t>
  </si>
  <si>
    <t>08/05/2025 13:47</t>
  </si>
  <si>
    <t>946A2550BYRLK3ZY</t>
  </si>
  <si>
    <t>14</t>
  </si>
  <si>
    <t>15</t>
  </si>
  <si>
    <t>BILL/DAL/000206</t>
  </si>
  <si>
    <t>09/05/2025</t>
  </si>
  <si>
    <t>DAL2_ IMPC_FM SERVICE IN 04.25 DALID.VD.25001</t>
  </si>
  <si>
    <t>DA2_chi phí quản lý hạ tầng</t>
  </si>
  <si>
    <t>632100006</t>
  </si>
  <si>
    <t>632100006 Direct Expenses: Facilities management</t>
  </si>
  <si>
    <t>2020701</t>
  </si>
  <si>
    <t>Facility management</t>
  </si>
  <si>
    <t>Công ty Cổ phần Thiết Kế và Quản Lý Kỹ Thuật IMP</t>
  </si>
  <si>
    <t>NWAMPRAPI-001-25050084</t>
  </si>
  <si>
    <t>Facilities Management Contract</t>
  </si>
  <si>
    <t>DALID.VD.25001</t>
  </si>
  <si>
    <t>29/04/2025</t>
  </si>
  <si>
    <t>02/06/2025 13:34</t>
  </si>
  <si>
    <t>16</t>
  </si>
  <si>
    <t>17</t>
  </si>
  <si>
    <t>DAL2_ IMPC_FM SERVICE IN 04.25</t>
  </si>
  <si>
    <t>Direct Expenses: Facilities management</t>
  </si>
  <si>
    <t>2020701 - 632100006</t>
  </si>
  <si>
    <t>1C25TAA</t>
  </si>
  <si>
    <t>154</t>
  </si>
  <si>
    <t>18</t>
  </si>
  <si>
    <t>19</t>
  </si>
  <si>
    <t>INV/DAL/000046</t>
  </si>
  <si>
    <t>Rent of A3,P3 From 01/05/2025 To 31/05/2025</t>
  </si>
  <si>
    <t>131100001</t>
  </si>
  <si>
    <t>Trade receivable: Tenant</t>
  </si>
  <si>
    <t>333110001</t>
  </si>
  <si>
    <t>333110001 Taxes: Output VAT payables</t>
  </si>
  <si>
    <t>3010301</t>
  </si>
  <si>
    <t>Leasing revenue</t>
  </si>
  <si>
    <t>DAL_01: Dong An 1_DC 14</t>
  </si>
  <si>
    <t>Sales &amp; Customer Service (South)</t>
  </si>
  <si>
    <t>CÔNG TY TNHH MAY MẶC PREMIER GLOBAL VIỆT NAM</t>
  </si>
  <si>
    <t>18/06/2025 9:20</t>
  </si>
  <si>
    <t>20</t>
  </si>
  <si>
    <t>Phí thuê P3 Từ ngày 01/05/2025 Đến ngày 31/05/2025</t>
  </si>
  <si>
    <t>338710001</t>
  </si>
  <si>
    <t>338710001 Other payable: Unearned revenue - Rental</t>
  </si>
  <si>
    <t>Phí thuê A3 Từ ngày 01/05/2025 Đến ngày 31/05/2025</t>
  </si>
  <si>
    <t>Phí thuê</t>
  </si>
  <si>
    <t>Other payable: Unearned revenue - Rental</t>
  </si>
  <si>
    <t>131100001 Trade receivable: Tenant</t>
  </si>
  <si>
    <t>Rentals</t>
  </si>
  <si>
    <t>24</t>
  </si>
  <si>
    <t>Taxes: Output VAT payables</t>
  </si>
  <si>
    <t>25</t>
  </si>
  <si>
    <t>BILLPMT/DAL/000194</t>
  </si>
  <si>
    <t>13/05/2025</t>
  </si>
  <si>
    <t>13/05/2025 11:03</t>
  </si>
  <si>
    <t>946A2550L06PJKF6</t>
  </si>
  <si>
    <t>27</t>
  </si>
  <si>
    <t>BILLPMT/DAL/000195</t>
  </si>
  <si>
    <t>15/05/2025</t>
  </si>
  <si>
    <t>16/05/2025</t>
  </si>
  <si>
    <t>02/06/2025 13:32</t>
  </si>
  <si>
    <t>28</t>
  </si>
  <si>
    <t>29</t>
  </si>
  <si>
    <t>INV/DAL/000047</t>
  </si>
  <si>
    <t>21/05/2025</t>
  </si>
  <si>
    <t>Booking fee of unit A1</t>
  </si>
  <si>
    <t>344100001</t>
  </si>
  <si>
    <t>344100001 Deposit Received:ST Received mortage, collateral and deposit</t>
  </si>
  <si>
    <t>3010101</t>
  </si>
  <si>
    <t>Booking fee from tenants</t>
  </si>
  <si>
    <t>CÔNG TY TNHH KEX EXPRESS (VIỆT NAM)</t>
  </si>
  <si>
    <t>02/06/2025 10:25</t>
  </si>
  <si>
    <t>S00002718 Luong Bao Uyen</t>
  </si>
  <si>
    <t>30</t>
  </si>
  <si>
    <t>Booking Fee / Phí giữ chỗ</t>
  </si>
  <si>
    <t>Deposit Received:ST Received mortage, collateral and deposit</t>
  </si>
  <si>
    <t>Booking Fee</t>
  </si>
  <si>
    <t>31</t>
  </si>
  <si>
    <t>JN/DAL/000928</t>
  </si>
  <si>
    <t>VC3_DAL_Converting from SHL to BCC</t>
  </si>
  <si>
    <t>VC3_DAL_Chuyển đổi khoản vay thành vốn góp theo HĐ hợp tác đầu tư</t>
  </si>
  <si>
    <t>338921001</t>
  </si>
  <si>
    <t>LT: Other payables: Subsidiaries/Parents - BCC</t>
  </si>
  <si>
    <t>341160001</t>
  </si>
  <si>
    <t>341160001 LT: Borrowings: Subsidiaries/Parents</t>
  </si>
  <si>
    <t>3010406</t>
  </si>
  <si>
    <t>CF57/CF64 Interco borrowings receipt/repayment</t>
  </si>
  <si>
    <t>Interco borrowings principal</t>
  </si>
  <si>
    <t>CÔNG TY CỔ PHẦN SAO HỎA TOÀN QUỐC</t>
  </si>
  <si>
    <t>Yes</t>
  </si>
  <si>
    <t>02/06/2025 17:52</t>
  </si>
  <si>
    <t>LT: Borrowings: Subsidiaries/Parents</t>
  </si>
  <si>
    <t>338921001 LT: Other payables: Subsidiaries/Parents - BCC</t>
  </si>
  <si>
    <t>33</t>
  </si>
  <si>
    <t>JN/VC3/005222</t>
  </si>
  <si>
    <t>Sao Hoa_Accrue interest expense May.25 (01.05-20.05)</t>
  </si>
  <si>
    <t>Sao Hỏa - Trích lãi vay tháng 5.25</t>
  </si>
  <si>
    <t>635000005</t>
  </si>
  <si>
    <t>Financial Expenses: Loan interest - Parent/Subsi</t>
  </si>
  <si>
    <t>335000019</t>
  </si>
  <si>
    <t>335000019 Accrued: Interest expense from parent/subsidiary</t>
  </si>
  <si>
    <t>3010407</t>
  </si>
  <si>
    <t>Interco borrowings interest payment</t>
  </si>
  <si>
    <t>02/06/2025 17:06</t>
  </si>
  <si>
    <t>34</t>
  </si>
  <si>
    <t>Accrued: Interest expense from parent/subsidiary</t>
  </si>
  <si>
    <t>635000005 Financial Expenses: Loan interest - Parent/Subsi</t>
  </si>
  <si>
    <t>35</t>
  </si>
  <si>
    <t>BILL/DAL/000207</t>
  </si>
  <si>
    <t>22/05/2025</t>
  </si>
  <si>
    <t>Chi phí điện dự án DA tháng 4.25</t>
  </si>
  <si>
    <t>632100011</t>
  </si>
  <si>
    <t>632100011 Direct Expenses: Fee factories' utility expenses</t>
  </si>
  <si>
    <t>NWAMPRAPI-001-25050173</t>
  </si>
  <si>
    <t>Utilities expense</t>
  </si>
  <si>
    <t>02/06/2025 13:48</t>
  </si>
  <si>
    <t>36</t>
  </si>
  <si>
    <t>37</t>
  </si>
  <si>
    <t>Electricity agreement for DA 04.25</t>
  </si>
  <si>
    <t>Direct Expenses: Fee factories' utility expenses</t>
  </si>
  <si>
    <t>2020702 - 632100011</t>
  </si>
  <si>
    <t>1K25THC</t>
  </si>
  <si>
    <t>461806</t>
  </si>
  <si>
    <t>38</t>
  </si>
  <si>
    <t>HHDV_VAT8</t>
  </si>
  <si>
    <t>39</t>
  </si>
  <si>
    <t>INV/DAL/000048</t>
  </si>
  <si>
    <t>Security deposit of unit 1B</t>
  </si>
  <si>
    <t>344200001</t>
  </si>
  <si>
    <t>344200001 Deposit Received:LT Received mortage, collateral and deposit</t>
  </si>
  <si>
    <t>3010102</t>
  </si>
  <si>
    <t>Contract deposit from tenants</t>
  </si>
  <si>
    <t>Key Account (South)</t>
  </si>
  <si>
    <t>CÔNG TY TNHH GT EXPRESS</t>
  </si>
  <si>
    <t>06/06/2025 15:34</t>
  </si>
  <si>
    <t>40</t>
  </si>
  <si>
    <t>Phí đặt cọc đảm bảo</t>
  </si>
  <si>
    <t>Deposit Received:LT Received mortage, collateral and deposit</t>
  </si>
  <si>
    <t>Security Deposit</t>
  </si>
  <si>
    <t>41</t>
  </si>
  <si>
    <t>INV/DAL/000049</t>
  </si>
  <si>
    <t>Fitout deposit of unit 1B</t>
  </si>
  <si>
    <t>3010103</t>
  </si>
  <si>
    <t>Fitting Out Deposit</t>
  </si>
  <si>
    <t>06/06/2025 15:33</t>
  </si>
  <si>
    <t>42</t>
  </si>
  <si>
    <t>Phí đặt cọc sửa chữa</t>
  </si>
  <si>
    <t>Fitout Deposit</t>
  </si>
  <si>
    <t>43</t>
  </si>
  <si>
    <t>PMT/DAL/000038</t>
  </si>
  <si>
    <t>Receipt of: Booking fee of unit A1</t>
  </si>
  <si>
    <t>02/06/2025</t>
  </si>
  <si>
    <t>-System-</t>
  </si>
  <si>
    <t>44</t>
  </si>
  <si>
    <t>45</t>
  </si>
  <si>
    <t>PMT/DAL/000037</t>
  </si>
  <si>
    <t>Receipt of: Rent of A3,P3 From 01/05/2025 To 31/05/2025</t>
  </si>
  <si>
    <t>Receipt of: Phí thuê A3,P3 Từ ngày 01/05/2025 Đến ngày 31/05/2025</t>
  </si>
  <si>
    <t>02/06/2025 10:18</t>
  </si>
  <si>
    <t>46</t>
  </si>
  <si>
    <t>47</t>
  </si>
  <si>
    <t>JN/DAL/000916</t>
  </si>
  <si>
    <t>26/05/2025</t>
  </si>
  <si>
    <t>DAL_VTB_Saving interest, 4.2%, 30 days(26.04-26.05)</t>
  </si>
  <si>
    <t>02/06/2025 14:03</t>
  </si>
  <si>
    <t>48</t>
  </si>
  <si>
    <t>49</t>
  </si>
  <si>
    <t>JN/DAL/000917</t>
  </si>
  <si>
    <t>DAL_Partial withdraw the saving account(10bn)</t>
  </si>
  <si>
    <t>DAL_Rút 1 phần tài khoản tiết kiệm</t>
  </si>
  <si>
    <t>128111003</t>
  </si>
  <si>
    <t>ST - VTB: Saving Account VND - Vietinbank - Dong Sai Gon</t>
  </si>
  <si>
    <t>5010101</t>
  </si>
  <si>
    <t>Bank account internal transfer</t>
  </si>
  <si>
    <t>13/10/2023</t>
  </si>
  <si>
    <t>02/06/2025 14:07</t>
  </si>
  <si>
    <t>50</t>
  </si>
  <si>
    <t>128111003 ST - VTB: Saving Account VND - Vietinbank - Dong Sai Gon</t>
  </si>
  <si>
    <t>51</t>
  </si>
  <si>
    <t>JN/DAL/000919</t>
  </si>
  <si>
    <t>VTBDSG_Acural bank loan interest from 01.05.25 to 26.05.25</t>
  </si>
  <si>
    <t>VTBDSG_Trích trước lãi vay ngân hàng từ 01.05.25 đến 26.05.25</t>
  </si>
  <si>
    <t>635000001</t>
  </si>
  <si>
    <t>FIN expenses: Interest expenses</t>
  </si>
  <si>
    <t>335000018</t>
  </si>
  <si>
    <t>335000018 Accrued: Interest expense from banks</t>
  </si>
  <si>
    <t>3010404</t>
  </si>
  <si>
    <t>Bank loan interest payment</t>
  </si>
  <si>
    <t>ACCR: Accrual</t>
  </si>
  <si>
    <t>02/06/2025 14:41</t>
  </si>
  <si>
    <t>52</t>
  </si>
  <si>
    <t>Accrued: Interest expense from banks</t>
  </si>
  <si>
    <t>635000001 FIN expenses: Interest expenses</t>
  </si>
  <si>
    <t>53</t>
  </si>
  <si>
    <t>JN/DAL/000920</t>
  </si>
  <si>
    <t>DAL_VTB_Payment for loan interest from 25/4 to 24/5</t>
  </si>
  <si>
    <t>DAL_VTB_Thanh toán tiền lãi vay từ 25/04 đến 24/05</t>
  </si>
  <si>
    <t>02/06/2025 14:45</t>
  </si>
  <si>
    <t>54</t>
  </si>
  <si>
    <t>55</t>
  </si>
  <si>
    <t>BILL/DAL/000208</t>
  </si>
  <si>
    <t>27/05/2025</t>
  </si>
  <si>
    <t>Dong An - ICIC - CS Contract - PR.11</t>
  </si>
  <si>
    <t>331110002</t>
  </si>
  <si>
    <t>Payables: Suppliers: Capital expenditures</t>
  </si>
  <si>
    <t>101020206</t>
  </si>
  <si>
    <t>Construction Management/ Supervision</t>
  </si>
  <si>
    <t>Project &amp; Construction</t>
  </si>
  <si>
    <t>CÔNG TY TNHH TƯ VẤN ĐẦU TƯ VÀ XÂY DỰNG QUỐC TẾ</t>
  </si>
  <si>
    <t>BOCONSPRAPI-001-25050028</t>
  </si>
  <si>
    <t>Construction Supervision contract</t>
  </si>
  <si>
    <t>DALID/XD/24002</t>
  </si>
  <si>
    <t>04/06/2025 15:22</t>
  </si>
  <si>
    <t>56</t>
  </si>
  <si>
    <t>Dong An - ICIC - Hợp đồng TVGS - PR.11</t>
  </si>
  <si>
    <t>241220001</t>
  </si>
  <si>
    <t>241220001 CIP: Building and structure</t>
  </si>
  <si>
    <t>57</t>
  </si>
  <si>
    <t>CIP: Building and structure</t>
  </si>
  <si>
    <t>331110002 Payables: Suppliers: Capital expenditures</t>
  </si>
  <si>
    <t>101020206 - 241220001</t>
  </si>
  <si>
    <t>1C25TYY</t>
  </si>
  <si>
    <t>00000150</t>
  </si>
  <si>
    <t>58</t>
  </si>
  <si>
    <t>59</t>
  </si>
  <si>
    <t>BILL/DAL/000210</t>
  </si>
  <si>
    <t>30/05/2025</t>
  </si>
  <si>
    <t>DA2_TGEC_Remove the optic cable_DALID.VD.25003</t>
  </si>
  <si>
    <t>101020208</t>
  </si>
  <si>
    <t>Construction provision</t>
  </si>
  <si>
    <t>DAL_02: Dong An 2_DC 13</t>
  </si>
  <si>
    <t>CÔNG TY CỔ PHẦN XÂY LẮP ĐIỆN TRẦN GIA</t>
  </si>
  <si>
    <t>NWAMPRAPI-001-25050241</t>
  </si>
  <si>
    <t>Improvement/Repair Work</t>
  </si>
  <si>
    <t>DALID.VD.25003</t>
  </si>
  <si>
    <t>04/06/2025 16:03</t>
  </si>
  <si>
    <t>60</t>
  </si>
  <si>
    <t>DA2_THU HỒI CÁP QUANG</t>
  </si>
  <si>
    <t>242100007</t>
  </si>
  <si>
    <t>242100007 ST prepaid: Repair and maintenance</t>
  </si>
  <si>
    <t>61</t>
  </si>
  <si>
    <t>DA2_TGEC_Remove the optic cable</t>
  </si>
  <si>
    <t>ST prepaid: Repair and maintenance</t>
  </si>
  <si>
    <t>101020208 - 242100007</t>
  </si>
  <si>
    <t>1C25TTG</t>
  </si>
  <si>
    <t>62</t>
  </si>
  <si>
    <t>63</t>
  </si>
  <si>
    <t>JN/DAL/000823</t>
  </si>
  <si>
    <t>VC3_The remaining dividend payment FY 2024_2nd</t>
  </si>
  <si>
    <t>VC3_Chi trả cổ tức còn lại năm 2024</t>
  </si>
  <si>
    <t>421100001</t>
  </si>
  <si>
    <t>Retained Earnings: Prior year earnings</t>
  </si>
  <si>
    <t>3010613</t>
  </si>
  <si>
    <t>Payments of dividends to shareholders</t>
  </si>
  <si>
    <t>02/06/2025 14:32</t>
  </si>
  <si>
    <t>Vo Y Thao</t>
  </si>
  <si>
    <t>64</t>
  </si>
  <si>
    <t>421100001 Retained Earnings: Prior year earnings</t>
  </si>
  <si>
    <t>65</t>
  </si>
  <si>
    <t>BNT_The remaining dividend payment FY 2024_2nd</t>
  </si>
  <si>
    <t>BNT_Chi trả cổ tức còn lại năm 2024</t>
  </si>
  <si>
    <t>66</t>
  </si>
  <si>
    <t>67</t>
  </si>
  <si>
    <t>BTU_The remaining dividend payment FY 2024_2nd</t>
  </si>
  <si>
    <t>BTU_Chi trả cổ tức còn lại năm 2024</t>
  </si>
  <si>
    <t>CÔNG TY TNHH MỘT THÀNH VIÊN PHÁT TRIỂN CÔNG NGHIỆP VÀ HẬU CẦN BW TÂN UYÊN</t>
  </si>
  <si>
    <t>68</t>
  </si>
  <si>
    <t>69</t>
  </si>
  <si>
    <t>JN/DAL/000921</t>
  </si>
  <si>
    <t>DAL_NGUYEN VU TRUONG_Refund due to the duplicate payment</t>
  </si>
  <si>
    <t>DAL_NGUYEN VU TRUONG_Hoàn trả do thanh toán trùng</t>
  </si>
  <si>
    <t>642800004</t>
  </si>
  <si>
    <t>642800004 G&amp;A: External entertainment expense</t>
  </si>
  <si>
    <t>2020503</t>
  </si>
  <si>
    <t>Festival expenses</t>
  </si>
  <si>
    <t>Capital Market</t>
  </si>
  <si>
    <t>02/06/2025 14:52</t>
  </si>
  <si>
    <t>70</t>
  </si>
  <si>
    <t>71</t>
  </si>
  <si>
    <t>G&amp;A: External entertainment expense</t>
  </si>
  <si>
    <t>1C24TTB</t>
  </si>
  <si>
    <t>00000072</t>
  </si>
  <si>
    <t>72</t>
  </si>
  <si>
    <t>73</t>
  </si>
  <si>
    <t>FADEP/DAL/000002</t>
  </si>
  <si>
    <t>31/05/2025</t>
  </si>
  <si>
    <t>DAL_ Depreciate the CS fee of PR11, PR12(bổ sung)</t>
  </si>
  <si>
    <t>214710003</t>
  </si>
  <si>
    <t>Depreciation: RBF WH for lease</t>
  </si>
  <si>
    <t>632100003</t>
  </si>
  <si>
    <t>632100003 Expense Depreciation: RBF WH for lease</t>
  </si>
  <si>
    <t>5010102</t>
  </si>
  <si>
    <t>Qualifying Asset Creation</t>
  </si>
  <si>
    <t>02/06/2025 20:19</t>
  </si>
  <si>
    <t>74</t>
  </si>
  <si>
    <t>Expense Depreciation: RBF WH for lease</t>
  </si>
  <si>
    <t>214710003 Depreciation: RBF WH for lease</t>
  </si>
  <si>
    <t>75</t>
  </si>
  <si>
    <t>JN/DAL/000914</t>
  </si>
  <si>
    <t>Amortization Destination</t>
  </si>
  <si>
    <t>511710001</t>
  </si>
  <si>
    <t>Revenue: Investment Properties for lease</t>
  </si>
  <si>
    <t>338720001</t>
  </si>
  <si>
    <t>338720001 Other payable: Allocation revenue</t>
  </si>
  <si>
    <t>29/05/2025</t>
  </si>
  <si>
    <t>29/05/2025 19:47</t>
  </si>
  <si>
    <t>Kieu Thi Thuy Trang</t>
  </si>
  <si>
    <t>76</t>
  </si>
  <si>
    <t>Amortization Source</t>
  </si>
  <si>
    <t>Other payable: Allocation revenue</t>
  </si>
  <si>
    <t>511710001 Revenue: Investment Properties for lease</t>
  </si>
  <si>
    <t>77</t>
  </si>
  <si>
    <t>78</t>
  </si>
  <si>
    <t>79</t>
  </si>
  <si>
    <t>JN/DAL/000922</t>
  </si>
  <si>
    <t>VTBDSG_Bank interest</t>
  </si>
  <si>
    <t>VTBDSG_lãi ngân hàng</t>
  </si>
  <si>
    <t>02/06/2025 14:55</t>
  </si>
  <si>
    <t>80</t>
  </si>
  <si>
    <t>81</t>
  </si>
  <si>
    <t>JN/DAL/000923</t>
  </si>
  <si>
    <t>632100007</t>
  </si>
  <si>
    <t>Direct Expenses: Repair &amp; Maintenance</t>
  </si>
  <si>
    <t>242210013</t>
  </si>
  <si>
    <t>242210013 LT prepaid: Repair and maintenance</t>
  </si>
  <si>
    <t>1030102</t>
  </si>
  <si>
    <t>Major repair (Post-acquisition)</t>
  </si>
  <si>
    <t>Công ty TNHH dịch vụ hạ tầng kỹ thuật KZN</t>
  </si>
  <si>
    <t>02/06/2025 16:37</t>
  </si>
  <si>
    <t>82</t>
  </si>
  <si>
    <t>LT prepaid: Repair and maintenance</t>
  </si>
  <si>
    <t>632100007 Direct Expenses: Repair &amp; Maintenance</t>
  </si>
  <si>
    <t>83</t>
  </si>
  <si>
    <t>2020705</t>
  </si>
  <si>
    <t>R&amp;M (Requested by tenant)</t>
  </si>
  <si>
    <t>CÔNG TY TNHH QUẢN LÝ HẠ TẦNG KỸ THUẬT DSQ</t>
  </si>
  <si>
    <t>84</t>
  </si>
  <si>
    <t>85</t>
  </si>
  <si>
    <t>86</t>
  </si>
  <si>
    <t>87</t>
  </si>
  <si>
    <t>88</t>
  </si>
  <si>
    <t>89</t>
  </si>
  <si>
    <t>101020201</t>
  </si>
  <si>
    <t>Main Construction</t>
  </si>
  <si>
    <t>90</t>
  </si>
  <si>
    <t>91</t>
  </si>
  <si>
    <t>1030101</t>
  </si>
  <si>
    <t>CAPEX reserve</t>
  </si>
  <si>
    <t>92</t>
  </si>
  <si>
    <t>93</t>
  </si>
  <si>
    <t>CÔNG TY TNHH THẮNG HÒA PHÁT</t>
  </si>
  <si>
    <t>94</t>
  </si>
  <si>
    <t>95</t>
  </si>
  <si>
    <t>JN/DAL/000924</t>
  </si>
  <si>
    <t>242100003</t>
  </si>
  <si>
    <t>242100003 ST prepaid: Insurance - Direct</t>
  </si>
  <si>
    <t>96</t>
  </si>
  <si>
    <t>ST prepaid: Insurance - Direct</t>
  </si>
  <si>
    <t>97</t>
  </si>
  <si>
    <t>632100010</t>
  </si>
  <si>
    <t>Direct Expenses: Infrastructure managemant fee</t>
  </si>
  <si>
    <t>242199999</t>
  </si>
  <si>
    <t>242199999 ST prepaid: Others</t>
  </si>
  <si>
    <t>2020704</t>
  </si>
  <si>
    <t>EMF - Operation</t>
  </si>
  <si>
    <t>CÔNG TY CỔ PHẦN TM-SX XD HƯNG THỊNH</t>
  </si>
  <si>
    <t>98</t>
  </si>
  <si>
    <t>ST prepaid: Others</t>
  </si>
  <si>
    <t>632100010 Direct Expenses: Infrastructure managemant fee</t>
  </si>
  <si>
    <t>99</t>
  </si>
  <si>
    <t>100</t>
  </si>
  <si>
    <t>101</t>
  </si>
  <si>
    <t>JN/DAL/000925</t>
  </si>
  <si>
    <t>VTBDSG_Acural bank loan interest from 26.05.25 to 31.05.25</t>
  </si>
  <si>
    <t>VTBDSG_Trích trước lãi vay ngân hàng từ 26/05/25 đến 31/05/25</t>
  </si>
  <si>
    <t>02/06/2025 16:41</t>
  </si>
  <si>
    <t>102</t>
  </si>
  <si>
    <t>103</t>
  </si>
  <si>
    <t>JN/DAL/000926</t>
  </si>
  <si>
    <t>VTBDSG_Acural bank loan interest in May.25</t>
  </si>
  <si>
    <t>VTBDSG_Trích trước lãi vay ngân hàng tháng 5.25</t>
  </si>
  <si>
    <t>02/06/2025 16:44</t>
  </si>
  <si>
    <t>104</t>
  </si>
  <si>
    <t>105</t>
  </si>
  <si>
    <t>JN/DAL/000927</t>
  </si>
  <si>
    <t>VTBDSG_Trích trước lãi vay ngân hàng tháng 5</t>
  </si>
  <si>
    <t>02/06/2025 16:49</t>
  </si>
  <si>
    <t>106</t>
  </si>
  <si>
    <t>107</t>
  </si>
  <si>
    <t>JN/DAL/000929</t>
  </si>
  <si>
    <t>Offset output VAT</t>
  </si>
  <si>
    <t>Khấu trừ thuế GTGT đầu ra</t>
  </si>
  <si>
    <t>9999999</t>
  </si>
  <si>
    <t>Value Added Tax (VAT)</t>
  </si>
  <si>
    <t>02/06/2025 17:48</t>
  </si>
  <si>
    <t>108</t>
  </si>
  <si>
    <t>109</t>
  </si>
  <si>
    <t>JN/DAL/000930</t>
  </si>
  <si>
    <t>Asset Depreciation (FAM)</t>
  </si>
  <si>
    <t>632100001</t>
  </si>
  <si>
    <t>Expense Amortization: Land Use Rights</t>
  </si>
  <si>
    <t>214710001</t>
  </si>
  <si>
    <t>214710001 Amortization: Land Use Rights</t>
  </si>
  <si>
    <t>Investment</t>
  </si>
  <si>
    <t>02/06/2025 18:09</t>
  </si>
  <si>
    <t>110</t>
  </si>
  <si>
    <t>Amortization: Land Use Rights</t>
  </si>
  <si>
    <t>632100001 Expense Amortization: Land Use Rights</t>
  </si>
  <si>
    <t>113</t>
  </si>
  <si>
    <t>JN/DAL/000931</t>
  </si>
  <si>
    <t>632100002</t>
  </si>
  <si>
    <t>Expense Depreciation: RBF for lease</t>
  </si>
  <si>
    <t>214710002</t>
  </si>
  <si>
    <t>214710002 Depreciation: RBF for lease</t>
  </si>
  <si>
    <t>02/06/2025 19:41</t>
  </si>
  <si>
    <t>114</t>
  </si>
  <si>
    <t>Depreciation: RBF for lease</t>
  </si>
  <si>
    <t>632100002 Expense Depreciation: RBF for lease</t>
  </si>
  <si>
    <t>115</t>
  </si>
  <si>
    <t>JN/DAL/000932</t>
  </si>
  <si>
    <t>Dong An - ICIC - Hợp đồng TVGS - PR.12</t>
  </si>
  <si>
    <t>Trích trước chi phí tư vấn giám sát còn lại của dự án DA2</t>
  </si>
  <si>
    <t>335000017</t>
  </si>
  <si>
    <t>335000017 Accrued: Construction cost</t>
  </si>
  <si>
    <t>02/06/2025 19:47</t>
  </si>
  <si>
    <t>116</t>
  </si>
  <si>
    <t>Accrued: Construction cost</t>
  </si>
  <si>
    <t>117</t>
  </si>
  <si>
    <t>JN/DAL/000933</t>
  </si>
  <si>
    <t>Asset write-down for FAM000518 DAL2_RBF WH for lease (FAM)</t>
  </si>
  <si>
    <t>Kết chuyển chi phí tư vấn giám sát PR11&amp;12</t>
  </si>
  <si>
    <t>211900001</t>
  </si>
  <si>
    <t>Pass-Through: Asset Revaluation</t>
  </si>
  <si>
    <t>217000003</t>
  </si>
  <si>
    <t>217000003 Investment properties: RBF WH for lease</t>
  </si>
  <si>
    <t>02/06/2025 20:10</t>
  </si>
  <si>
    <t>118</t>
  </si>
  <si>
    <t>Investment properties: RBF WH for lease</t>
  </si>
  <si>
    <t>211900001 Pass-Through: Asset Revaluation</t>
  </si>
  <si>
    <t>119</t>
  </si>
  <si>
    <t>JN/DAL/000934</t>
  </si>
  <si>
    <t>ICIC_Transfer CS fee (PR11&amp;12)</t>
  </si>
  <si>
    <t>02/06/2025 20:09</t>
  </si>
  <si>
    <t>120</t>
  </si>
  <si>
    <t>121</t>
  </si>
  <si>
    <t>JN/DAL/000935</t>
  </si>
  <si>
    <t>02/06/2025 20:25</t>
  </si>
  <si>
    <t>122</t>
  </si>
  <si>
    <t>123</t>
  </si>
  <si>
    <t>JN/DAL/000936</t>
  </si>
  <si>
    <t>DAL2_ IMPC_ACCRUE FM SERVICE IN 05.25</t>
  </si>
  <si>
    <t>DAL2_IMPC_Trích trước chi phí quản lý BDS T5.25</t>
  </si>
  <si>
    <t>335000022</t>
  </si>
  <si>
    <t>335000022 Accrued: FM cost</t>
  </si>
  <si>
    <t>02/06/2025 21:32</t>
  </si>
  <si>
    <t>124</t>
  </si>
  <si>
    <t>Accrued: FM cost</t>
  </si>
  <si>
    <t>125</t>
  </si>
  <si>
    <t>JN/DAL/000938</t>
  </si>
  <si>
    <t>DAL_ Accrue electric fee in May.25</t>
  </si>
  <si>
    <t>DAL2_IMPC_Trích trước chi phí điện T5.25</t>
  </si>
  <si>
    <t>02/06/2025 21:37</t>
  </si>
  <si>
    <t>126</t>
  </si>
  <si>
    <t>127</t>
  </si>
  <si>
    <t>JN/DAL/000940</t>
  </si>
  <si>
    <t>DAL_ Accrue water consumption in May.25</t>
  </si>
  <si>
    <t>DAL2_IMPC_Trích trước chi phí nước tiêu thụ T5.25</t>
  </si>
  <si>
    <t>02/06/2025 21:43</t>
  </si>
  <si>
    <t>128</t>
  </si>
  <si>
    <t>CHI NHÁNH CẤP NƯỚC DĨ AN – CÔNG TY CP – TỔNG CÔNG TY NƯỚC – MÔI TRƯỜNG BÌNH DƯƠNG</t>
  </si>
  <si>
    <t>129</t>
  </si>
  <si>
    <t>JN/DAL/000942</t>
  </si>
  <si>
    <t>DAL_ Reclass the expense of buying token</t>
  </si>
  <si>
    <t>DAL_Phân loại lại chi phí mua token</t>
  </si>
  <si>
    <t>642599999</t>
  </si>
  <si>
    <t>G&amp;A: Other taxes</t>
  </si>
  <si>
    <t>642799999</t>
  </si>
  <si>
    <t>642799999 G&amp;A: Other outsourcing service</t>
  </si>
  <si>
    <t>03/06/2025 9:39</t>
  </si>
  <si>
    <t>130</t>
  </si>
  <si>
    <t>G&amp;A: Other outsourcing service</t>
  </si>
  <si>
    <t>642599999 G&amp;A: Other taxes</t>
  </si>
  <si>
    <t>JN/DAL/000943</t>
  </si>
  <si>
    <t>DAL_Evaluation of business result</t>
  </si>
  <si>
    <t>DAL_Kết chuyển kết quả hoạt động kinh doanh 5.25</t>
  </si>
  <si>
    <t>515 KC</t>
  </si>
  <si>
    <t>Carry Forward: Financial income</t>
  </si>
  <si>
    <t>911000000</t>
  </si>
  <si>
    <t>911000000 Evaluation of business result</t>
  </si>
  <si>
    <t>5010104</t>
  </si>
  <si>
    <t>Evaluation of business result</t>
  </si>
  <si>
    <t>03/06/2025</t>
  </si>
  <si>
    <t>05/06/2025 12:02</t>
  </si>
  <si>
    <t>S00002040 Citek Consultant</t>
  </si>
  <si>
    <t>515 KC Carry Forward: Financial income</t>
  </si>
  <si>
    <t>133</t>
  </si>
  <si>
    <t>642 KC</t>
  </si>
  <si>
    <t>Carry Forward: G&amp;A expenses</t>
  </si>
  <si>
    <t>134</t>
  </si>
  <si>
    <t>642 KC Carry Forward: G&amp;A expenses</t>
  </si>
  <si>
    <t>135</t>
  </si>
  <si>
    <t>635 KC</t>
  </si>
  <si>
    <t>Carry Forward: Financial expenses</t>
  </si>
  <si>
    <t>635 KC Carry Forward: Financial expenses</t>
  </si>
  <si>
    <t>137</t>
  </si>
  <si>
    <t>632 KC</t>
  </si>
  <si>
    <t>Carry Forward: Cost of goods sold</t>
  </si>
  <si>
    <t>138</t>
  </si>
  <si>
    <t>632 KC Carry Forward: Cost of goods sold</t>
  </si>
  <si>
    <t>139</t>
  </si>
  <si>
    <t>511 KC</t>
  </si>
  <si>
    <t>Carry Forward: Revenue from sale and service provider</t>
  </si>
  <si>
    <t>140</t>
  </si>
  <si>
    <t>511 KC Carry Forward: Revenue from sale and service provider</t>
  </si>
  <si>
    <t>141</t>
  </si>
  <si>
    <t>JN/DAL/000946</t>
  </si>
  <si>
    <t>DAL_Ket chuyen HĐ SXKD T5.25_KC421</t>
  </si>
  <si>
    <t>421200001</t>
  </si>
  <si>
    <t>421200001 Retained Earnings: Current year earnings</t>
  </si>
  <si>
    <t>05/06/2025</t>
  </si>
  <si>
    <t>05/06/2025 13:09</t>
  </si>
  <si>
    <t>142</t>
  </si>
  <si>
    <t>Retained Earnings: Current year earnings</t>
  </si>
  <si>
    <t>143</t>
  </si>
  <si>
    <t>JN/VC3/005223</t>
  </si>
  <si>
    <t>DAL_VC3_BCC interest in May.25(21.05-31.05)</t>
  </si>
  <si>
    <t>DAL_VC3_Lãi HĐ hợp tác đầu tư T5.25(21.05-31.5)</t>
  </si>
  <si>
    <t>635600001</t>
  </si>
  <si>
    <t>Financial Income: BCC interest - Parent/Subsidiaries</t>
  </si>
  <si>
    <t>338922003</t>
  </si>
  <si>
    <t>338922003 LT: Other Payables: Subsidiaries/Parents - BCC Interest</t>
  </si>
  <si>
    <t>02/06/2025 17:09</t>
  </si>
  <si>
    <t>144</t>
  </si>
  <si>
    <t>LT: Other Payables: Subsidiaries/Parents - BCC Interest</t>
  </si>
  <si>
    <t>635600001 Financial Income: BCC interest - Parent/Subsidiaries</t>
  </si>
  <si>
    <t>Tổng cộng:</t>
  </si>
  <si>
    <t>Ngày...tháng...năm...</t>
  </si>
  <si>
    <t>NGƯỜI GHI SỔ</t>
  </si>
  <si>
    <t>KẾ TOÁN TRƯỞNG</t>
  </si>
  <si>
    <t>GIÁM ĐỐC</t>
  </si>
  <si>
    <t>(Ký, họ tên)</t>
  </si>
  <si>
    <t>(Ký, họ tên, đóng dấu)</t>
  </si>
  <si>
    <t>Bảng cân đối số phát sinh (Ungroup)</t>
  </si>
  <si>
    <t>Subsidiary: BWID_Subsidiary Code</t>
  </si>
  <si>
    <t>Account Number</t>
  </si>
  <si>
    <t>Account Name</t>
  </si>
  <si>
    <t>Account Full Name</t>
  </si>
  <si>
    <t>Dư nợ đầu kỳ (As of Apr 2025)</t>
  </si>
  <si>
    <t>Dư có đầu kỳ (As of Apr 2025)</t>
  </si>
  <si>
    <t>Amount (Debit) (May 2025)</t>
  </si>
  <si>
    <t>Amount (Credit) (May 2025)</t>
  </si>
  <si>
    <t>Dư nợ cuối kỳ (As of May 2025)</t>
  </si>
  <si>
    <t>Dư có cuối kỳ (As of May 2025)</t>
  </si>
  <si>
    <t>128000000 - Short Term Investment: Others:128100000 - Term deposits:128110000 - Short Term Investment: Term deposit - VND:128111003 - ST - VTB: Saving Account VND - Vietinbank - Dong Sai Gon</t>
  </si>
  <si>
    <t>131000000 - Trade receivable:131100001 - Trade receivable: Tenant</t>
  </si>
  <si>
    <t>133000000 - VAT input: VAT deductible:133100001 - VAT input: Goods, services</t>
  </si>
  <si>
    <t>133100002</t>
  </si>
  <si>
    <t>VAT input: Investment project</t>
  </si>
  <si>
    <t>133000000 - VAT input: VAT deductible:133100002 - VAT input: Investment project</t>
  </si>
  <si>
    <t>211000000 - Tangible FA:211900000 - Pass-Through: Asset:211900001 - Pass-Through: Asset Revaluation</t>
  </si>
  <si>
    <t>214000000 - Depreciation of FA:214700000 - Depreciation: investment properties:214710001 - Amortization: Land Use Rights</t>
  </si>
  <si>
    <t>214000000 - Depreciation of FA:214700000 - Depreciation: investment properties:214710002 - Depreciation: RBF for lease</t>
  </si>
  <si>
    <t>214000000 - Depreciation of FA:214700000 - Depreciation: investment properties:214710003 - Depreciation: RBF WH for lease</t>
  </si>
  <si>
    <t>217000001</t>
  </si>
  <si>
    <t>Investment properties: Land Use Rights</t>
  </si>
  <si>
    <t>217000000 - Investment properties:217000001 - Investment properties: Land Use Rights</t>
  </si>
  <si>
    <t>217000002</t>
  </si>
  <si>
    <t>Investment properties: RBF for lease</t>
  </si>
  <si>
    <t>217000000 - Investment properties:217000002 - Investment properties: RBF for lease</t>
  </si>
  <si>
    <t>217000000 - Investment properties:217000003 - Investment properties: RBF WH for lease</t>
  </si>
  <si>
    <t>241000000 - Construction In progress (CIP):241200000 - Construction in progress:241220001 - CIP: Building and structure</t>
  </si>
  <si>
    <t>242000000 - Prepaid expenses:242100000 - Short term: Prepaid expenses:242100003 - ST prepaid: Insurance - Direct</t>
  </si>
  <si>
    <t>242000000 - Prepaid expenses:242100000 - Short term: Prepaid expenses:242100007 - ST prepaid: Repair and maintenance</t>
  </si>
  <si>
    <t>242000000 - Prepaid expenses:242100000 - Short term: Prepaid expenses:242199999 - ST prepaid: Others</t>
  </si>
  <si>
    <t>242000000 - Prepaid expenses:242200000 - Long term: Prepaid expenses:242210000 - Long Term prepaid:242210013 - LT prepaid: Repair and maintenance</t>
  </si>
  <si>
    <t>331000000 - Payables to suppliers:331100000 - Payables to suppliers.:331110000 - Payables: Suppliers Third Party:331110001 - Payables: Suppliers: Operating expenses</t>
  </si>
  <si>
    <t>331000000 - Payables to suppliers:331100000 - Payables to suppliers.:331110000 - Payables: Suppliers Third Party:331110002 - Payables: Suppliers: Capital expenditures</t>
  </si>
  <si>
    <t>333000000 - Taxes and obligation payable to State:333100000 - Taxes: VAT payables:333110001 - Taxes: Output VAT payables</t>
  </si>
  <si>
    <t>335000000 - Accrued expenses:335000017 - Accrued: Construction cost</t>
  </si>
  <si>
    <t>335000000 - Accrued expenses:335000018 - Accrued: Interest expense from banks</t>
  </si>
  <si>
    <t>335000000 - Accrued expenses:335000019 - Accrued: Interest expense from parent/subsidiary</t>
  </si>
  <si>
    <t>335000000 - Accrued expenses:335000022 - Accrued: FM cost</t>
  </si>
  <si>
    <t>338890001</t>
  </si>
  <si>
    <t>Other Payable: Others</t>
  </si>
  <si>
    <t>338000000 - Other payables:338800000 - Other payables.:338890000 - Other Payable: Others.:338890001 - Other Payable: Others</t>
  </si>
  <si>
    <t>338000000 - Other payables:338921001 - LT: Other payables: Subsidiaries/Parents - BCC</t>
  </si>
  <si>
    <t>338000000 - Other payables:338922003 - LT: Other Payables: Subsidiaries/Parents - BCC Interest</t>
  </si>
  <si>
    <t>338700000 - Other payable: Unearned revenue:338710000 - Other payable: Unearned revenue.:338710001 - Other payable: Unearned revenue - Rental</t>
  </si>
  <si>
    <t>338700000 - Other payable: Unearned revenue:338720000 - Other payable: Allocation revenue:338720001 - Other payable: Allocation revenue</t>
  </si>
  <si>
    <t>341121004</t>
  </si>
  <si>
    <t>Current Portion: VTB Dong Sai Gon</t>
  </si>
  <si>
    <t>341000000 - Borrowing/Finance lease payables:341100000 - Borrowings:341120000 - Current Portion: Borrowing:341121004 - Current Portion: VTB Dong Sai Gon</t>
  </si>
  <si>
    <t>341131004</t>
  </si>
  <si>
    <t>VTB: Long term Borrowings - Dong SG</t>
  </si>
  <si>
    <t>341000000 - Borrowing/Finance lease payables:341100000 - Borrowings:341130000 - LT Borrowings:341131004 - VTB: Long term Borrowings - Dong SG</t>
  </si>
  <si>
    <t>341000000 - Borrowing/Finance lease payables:341100000 - Borrowings:341160000 - LT: Borrowings: Subsidiaries/Parents.:341160001 - LT: Borrowings: Subsidiaries/Parents</t>
  </si>
  <si>
    <t>344000000 - Received mortage, collateral and deposit:344100001 - Deposit Received:ST Received mortage, collateral and deposit</t>
  </si>
  <si>
    <t>344000000 - Received mortage, collateral and deposit:344200001 - Deposit Received:LT Received mortage, collateral and deposit</t>
  </si>
  <si>
    <t>347000001</t>
  </si>
  <si>
    <t>Deferred tax liabilities (DTL)</t>
  </si>
  <si>
    <t>347000000 - Deferred tax liabilities (DTL):347000001 - Deferred tax liabilities (DTL)</t>
  </si>
  <si>
    <t>352420001</t>
  </si>
  <si>
    <t>Provision: Long term restoration cost</t>
  </si>
  <si>
    <t>352000000 - Provision for payables:352400000 - Provision: Other payables:352420001 - Provision: Long term restoration cost</t>
  </si>
  <si>
    <t>411100001</t>
  </si>
  <si>
    <t>Capital Contribution: Ordinary shares</t>
  </si>
  <si>
    <t>411000000 - Capital Contribution:411100000 - Capital Contribution.:411100001 - Capital Contribution: Ordinary shares</t>
  </si>
  <si>
    <t>421000000 - Retained Earnings:421100001 - Retained Earnings: Prior year earnings</t>
  </si>
  <si>
    <t>421000000 - Retained Earnings:421200001 - Retained Earnings: Current year earnings</t>
  </si>
  <si>
    <t>511 KC - Carry Forward: Revenue from sale and service provider</t>
  </si>
  <si>
    <t>511000000 - Revenue from sale and service provider:511710000 - Revenue: Investment properties:511710001 - Revenue: Investment Properties for lease</t>
  </si>
  <si>
    <t>515 KC - Carry Forward: Financial income</t>
  </si>
  <si>
    <t>515000000 - Financial income:515100000 - Financial income: Financial income:515100001 - Financial Income: Interest</t>
  </si>
  <si>
    <t>632 KC - Carry Forward: Cost of goods sold</t>
  </si>
  <si>
    <t>632000000 - Cost of goods sold:632100000 - Cost of goods sold and services renderred:632100001 - Expense Amortization: Land Use Rights</t>
  </si>
  <si>
    <t>632000000 - Cost of goods sold:632100000 - Cost of goods sold and services renderred:632100002 - Expense Depreciation: RBF for lease</t>
  </si>
  <si>
    <t>632000000 - Cost of goods sold:632100000 - Cost of goods sold and services renderred:632100003 - Expense Depreciation: RBF WH for lease</t>
  </si>
  <si>
    <t>632000000 - Cost of goods sold:632100000 - Cost of goods sold and services renderred:632100006 - Direct Expenses: Facilities management</t>
  </si>
  <si>
    <t>632000000 - Cost of goods sold:632100000 - Cost of goods sold and services renderred:632100007 - Direct Expenses: Repair &amp; Maintenance</t>
  </si>
  <si>
    <t>632000000 - Cost of goods sold:632100000 - Cost of goods sold and services renderred:632100009 - Direct Expenses: Insurance (PAR/PI/PL)</t>
  </si>
  <si>
    <t>632000000 - Cost of goods sold:632100000 - Cost of goods sold and services renderred:632100010 - Direct Expenses: Infrastructure managemant fee</t>
  </si>
  <si>
    <t>632000000 - Cost of goods sold:632100000 - Cost of goods sold and services renderred:632100011 - Direct Expenses: Fee factories' utility expenses</t>
  </si>
  <si>
    <t>635 KC - Carry Forward: Financial expenses</t>
  </si>
  <si>
    <t>635000000 - Financial expenses:635000001 - FIN expenses: Interest expenses</t>
  </si>
  <si>
    <t>635000000 - Financial expenses:635000005 - Financial Expenses: Loan interest - Parent/Subsi</t>
  </si>
  <si>
    <t>635000000 - Financial expenses:635600001 - Financial Income: BCC interest - Parent/Subsidiaries</t>
  </si>
  <si>
    <t>642 KC - Carry Forward: G&amp;A expenses</t>
  </si>
  <si>
    <t>642500001</t>
  </si>
  <si>
    <t>G&amp;A: Commercial/Business tax</t>
  </si>
  <si>
    <t>642000000 - G&amp;A expenses:642500000 - G&amp;A: Taxes and charges:642500001 - G&amp;A: Commercial/Business tax</t>
  </si>
  <si>
    <t>642000000 - G&amp;A expenses:642500000 - G&amp;A: Taxes and charges:642599999 - G&amp;A: Other taxes</t>
  </si>
  <si>
    <t>642000000 - G&amp;A expenses:642700000 - G&amp;A: Outsourcing service render/buyer:642700015 - G&amp;A: Bank charge fee</t>
  </si>
  <si>
    <t>642000000 - G&amp;A expenses:642700000 - G&amp;A: Outsourcing service render/buyer:642799999 - G&amp;A: Other outsourcing service</t>
  </si>
  <si>
    <t>642000000 - G&amp;A expenses:642800000 - G&amp;A: General &amp; Aministrative - others:642800004 - G&amp;A: External entertainment expense</t>
  </si>
  <si>
    <t>911000000 - Evaluation of business result</t>
  </si>
  <si>
    <t>3035 - Cumulative Translation Adjustment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</si>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</sst>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;[Red]\(#,##0\)"/>
    <numFmt numFmtId="166" formatCode="#,##0.00;[Red]\-#,##0.00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</font>
    <font>
      <b/>
      <sz val="14"/>
      <name val="Arial"/>
    </font>
    <font>
      <b/>
      <sz val="7"/>
      <name val="Arial"/>
    </font>
    <font>
      <b/>
      <sz val="8"/>
      <color indexed="8"/>
      <name val="Arial"/>
    </font>
    <font>
      <sz val="8"/>
      <color indexed="8"/>
      <name val="Arial"/>
    </font>
    <font>
      <sz val="8"/>
      <color indexed="10"/>
      <name val="Arial"/>
    </font>
    <font>
      <b/>
      <i/>
      <sz val="8"/>
      <color indexed="8"/>
      <name val="Arial"/>
    </font>
    <font>
      <b/>
      <sz val="8"/>
      <color indexed="10"/>
      <name val="Arial"/>
    </font>
    <font>
      <b/>
      <sz val="15"/>
      <name val="Calibri"/>
    </font>
    <font>
      <b/>
      <sz val="19"/>
      <name val="Calibri"/>
    </font>
    <font>
      <b/>
      <sz val="11"/>
      <color rgb="FFFFFFFF"/>
      <name val="Calibri"/>
    </font>
    <font>
      <b/>
      <sz val="11"/>
      <name val="Calibri"/>
    </font>
    <font>
      <sz val="11"/>
      <name val="Calibri"/>
    </font>
    <font>
      <i/>
      <sz val="11"/>
      <color rgb="FF00B050"/>
      <name val="Calibri"/>
    </font>
    <font>
      <i/>
      <sz val="11"/>
      <color rgb="FFFF6600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B7C9D8"/>
        <bgColor indexed="64"/>
      </patternFill>
    </fill>
    <fill>
      <patternFill patternType="solid">
        <fgColor rgb="FF305496"/>
      </patternFill>
    </fill>
    <fill>
      <patternFill patternType="solid">
        <fgColor rgb="FFDDE6F4"/>
      </patternFill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00586F"/>
      </patternFill>
    </fill>
  </fills>
  <borders count="4">
    <border>
      <left/>
      <right/>
      <top/>
      <bottom/>
      <diagonal/>
    </border>
    <border>
      <left/>
      <right/>
      <top style="dotted">
        <color rgb="FF96969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ashed">
        <color rgb="FFCCCCCC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left" vertical="center"/>
    </xf>
    <xf numFmtId="40" fontId="4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left" indent="1"/>
    </xf>
    <xf numFmtId="0" fontId="4" fillId="3" borderId="0" xfId="0" applyFont="1" applyFill="1" applyAlignment="1">
      <alignment horizontal="left" vertical="center"/>
    </xf>
    <xf numFmtId="40" fontId="4" fillId="3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 indent="4"/>
    </xf>
    <xf numFmtId="0" fontId="5" fillId="0" borderId="0" xfId="0" applyFont="1" applyAlignment="1">
      <alignment horizontal="left" indent="5"/>
    </xf>
    <xf numFmtId="0" fontId="5" fillId="0" borderId="0" xfId="0" applyFont="1" applyAlignment="1">
      <alignment horizontal="left" vertical="center"/>
    </xf>
    <xf numFmtId="40" fontId="5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left" indent="4"/>
    </xf>
    <xf numFmtId="0" fontId="4" fillId="0" borderId="1" xfId="0" applyFont="1" applyBorder="1" applyAlignment="1">
      <alignment horizontal="left" vertical="center"/>
    </xf>
    <xf numFmtId="4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indent="3"/>
    </xf>
    <xf numFmtId="0" fontId="4" fillId="3" borderId="1" xfId="0" applyFont="1" applyFill="1" applyBorder="1" applyAlignment="1">
      <alignment horizontal="left" indent="2"/>
    </xf>
    <xf numFmtId="0" fontId="4" fillId="3" borderId="1" xfId="0" applyFont="1" applyFill="1" applyBorder="1" applyAlignment="1">
      <alignment horizontal="left" vertical="center"/>
    </xf>
    <xf numFmtId="40" fontId="4" fillId="3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left" indent="4"/>
    </xf>
    <xf numFmtId="40" fontId="6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left" indent="2"/>
    </xf>
    <xf numFmtId="0" fontId="7" fillId="3" borderId="1" xfId="0" applyFont="1" applyFill="1" applyBorder="1" applyAlignment="1">
      <alignment horizontal="left" indent="1"/>
    </xf>
    <xf numFmtId="0" fontId="7" fillId="3" borderId="1" xfId="0" applyFont="1" applyFill="1" applyBorder="1" applyAlignment="1">
      <alignment horizontal="left" vertical="center"/>
    </xf>
    <xf numFmtId="40" fontId="7" fillId="3" borderId="1" xfId="0" applyNumberFormat="1" applyFont="1" applyFill="1" applyBorder="1" applyAlignment="1">
      <alignment horizontal="right" vertical="center"/>
    </xf>
    <xf numFmtId="40" fontId="8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indent="1"/>
    </xf>
    <xf numFmtId="0" fontId="7" fillId="0" borderId="1" xfId="0" applyFont="1" applyBorder="1" applyAlignment="1">
      <alignment horizontal="left" vertical="center"/>
    </xf>
    <xf numFmtId="40" fontId="7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indent="5"/>
    </xf>
    <xf numFmtId="0" fontId="5" fillId="0" borderId="0" xfId="0" applyFont="1" applyAlignment="1">
      <alignment horizontal="left" indent="6"/>
    </xf>
    <xf numFmtId="0" fontId="4" fillId="0" borderId="1" xfId="0" applyFont="1" applyBorder="1" applyAlignment="1">
      <alignment horizontal="left" indent="5"/>
    </xf>
    <xf numFmtId="3" fontId="4" fillId="0" borderId="0" xfId="0" applyNumberFormat="1" applyFont="1" applyAlignment="1">
      <alignment horizontal="right" vertical="center"/>
    </xf>
    <xf numFmtId="3" fontId="4" fillId="3" borderId="0" xfId="0" applyNumberFormat="1" applyFont="1" applyFill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3" fontId="4" fillId="3" borderId="1" xfId="0" applyNumberFormat="1" applyFont="1" applyFill="1" applyBorder="1" applyAlignment="1">
      <alignment horizontal="right" vertical="center"/>
    </xf>
    <xf numFmtId="3" fontId="7" fillId="3" borderId="1" xfId="0" applyNumberFormat="1" applyFont="1" applyFill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indent="6"/>
    </xf>
    <xf numFmtId="0" fontId="5" fillId="0" borderId="0" xfId="0" applyFont="1" applyAlignment="1">
      <alignment horizontal="left" indent="7"/>
    </xf>
    <xf numFmtId="0" fontId="4" fillId="0" borderId="1" xfId="0" applyFont="1" applyBorder="1" applyAlignment="1">
      <alignment horizontal="left" indent="6"/>
    </xf>
    <xf numFmtId="0" fontId="11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right" vertical="center"/>
    </xf>
    <xf numFmtId="0" fontId="12" fillId="5" borderId="2" xfId="0" applyFont="1" applyFill="1" applyBorder="1" applyAlignment="1">
      <alignment horizontal="left"/>
    </xf>
    <xf numFmtId="164" fontId="12" fillId="5" borderId="2" xfId="0" applyNumberFormat="1" applyFont="1" applyFill="1" applyBorder="1" applyAlignment="1">
      <alignment horizontal="right"/>
    </xf>
    <xf numFmtId="0" fontId="12" fillId="6" borderId="2" xfId="0" applyFont="1" applyFill="1" applyBorder="1" applyAlignment="1">
      <alignment horizontal="left"/>
    </xf>
    <xf numFmtId="164" fontId="12" fillId="6" borderId="2" xfId="0" applyNumberFormat="1" applyFont="1" applyFill="1" applyBorder="1" applyAlignment="1">
      <alignment horizontal="right"/>
    </xf>
    <xf numFmtId="0" fontId="13" fillId="0" borderId="2" xfId="0" applyFont="1" applyBorder="1" applyAlignment="1">
      <alignment horizontal="left"/>
    </xf>
    <xf numFmtId="164" fontId="13" fillId="0" borderId="2" xfId="0" applyNumberFormat="1" applyFont="1" applyBorder="1" applyAlignment="1">
      <alignment horizontal="right"/>
    </xf>
    <xf numFmtId="0" fontId="14" fillId="0" borderId="2" xfId="0" applyFont="1" applyBorder="1" applyAlignment="1">
      <alignment horizontal="left"/>
    </xf>
    <xf numFmtId="164" fontId="14" fillId="0" borderId="2" xfId="0" applyNumberFormat="1" applyFont="1" applyBorder="1" applyAlignment="1">
      <alignment horizontal="right"/>
    </xf>
    <xf numFmtId="0" fontId="15" fillId="0" borderId="2" xfId="0" applyFont="1" applyBorder="1" applyAlignment="1">
      <alignment horizontal="left"/>
    </xf>
    <xf numFmtId="164" fontId="15" fillId="0" borderId="2" xfId="0" applyNumberFormat="1" applyFont="1" applyBorder="1" applyAlignment="1">
      <alignment horizontal="right"/>
    </xf>
    <xf numFmtId="0" fontId="12" fillId="7" borderId="2" xfId="0" applyFont="1" applyFill="1" applyBorder="1" applyAlignment="1">
      <alignment horizontal="left"/>
    </xf>
    <xf numFmtId="164" fontId="12" fillId="7" borderId="2" xfId="0" applyNumberFormat="1" applyFont="1" applyFill="1" applyBorder="1" applyAlignment="1">
      <alignment horizontal="right"/>
    </xf>
    <xf numFmtId="0" fontId="16" fillId="5" borderId="2" xfId="0" applyFont="1" applyFill="1" applyBorder="1" applyAlignment="1">
      <alignment horizontal="left"/>
    </xf>
    <xf numFmtId="164" fontId="16" fillId="5" borderId="2" xfId="0" applyNumberFormat="1" applyFont="1" applyFill="1" applyBorder="1" applyAlignment="1">
      <alignment horizontal="right"/>
    </xf>
    <xf numFmtId="0" fontId="13" fillId="0" borderId="0" xfId="0" applyFont="1"/>
    <xf numFmtId="0" fontId="11" fillId="8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65" fontId="12" fillId="0" borderId="2" xfId="0" applyNumberFormat="1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166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indent="1"/>
    </xf>
    <xf numFmtId="166" fontId="5" fillId="0" borderId="0" xfId="0" applyNumberFormat="1" applyFont="1" applyAlignment="1">
      <alignment horizontal="right" vertical="center"/>
    </xf>
    <xf numFmtId="166" fontId="4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indent="3"/>
    </xf>
    <xf numFmtId="0" fontId="4" fillId="0" borderId="1" xfId="0" applyFont="1" applyBorder="1" applyAlignment="1">
      <alignment horizontal="left" indent="1"/>
    </xf>
    <xf numFmtId="166" fontId="6" fillId="0" borderId="0" xfId="0" applyNumberFormat="1" applyFont="1" applyAlignment="1">
      <alignment horizontal="right" vertical="center"/>
    </xf>
    <xf numFmtId="166" fontId="8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indent="2"/>
    </xf>
    <xf numFmtId="0" fontId="4" fillId="0" borderId="3" xfId="0" applyFont="1" applyBorder="1" applyAlignment="1">
      <alignment horizontal="left" vertical="center"/>
    </xf>
    <xf numFmtId="3" fontId="4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1" fillId="8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57ED-9E12-49CA-B99F-43B47DCB4590}">
  <dimension ref="A1:D131"/>
  <sheetViews>
    <sheetView tabSelected="1" zoomScale="80" zoomScaleNormal="80" workbookViewId="0">
      <selection sqref="A1:D1"/>
    </sheetView>
  </sheetViews>
  <sheetFormatPr defaultRowHeight="14.4" x14ac:dyDescent="0.3"/>
  <cols>
    <col min="3" max="3" width="16.109375" bestFit="1" customWidth="1"/>
    <col min="4" max="4" width="13.33203125" bestFit="1" customWidth="1"/>
  </cols>
  <sheetData>
    <row r="1" spans="1:4" ht="15.6" x14ac:dyDescent="0.3">
      <c r="A1" s="81" t="s">
        <v>0</v>
      </c>
      <c r="B1" s="81"/>
      <c r="C1" s="81"/>
      <c r="D1" s="81"/>
    </row>
    <row r="2" spans="1:4" ht="15.6" x14ac:dyDescent="0.3">
      <c r="A2" s="81" t="s">
        <v>1</v>
      </c>
      <c r="B2" s="81"/>
      <c r="C2" s="81"/>
      <c r="D2" s="81"/>
    </row>
    <row r="3" spans="1:4" ht="17.399999999999999" x14ac:dyDescent="0.3">
      <c r="A3" s="80" t="s">
        <v>2</v>
      </c>
      <c r="B3" s="80"/>
      <c r="C3" s="80"/>
      <c r="D3" s="80"/>
    </row>
    <row r="4" spans="1:4" ht="17.399999999999999" x14ac:dyDescent="0.3">
      <c r="A4" s="80" t="s">
        <v>3</v>
      </c>
      <c r="B4" s="80"/>
      <c r="C4" s="80"/>
      <c r="D4" s="80"/>
    </row>
    <row r="5" spans="1:4" ht="17.399999999999999" x14ac:dyDescent="0.3">
      <c r="A5" s="80" t="s">
        <v>4</v>
      </c>
      <c r="B5" s="80"/>
      <c r="C5" s="80"/>
      <c r="D5" s="80"/>
    </row>
    <row r="6" spans="1:4" ht="17.399999999999999" x14ac:dyDescent="0.3">
      <c r="A6" s="80" t="s">
        <v>4</v>
      </c>
      <c r="B6" s="80"/>
      <c r="C6" s="80"/>
      <c r="D6" s="80"/>
    </row>
    <row r="7" spans="1:4" x14ac:dyDescent="0.3">
      <c r="A7" s="1" t="s">
        <v>5</v>
      </c>
      <c r="B7" s="1" t="s">
        <v>6</v>
      </c>
      <c r="C7" s="2" t="s">
        <v>7</v>
      </c>
      <c r="D7" s="2" t="s">
        <v>8</v>
      </c>
    </row>
    <row r="8" spans="1:4" x14ac:dyDescent="0.3">
      <c r="A8" s="3" t="s">
        <v>9</v>
      </c>
      <c r="B8" s="3"/>
      <c r="C8" s="4"/>
      <c r="D8" s="34"/>
    </row>
    <row r="9" spans="1:4" x14ac:dyDescent="0.3">
      <c r="A9" s="5" t="s">
        <v>10</v>
      </c>
      <c r="B9" s="6"/>
      <c r="C9" s="7"/>
      <c r="D9" s="35"/>
    </row>
    <row r="10" spans="1:4" x14ac:dyDescent="0.3">
      <c r="A10" s="8" t="s">
        <v>11</v>
      </c>
      <c r="B10" s="3"/>
      <c r="C10" s="4"/>
      <c r="D10" s="34"/>
    </row>
    <row r="11" spans="1:4" x14ac:dyDescent="0.3">
      <c r="A11" s="9" t="s">
        <v>12</v>
      </c>
      <c r="B11" s="3"/>
      <c r="C11" s="4">
        <v>12103885118</v>
      </c>
      <c r="D11" s="34">
        <v>7295915642</v>
      </c>
    </row>
    <row r="12" spans="1:4" hidden="1" x14ac:dyDescent="0.3">
      <c r="A12" s="10" t="s">
        <v>13</v>
      </c>
      <c r="B12" s="3"/>
      <c r="C12" s="4"/>
      <c r="D12" s="34"/>
    </row>
    <row r="13" spans="1:4" hidden="1" x14ac:dyDescent="0.3">
      <c r="A13" s="11" t="s">
        <v>14</v>
      </c>
      <c r="B13" s="12" t="s">
        <v>15</v>
      </c>
      <c r="C13" s="13">
        <v>12103885118</v>
      </c>
      <c r="D13" s="36">
        <v>7295915642</v>
      </c>
    </row>
    <row r="14" spans="1:4" hidden="1" x14ac:dyDescent="0.3">
      <c r="A14" s="14" t="s">
        <v>16</v>
      </c>
      <c r="B14" s="15"/>
      <c r="C14" s="16">
        <f>SUM(C13)</f>
        <v>12103885118</v>
      </c>
      <c r="D14" s="37">
        <f>SUM(D13)</f>
        <v>7295915642</v>
      </c>
    </row>
    <row r="15" spans="1:4" hidden="1" x14ac:dyDescent="0.3">
      <c r="A15" s="17" t="s">
        <v>12</v>
      </c>
      <c r="B15" s="15"/>
      <c r="C15" s="16">
        <f>0+C14+0</f>
        <v>12103885118</v>
      </c>
      <c r="D15" s="37">
        <f>0+D14+0</f>
        <v>7295915642</v>
      </c>
    </row>
    <row r="16" spans="1:4" x14ac:dyDescent="0.3">
      <c r="A16" s="9" t="s">
        <v>17</v>
      </c>
      <c r="B16" s="3"/>
      <c r="C16" s="4">
        <v>51000000000</v>
      </c>
      <c r="D16" s="34">
        <v>61000000000</v>
      </c>
    </row>
    <row r="17" spans="1:4" hidden="1" x14ac:dyDescent="0.3">
      <c r="A17" s="10" t="s">
        <v>18</v>
      </c>
      <c r="B17" s="3"/>
      <c r="C17" s="4"/>
      <c r="D17" s="34"/>
    </row>
    <row r="18" spans="1:4" hidden="1" x14ac:dyDescent="0.3">
      <c r="A18" s="11" t="s">
        <v>19</v>
      </c>
      <c r="B18" s="12" t="s">
        <v>20</v>
      </c>
      <c r="C18" s="13">
        <v>51000000000</v>
      </c>
      <c r="D18" s="36">
        <v>61000000000</v>
      </c>
    </row>
    <row r="19" spans="1:4" hidden="1" x14ac:dyDescent="0.3">
      <c r="A19" s="14" t="s">
        <v>21</v>
      </c>
      <c r="B19" s="15"/>
      <c r="C19" s="16">
        <f>SUM(C18)</f>
        <v>51000000000</v>
      </c>
      <c r="D19" s="37">
        <f>SUM(D18)</f>
        <v>61000000000</v>
      </c>
    </row>
    <row r="20" spans="1:4" hidden="1" x14ac:dyDescent="0.3">
      <c r="A20" s="17" t="s">
        <v>17</v>
      </c>
      <c r="B20" s="15"/>
      <c r="C20" s="16">
        <f>C19+0</f>
        <v>51000000000</v>
      </c>
      <c r="D20" s="37">
        <f>D19+0</f>
        <v>61000000000</v>
      </c>
    </row>
    <row r="21" spans="1:4" x14ac:dyDescent="0.3">
      <c r="A21" s="18" t="s">
        <v>11</v>
      </c>
      <c r="B21" s="19"/>
      <c r="C21" s="20">
        <f>C15+C20</f>
        <v>63103885118</v>
      </c>
      <c r="D21" s="38">
        <f>D15+D20</f>
        <v>68295915642</v>
      </c>
    </row>
    <row r="22" spans="1:4" x14ac:dyDescent="0.3">
      <c r="A22" s="8" t="s">
        <v>22</v>
      </c>
      <c r="B22" s="3"/>
      <c r="C22" s="4"/>
      <c r="D22" s="34"/>
    </row>
    <row r="23" spans="1:4" x14ac:dyDescent="0.3">
      <c r="A23" s="9" t="s">
        <v>23</v>
      </c>
      <c r="B23" s="3"/>
      <c r="C23" s="4">
        <v>4617530100</v>
      </c>
      <c r="D23" s="34">
        <v>0</v>
      </c>
    </row>
    <row r="24" spans="1:4" hidden="1" x14ac:dyDescent="0.3">
      <c r="A24" s="21" t="s">
        <v>24</v>
      </c>
      <c r="B24" s="12" t="s">
        <v>25</v>
      </c>
      <c r="C24" s="13">
        <v>4617530100</v>
      </c>
      <c r="D24" s="36">
        <v>0</v>
      </c>
    </row>
    <row r="25" spans="1:4" hidden="1" x14ac:dyDescent="0.3">
      <c r="A25" s="17" t="s">
        <v>26</v>
      </c>
      <c r="B25" s="15"/>
      <c r="C25" s="16">
        <f>SUM(C24)</f>
        <v>4617530100</v>
      </c>
      <c r="D25" s="37">
        <f>SUM(D24)</f>
        <v>0</v>
      </c>
    </row>
    <row r="26" spans="1:4" x14ac:dyDescent="0.3">
      <c r="A26" s="23" t="s">
        <v>22</v>
      </c>
      <c r="B26" s="15"/>
      <c r="C26" s="16">
        <f>C25+0+0+0+0+0+0+0</f>
        <v>4617530100</v>
      </c>
      <c r="D26" s="37">
        <f>D25+0+0+0+0+0+0+0</f>
        <v>0</v>
      </c>
    </row>
    <row r="27" spans="1:4" x14ac:dyDescent="0.3">
      <c r="A27" s="8" t="s">
        <v>27</v>
      </c>
      <c r="B27" s="3"/>
      <c r="C27" s="4"/>
      <c r="D27" s="34"/>
    </row>
    <row r="28" spans="1:4" x14ac:dyDescent="0.3">
      <c r="A28" s="9" t="s">
        <v>28</v>
      </c>
      <c r="B28" s="3"/>
      <c r="C28" s="4">
        <v>786110806</v>
      </c>
      <c r="D28" s="34">
        <v>701039076</v>
      </c>
    </row>
    <row r="29" spans="1:4" hidden="1" x14ac:dyDescent="0.3">
      <c r="A29" s="21" t="s">
        <v>29</v>
      </c>
      <c r="B29" s="12" t="s">
        <v>30</v>
      </c>
      <c r="C29" s="13">
        <v>21075246</v>
      </c>
      <c r="D29" s="36">
        <v>26344058</v>
      </c>
    </row>
    <row r="30" spans="1:4" hidden="1" x14ac:dyDescent="0.3">
      <c r="A30" s="21" t="s">
        <v>31</v>
      </c>
      <c r="B30" s="12" t="s">
        <v>30</v>
      </c>
      <c r="C30" s="13">
        <v>174677419</v>
      </c>
      <c r="D30" s="36">
        <v>0</v>
      </c>
    </row>
    <row r="31" spans="1:4" hidden="1" x14ac:dyDescent="0.3">
      <c r="A31" s="21" t="s">
        <v>32</v>
      </c>
      <c r="B31" s="12" t="s">
        <v>30</v>
      </c>
      <c r="C31" s="13">
        <v>590358141</v>
      </c>
      <c r="D31" s="36">
        <v>674695018</v>
      </c>
    </row>
    <row r="32" spans="1:4" hidden="1" x14ac:dyDescent="0.3">
      <c r="A32" s="17" t="s">
        <v>33</v>
      </c>
      <c r="B32" s="15"/>
      <c r="C32" s="16">
        <f>SUM(C29:C31)</f>
        <v>786110806</v>
      </c>
      <c r="D32" s="37">
        <f>SUM(D29:D31)</f>
        <v>701039076</v>
      </c>
    </row>
    <row r="33" spans="1:4" x14ac:dyDescent="0.3">
      <c r="A33" s="9" t="s">
        <v>34</v>
      </c>
      <c r="B33" s="3"/>
      <c r="C33" s="4">
        <v>19440611307</v>
      </c>
      <c r="D33" s="34">
        <v>19893208363</v>
      </c>
    </row>
    <row r="34" spans="1:4" hidden="1" x14ac:dyDescent="0.3">
      <c r="A34" s="21" t="s">
        <v>35</v>
      </c>
      <c r="B34" s="12" t="s">
        <v>36</v>
      </c>
      <c r="C34" s="13">
        <v>7417650115</v>
      </c>
      <c r="D34" s="36">
        <v>7870247171</v>
      </c>
    </row>
    <row r="35" spans="1:4" hidden="1" x14ac:dyDescent="0.3">
      <c r="A35" s="21" t="s">
        <v>37</v>
      </c>
      <c r="B35" s="12" t="s">
        <v>36</v>
      </c>
      <c r="C35" s="13">
        <v>12022961192</v>
      </c>
      <c r="D35" s="36">
        <v>12022961192</v>
      </c>
    </row>
    <row r="36" spans="1:4" hidden="1" x14ac:dyDescent="0.3">
      <c r="A36" s="17" t="s">
        <v>38</v>
      </c>
      <c r="B36" s="15"/>
      <c r="C36" s="16">
        <f>SUM(C34:C35)</f>
        <v>19440611307</v>
      </c>
      <c r="D36" s="37">
        <f>SUM(D34:D35)</f>
        <v>19893208363</v>
      </c>
    </row>
    <row r="37" spans="1:4" x14ac:dyDescent="0.3">
      <c r="A37" s="23" t="s">
        <v>27</v>
      </c>
      <c r="B37" s="15"/>
      <c r="C37" s="16">
        <f>C32+C36+0+0+0</f>
        <v>20226722113</v>
      </c>
      <c r="D37" s="37">
        <f>D32+D36+0+0+0</f>
        <v>20594247439</v>
      </c>
    </row>
    <row r="38" spans="1:4" x14ac:dyDescent="0.3">
      <c r="A38" s="24" t="s">
        <v>39</v>
      </c>
      <c r="B38" s="25"/>
      <c r="C38" s="26">
        <f>C21+0+C26+0+C37+0</f>
        <v>87948137331</v>
      </c>
      <c r="D38" s="39">
        <f>D21+0+D26+0+D37+0</f>
        <v>88890163081</v>
      </c>
    </row>
    <row r="39" spans="1:4" x14ac:dyDescent="0.3">
      <c r="A39" s="5" t="s">
        <v>40</v>
      </c>
      <c r="B39" s="6"/>
      <c r="C39" s="7"/>
      <c r="D39" s="35"/>
    </row>
    <row r="40" spans="1:4" x14ac:dyDescent="0.3">
      <c r="A40" s="8" t="s">
        <v>41</v>
      </c>
      <c r="B40" s="3"/>
      <c r="C40" s="4"/>
      <c r="D40" s="34"/>
    </row>
    <row r="41" spans="1:4" x14ac:dyDescent="0.3">
      <c r="A41" s="9" t="s">
        <v>42</v>
      </c>
      <c r="B41" s="3"/>
      <c r="C41" s="4">
        <v>439725633248</v>
      </c>
      <c r="D41" s="34">
        <v>439439633248</v>
      </c>
    </row>
    <row r="42" spans="1:4" hidden="1" x14ac:dyDescent="0.3">
      <c r="A42" s="21" t="s">
        <v>43</v>
      </c>
      <c r="B42" s="12" t="s">
        <v>44</v>
      </c>
      <c r="C42" s="13">
        <v>268540000000</v>
      </c>
      <c r="D42" s="36">
        <v>268540000000</v>
      </c>
    </row>
    <row r="43" spans="1:4" hidden="1" x14ac:dyDescent="0.3">
      <c r="A43" s="21" t="s">
        <v>45</v>
      </c>
      <c r="B43" s="12" t="s">
        <v>44</v>
      </c>
      <c r="C43" s="13">
        <v>12989239816</v>
      </c>
      <c r="D43" s="36">
        <v>12989239816</v>
      </c>
    </row>
    <row r="44" spans="1:4" hidden="1" x14ac:dyDescent="0.3">
      <c r="A44" s="21" t="s">
        <v>46</v>
      </c>
      <c r="B44" s="12" t="s">
        <v>44</v>
      </c>
      <c r="C44" s="13">
        <v>158196393432</v>
      </c>
      <c r="D44" s="36">
        <v>157910393432</v>
      </c>
    </row>
    <row r="45" spans="1:4" hidden="1" x14ac:dyDescent="0.3">
      <c r="A45" s="17" t="s">
        <v>47</v>
      </c>
      <c r="B45" s="15"/>
      <c r="C45" s="16">
        <f>SUM(C42:C44)</f>
        <v>439725633248</v>
      </c>
      <c r="D45" s="37">
        <f>SUM(D42:D44)</f>
        <v>439439633248</v>
      </c>
    </row>
    <row r="46" spans="1:4" x14ac:dyDescent="0.3">
      <c r="A46" s="9" t="s">
        <v>48</v>
      </c>
      <c r="B46" s="3"/>
      <c r="C46" s="4">
        <v>-59653880450</v>
      </c>
      <c r="D46" s="34">
        <v>-58277251416</v>
      </c>
    </row>
    <row r="47" spans="1:4" hidden="1" x14ac:dyDescent="0.3">
      <c r="A47" s="21" t="s">
        <v>49</v>
      </c>
      <c r="B47" s="12" t="s">
        <v>50</v>
      </c>
      <c r="C47" s="22">
        <v>-45663071143</v>
      </c>
      <c r="D47" s="36">
        <v>-44824301267</v>
      </c>
    </row>
    <row r="48" spans="1:4" hidden="1" x14ac:dyDescent="0.3">
      <c r="A48" s="21" t="s">
        <v>51</v>
      </c>
      <c r="B48" s="12" t="s">
        <v>50</v>
      </c>
      <c r="C48" s="22">
        <v>-12925513729</v>
      </c>
      <c r="D48" s="36">
        <v>-12921265323</v>
      </c>
    </row>
    <row r="49" spans="1:4" hidden="1" x14ac:dyDescent="0.3">
      <c r="A49" s="21" t="s">
        <v>52</v>
      </c>
      <c r="B49" s="12" t="s">
        <v>50</v>
      </c>
      <c r="C49" s="22">
        <v>-1065295578</v>
      </c>
      <c r="D49" s="36">
        <v>-531684826</v>
      </c>
    </row>
    <row r="50" spans="1:4" hidden="1" x14ac:dyDescent="0.3">
      <c r="A50" s="17" t="s">
        <v>53</v>
      </c>
      <c r="B50" s="15"/>
      <c r="C50" s="27">
        <f>SUM(C47:C49)</f>
        <v>-59653880450</v>
      </c>
      <c r="D50" s="37">
        <f>SUM(D47:D49)</f>
        <v>-58277251416</v>
      </c>
    </row>
    <row r="51" spans="1:4" x14ac:dyDescent="0.3">
      <c r="A51" s="23" t="s">
        <v>41</v>
      </c>
      <c r="B51" s="15"/>
      <c r="C51" s="16">
        <f>C45+C50</f>
        <v>380071752798</v>
      </c>
      <c r="D51" s="37">
        <f>D45+D50</f>
        <v>381162381832</v>
      </c>
    </row>
    <row r="52" spans="1:4" x14ac:dyDescent="0.3">
      <c r="A52" s="8" t="s">
        <v>54</v>
      </c>
      <c r="B52" s="3"/>
      <c r="C52" s="4"/>
      <c r="D52" s="34"/>
    </row>
    <row r="53" spans="1:4" x14ac:dyDescent="0.3">
      <c r="A53" s="9" t="s">
        <v>55</v>
      </c>
      <c r="B53" s="3"/>
      <c r="C53" s="4">
        <v>1892389307</v>
      </c>
      <c r="D53" s="34">
        <v>1990652374</v>
      </c>
    </row>
    <row r="54" spans="1:4" hidden="1" x14ac:dyDescent="0.3">
      <c r="A54" s="21" t="s">
        <v>56</v>
      </c>
      <c r="B54" s="12" t="s">
        <v>57</v>
      </c>
      <c r="C54" s="13">
        <v>1892389307</v>
      </c>
      <c r="D54" s="36">
        <v>1990652374</v>
      </c>
    </row>
    <row r="55" spans="1:4" hidden="1" x14ac:dyDescent="0.3">
      <c r="A55" s="17" t="s">
        <v>58</v>
      </c>
      <c r="B55" s="15"/>
      <c r="C55" s="16">
        <f>SUM(C54)</f>
        <v>1892389307</v>
      </c>
      <c r="D55" s="37">
        <f>SUM(D54)</f>
        <v>1990652374</v>
      </c>
    </row>
    <row r="56" spans="1:4" x14ac:dyDescent="0.3">
      <c r="A56" s="23" t="s">
        <v>54</v>
      </c>
      <c r="B56" s="15"/>
      <c r="C56" s="16">
        <f>C55+0+0+0</f>
        <v>1892389307</v>
      </c>
      <c r="D56" s="37">
        <f>D55+0+0+0</f>
        <v>1990652374</v>
      </c>
    </row>
    <row r="57" spans="1:4" x14ac:dyDescent="0.3">
      <c r="A57" s="28" t="s">
        <v>59</v>
      </c>
      <c r="B57" s="29"/>
      <c r="C57" s="30">
        <f>0+0+C51+0+0+C56</f>
        <v>381964142105</v>
      </c>
      <c r="D57" s="40">
        <f>0+0+D51+0+0+D56</f>
        <v>383153034206</v>
      </c>
    </row>
    <row r="58" spans="1:4" x14ac:dyDescent="0.3">
      <c r="A58" s="15" t="s">
        <v>60</v>
      </c>
      <c r="B58" s="15"/>
      <c r="C58" s="16">
        <f>C38+C57</f>
        <v>469912279436</v>
      </c>
      <c r="D58" s="37">
        <f>D38+D57</f>
        <v>472043197287</v>
      </c>
    </row>
    <row r="59" spans="1:4" x14ac:dyDescent="0.3">
      <c r="A59" s="6" t="s">
        <v>61</v>
      </c>
      <c r="B59" s="6"/>
      <c r="C59" s="7"/>
      <c r="D59" s="35"/>
    </row>
    <row r="60" spans="1:4" x14ac:dyDescent="0.3">
      <c r="A60" s="5" t="s">
        <v>62</v>
      </c>
      <c r="B60" s="6"/>
      <c r="C60" s="7"/>
      <c r="D60" s="35"/>
    </row>
    <row r="61" spans="1:4" x14ac:dyDescent="0.3">
      <c r="A61" s="8" t="s">
        <v>63</v>
      </c>
      <c r="B61" s="3"/>
      <c r="C61" s="4"/>
      <c r="D61" s="34"/>
    </row>
    <row r="62" spans="1:4" x14ac:dyDescent="0.3">
      <c r="A62" s="9" t="s">
        <v>64</v>
      </c>
      <c r="B62" s="3"/>
      <c r="C62" s="4">
        <v>14449033976</v>
      </c>
      <c r="D62" s="34">
        <v>14134968133</v>
      </c>
    </row>
    <row r="63" spans="1:4" hidden="1" x14ac:dyDescent="0.3">
      <c r="A63" s="21" t="s">
        <v>65</v>
      </c>
      <c r="B63" s="12" t="s">
        <v>66</v>
      </c>
      <c r="C63" s="13">
        <v>194400000</v>
      </c>
      <c r="D63" s="36">
        <v>34774157</v>
      </c>
    </row>
    <row r="64" spans="1:4" hidden="1" x14ac:dyDescent="0.3">
      <c r="A64" s="21" t="s">
        <v>67</v>
      </c>
      <c r="B64" s="12" t="s">
        <v>66</v>
      </c>
      <c r="C64" s="13">
        <v>14254633976</v>
      </c>
      <c r="D64" s="36">
        <v>14100193976</v>
      </c>
    </row>
    <row r="65" spans="1:4" hidden="1" x14ac:dyDescent="0.3">
      <c r="A65" s="17" t="s">
        <v>68</v>
      </c>
      <c r="B65" s="15"/>
      <c r="C65" s="16">
        <f>SUM(C63:C64)</f>
        <v>14449033976</v>
      </c>
      <c r="D65" s="37">
        <f>SUM(D63:D64)</f>
        <v>14134968133</v>
      </c>
    </row>
    <row r="66" spans="1:4" x14ac:dyDescent="0.3">
      <c r="A66" s="9" t="s">
        <v>69</v>
      </c>
      <c r="B66" s="3"/>
      <c r="C66" s="4">
        <v>7600555957</v>
      </c>
      <c r="D66" s="34">
        <v>6785729217</v>
      </c>
    </row>
    <row r="67" spans="1:4" hidden="1" x14ac:dyDescent="0.3">
      <c r="A67" s="21" t="s">
        <v>70</v>
      </c>
      <c r="B67" s="12" t="s">
        <v>71</v>
      </c>
      <c r="C67" s="13">
        <v>6044139010</v>
      </c>
      <c r="D67" s="36">
        <v>5901139010</v>
      </c>
    </row>
    <row r="68" spans="1:4" hidden="1" x14ac:dyDescent="0.3">
      <c r="A68" s="21" t="s">
        <v>72</v>
      </c>
      <c r="B68" s="12" t="s">
        <v>71</v>
      </c>
      <c r="C68" s="13">
        <v>1437508207</v>
      </c>
      <c r="D68" s="36">
        <v>863472399</v>
      </c>
    </row>
    <row r="69" spans="1:4" hidden="1" x14ac:dyDescent="0.3">
      <c r="A69" s="21" t="s">
        <v>73</v>
      </c>
      <c r="B69" s="12" t="s">
        <v>71</v>
      </c>
      <c r="C69" s="13">
        <v>31419178</v>
      </c>
      <c r="D69" s="36">
        <v>21117808</v>
      </c>
    </row>
    <row r="70" spans="1:4" hidden="1" x14ac:dyDescent="0.3">
      <c r="A70" s="21" t="s">
        <v>74</v>
      </c>
      <c r="B70" s="12" t="s">
        <v>71</v>
      </c>
      <c r="C70" s="13">
        <v>87489562</v>
      </c>
      <c r="D70" s="36">
        <v>0</v>
      </c>
    </row>
    <row r="71" spans="1:4" hidden="1" x14ac:dyDescent="0.3">
      <c r="A71" s="17" t="s">
        <v>75</v>
      </c>
      <c r="B71" s="15"/>
      <c r="C71" s="16">
        <f>SUM(C67:C70)</f>
        <v>7600555957</v>
      </c>
      <c r="D71" s="37">
        <f>SUM(D67:D70)</f>
        <v>6785729217</v>
      </c>
    </row>
    <row r="72" spans="1:4" x14ac:dyDescent="0.3">
      <c r="A72" s="9" t="s">
        <v>76</v>
      </c>
      <c r="B72" s="3"/>
      <c r="C72" s="4">
        <v>-756200691</v>
      </c>
      <c r="D72" s="34">
        <v>-702095584</v>
      </c>
    </row>
    <row r="73" spans="1:4" hidden="1" x14ac:dyDescent="0.3">
      <c r="A73" s="21" t="s">
        <v>77</v>
      </c>
      <c r="B73" s="12" t="s">
        <v>78</v>
      </c>
      <c r="C73" s="13">
        <v>142997576510</v>
      </c>
      <c r="D73" s="36">
        <v>138130750830</v>
      </c>
    </row>
    <row r="74" spans="1:4" hidden="1" x14ac:dyDescent="0.3">
      <c r="A74" s="21" t="s">
        <v>79</v>
      </c>
      <c r="B74" s="12" t="s">
        <v>78</v>
      </c>
      <c r="C74" s="22">
        <v>-143753777201</v>
      </c>
      <c r="D74" s="36">
        <v>-138832846414</v>
      </c>
    </row>
    <row r="75" spans="1:4" hidden="1" x14ac:dyDescent="0.3">
      <c r="A75" s="17" t="s">
        <v>80</v>
      </c>
      <c r="B75" s="15"/>
      <c r="C75" s="27">
        <f>SUM(C73:C74)</f>
        <v>-756200691</v>
      </c>
      <c r="D75" s="37">
        <f>SUM(D73:D74)</f>
        <v>-702095584</v>
      </c>
    </row>
    <row r="76" spans="1:4" x14ac:dyDescent="0.3">
      <c r="A76" s="9" t="s">
        <v>81</v>
      </c>
      <c r="B76" s="3"/>
      <c r="C76" s="4">
        <v>5541885478</v>
      </c>
      <c r="D76" s="34">
        <v>15098000</v>
      </c>
    </row>
    <row r="77" spans="1:4" hidden="1" x14ac:dyDescent="0.3">
      <c r="A77" s="10" t="s">
        <v>82</v>
      </c>
      <c r="B77" s="3"/>
      <c r="C77" s="4"/>
      <c r="D77" s="34"/>
    </row>
    <row r="78" spans="1:4" hidden="1" x14ac:dyDescent="0.3">
      <c r="A78" s="11" t="s">
        <v>83</v>
      </c>
      <c r="B78" s="12" t="s">
        <v>84</v>
      </c>
      <c r="C78" s="13">
        <v>15098000</v>
      </c>
      <c r="D78" s="36">
        <v>15098000</v>
      </c>
    </row>
    <row r="79" spans="1:4" hidden="1" x14ac:dyDescent="0.3">
      <c r="A79" s="11" t="s">
        <v>85</v>
      </c>
      <c r="B79" s="12" t="s">
        <v>84</v>
      </c>
      <c r="C79" s="13">
        <v>4000000000</v>
      </c>
      <c r="D79" s="36">
        <v>0</v>
      </c>
    </row>
    <row r="80" spans="1:4" hidden="1" x14ac:dyDescent="0.3">
      <c r="A80" s="11" t="s">
        <v>86</v>
      </c>
      <c r="B80" s="12" t="s">
        <v>84</v>
      </c>
      <c r="C80" s="13">
        <v>5665753</v>
      </c>
      <c r="D80" s="36">
        <v>0</v>
      </c>
    </row>
    <row r="81" spans="1:4" hidden="1" x14ac:dyDescent="0.3">
      <c r="A81" s="14" t="s">
        <v>87</v>
      </c>
      <c r="B81" s="15"/>
      <c r="C81" s="16">
        <f>SUM(C78:C80)</f>
        <v>4020763753</v>
      </c>
      <c r="D81" s="37">
        <f>SUM(D78:D80)</f>
        <v>15098000</v>
      </c>
    </row>
    <row r="82" spans="1:4" hidden="1" x14ac:dyDescent="0.3">
      <c r="A82" s="10" t="s">
        <v>88</v>
      </c>
      <c r="B82" s="3"/>
      <c r="C82" s="4"/>
      <c r="D82" s="34"/>
    </row>
    <row r="83" spans="1:4" hidden="1" x14ac:dyDescent="0.3">
      <c r="A83" s="11" t="s">
        <v>89</v>
      </c>
      <c r="B83" s="12" t="s">
        <v>84</v>
      </c>
      <c r="C83" s="13">
        <v>1521121725</v>
      </c>
      <c r="D83" s="36">
        <v>0</v>
      </c>
    </row>
    <row r="84" spans="1:4" hidden="1" x14ac:dyDescent="0.3">
      <c r="A84" s="14" t="s">
        <v>90</v>
      </c>
      <c r="B84" s="15"/>
      <c r="C84" s="16">
        <f>SUM(C83)</f>
        <v>1521121725</v>
      </c>
      <c r="D84" s="37">
        <f>SUM(D83)</f>
        <v>0</v>
      </c>
    </row>
    <row r="85" spans="1:4" hidden="1" x14ac:dyDescent="0.3">
      <c r="A85" s="17" t="s">
        <v>81</v>
      </c>
      <c r="B85" s="15"/>
      <c r="C85" s="16">
        <f>C81+C84</f>
        <v>5541885478</v>
      </c>
      <c r="D85" s="37">
        <f>D81+D84</f>
        <v>15098000</v>
      </c>
    </row>
    <row r="86" spans="1:4" x14ac:dyDescent="0.3">
      <c r="A86" s="9" t="s">
        <v>91</v>
      </c>
      <c r="B86" s="3"/>
      <c r="C86" s="4">
        <v>22600000000</v>
      </c>
      <c r="D86" s="34">
        <v>22600000000</v>
      </c>
    </row>
    <row r="87" spans="1:4" hidden="1" x14ac:dyDescent="0.3">
      <c r="A87" s="21" t="s">
        <v>92</v>
      </c>
      <c r="B87" s="12" t="s">
        <v>93</v>
      </c>
      <c r="C87" s="13">
        <v>22600000000</v>
      </c>
      <c r="D87" s="36">
        <v>22600000000</v>
      </c>
    </row>
    <row r="88" spans="1:4" hidden="1" x14ac:dyDescent="0.3">
      <c r="A88" s="17" t="s">
        <v>94</v>
      </c>
      <c r="B88" s="15"/>
      <c r="C88" s="16">
        <f>SUM(C87)</f>
        <v>22600000000</v>
      </c>
      <c r="D88" s="37">
        <f>SUM(D87)</f>
        <v>22600000000</v>
      </c>
    </row>
    <row r="89" spans="1:4" x14ac:dyDescent="0.3">
      <c r="A89" s="23" t="s">
        <v>63</v>
      </c>
      <c r="B89" s="15"/>
      <c r="C89" s="16">
        <f>C65+0+0+0+C71+0+0+C75+C85+C88+0+0+0+0</f>
        <v>49435274720</v>
      </c>
      <c r="D89" s="37">
        <f>D65+0+0+0+D71+0+0+D75+D85+D88+0+0+0+0</f>
        <v>42833699766</v>
      </c>
    </row>
    <row r="90" spans="1:4" x14ac:dyDescent="0.3">
      <c r="A90" s="8" t="s">
        <v>95</v>
      </c>
      <c r="B90" s="3"/>
      <c r="C90" s="4"/>
      <c r="D90" s="34"/>
    </row>
    <row r="91" spans="1:4" x14ac:dyDescent="0.3">
      <c r="A91" s="9" t="s">
        <v>96</v>
      </c>
      <c r="B91" s="3"/>
      <c r="C91" s="4">
        <v>20292399860</v>
      </c>
      <c r="D91" s="34">
        <v>15764869760</v>
      </c>
    </row>
    <row r="92" spans="1:4" hidden="1" x14ac:dyDescent="0.3">
      <c r="A92" s="10" t="s">
        <v>97</v>
      </c>
      <c r="B92" s="3"/>
      <c r="C92" s="4"/>
      <c r="D92" s="34"/>
    </row>
    <row r="93" spans="1:4" hidden="1" x14ac:dyDescent="0.3">
      <c r="A93" s="11" t="s">
        <v>98</v>
      </c>
      <c r="B93" s="12" t="s">
        <v>99</v>
      </c>
      <c r="C93" s="13">
        <v>20292399860</v>
      </c>
      <c r="D93" s="36">
        <v>15764869760</v>
      </c>
    </row>
    <row r="94" spans="1:4" hidden="1" x14ac:dyDescent="0.3">
      <c r="A94" s="14" t="s">
        <v>100</v>
      </c>
      <c r="B94" s="15"/>
      <c r="C94" s="16">
        <f>SUM(C93)</f>
        <v>20292399860</v>
      </c>
      <c r="D94" s="37">
        <f>SUM(D93)</f>
        <v>15764869760</v>
      </c>
    </row>
    <row r="95" spans="1:4" hidden="1" x14ac:dyDescent="0.3">
      <c r="A95" s="17" t="s">
        <v>96</v>
      </c>
      <c r="B95" s="15"/>
      <c r="C95" s="16">
        <f>0+C94</f>
        <v>20292399860</v>
      </c>
      <c r="D95" s="37">
        <f>0+D94</f>
        <v>15764869760</v>
      </c>
    </row>
    <row r="96" spans="1:4" x14ac:dyDescent="0.3">
      <c r="A96" s="9" t="s">
        <v>101</v>
      </c>
      <c r="B96" s="3"/>
      <c r="C96" s="4">
        <v>250973672236</v>
      </c>
      <c r="D96" s="34">
        <v>254973672236</v>
      </c>
    </row>
    <row r="97" spans="1:4" hidden="1" x14ac:dyDescent="0.3">
      <c r="A97" s="10" t="s">
        <v>102</v>
      </c>
      <c r="B97" s="3"/>
      <c r="C97" s="4"/>
      <c r="D97" s="34"/>
    </row>
    <row r="98" spans="1:4" hidden="1" x14ac:dyDescent="0.3">
      <c r="A98" s="11" t="s">
        <v>103</v>
      </c>
      <c r="B98" s="12" t="s">
        <v>104</v>
      </c>
      <c r="C98" s="13">
        <v>250973672236</v>
      </c>
      <c r="D98" s="36">
        <v>250973672236</v>
      </c>
    </row>
    <row r="99" spans="1:4" hidden="1" x14ac:dyDescent="0.3">
      <c r="A99" s="11" t="s">
        <v>105</v>
      </c>
      <c r="B99" s="12" t="s">
        <v>104</v>
      </c>
      <c r="C99" s="13">
        <v>0</v>
      </c>
      <c r="D99" s="36">
        <v>4000000000</v>
      </c>
    </row>
    <row r="100" spans="1:4" hidden="1" x14ac:dyDescent="0.3">
      <c r="A100" s="14" t="s">
        <v>106</v>
      </c>
      <c r="B100" s="15"/>
      <c r="C100" s="16">
        <f>SUM(C98:C99)</f>
        <v>250973672236</v>
      </c>
      <c r="D100" s="37">
        <f>SUM(D98:D99)</f>
        <v>254973672236</v>
      </c>
    </row>
    <row r="101" spans="1:4" hidden="1" x14ac:dyDescent="0.3">
      <c r="A101" s="17" t="s">
        <v>101</v>
      </c>
      <c r="B101" s="15"/>
      <c r="C101" s="16">
        <f>C100+0+0+0</f>
        <v>250973672236</v>
      </c>
      <c r="D101" s="37">
        <f>D100+0+0+0</f>
        <v>254973672236</v>
      </c>
    </row>
    <row r="102" spans="1:4" x14ac:dyDescent="0.3">
      <c r="A102" s="9" t="s">
        <v>107</v>
      </c>
      <c r="B102" s="3"/>
      <c r="C102" s="4">
        <v>97135032</v>
      </c>
      <c r="D102" s="34">
        <v>97135032</v>
      </c>
    </row>
    <row r="103" spans="1:4" hidden="1" x14ac:dyDescent="0.3">
      <c r="A103" s="21" t="s">
        <v>108</v>
      </c>
      <c r="B103" s="12" t="s">
        <v>109</v>
      </c>
      <c r="C103" s="13">
        <v>97135032</v>
      </c>
      <c r="D103" s="36">
        <v>97135032</v>
      </c>
    </row>
    <row r="104" spans="1:4" hidden="1" x14ac:dyDescent="0.3">
      <c r="A104" s="17" t="s">
        <v>110</v>
      </c>
      <c r="B104" s="15"/>
      <c r="C104" s="16">
        <f>SUM(C103)</f>
        <v>97135032</v>
      </c>
      <c r="D104" s="37">
        <f>SUM(D103)</f>
        <v>97135032</v>
      </c>
    </row>
    <row r="105" spans="1:4" x14ac:dyDescent="0.3">
      <c r="A105" s="9" t="s">
        <v>111</v>
      </c>
      <c r="B105" s="3"/>
      <c r="C105" s="4">
        <v>396381706</v>
      </c>
      <c r="D105" s="34">
        <v>396381706</v>
      </c>
    </row>
    <row r="106" spans="1:4" hidden="1" x14ac:dyDescent="0.3">
      <c r="A106" s="21" t="s">
        <v>112</v>
      </c>
      <c r="B106" s="12" t="s">
        <v>113</v>
      </c>
      <c r="C106" s="13">
        <v>396381706</v>
      </c>
      <c r="D106" s="36">
        <v>396381706</v>
      </c>
    </row>
    <row r="107" spans="1:4" hidden="1" x14ac:dyDescent="0.3">
      <c r="A107" s="17" t="s">
        <v>114</v>
      </c>
      <c r="B107" s="15"/>
      <c r="C107" s="16">
        <f>SUM(C106)</f>
        <v>396381706</v>
      </c>
      <c r="D107" s="37">
        <f>SUM(D106)</f>
        <v>396381706</v>
      </c>
    </row>
    <row r="108" spans="1:4" x14ac:dyDescent="0.3">
      <c r="A108" s="23" t="s">
        <v>95</v>
      </c>
      <c r="B108" s="15"/>
      <c r="C108" s="16">
        <f>0+0+0+0+0+0+C95+C101+0+0+C104+C107+0</f>
        <v>271759588834</v>
      </c>
      <c r="D108" s="37">
        <f>0+0+0+0+0+0+D95+D101+0+0+D104+D107+0</f>
        <v>271232058734</v>
      </c>
    </row>
    <row r="109" spans="1:4" x14ac:dyDescent="0.3">
      <c r="A109" s="28" t="s">
        <v>62</v>
      </c>
      <c r="B109" s="29"/>
      <c r="C109" s="30">
        <f>C89+C108+0</f>
        <v>321194863554</v>
      </c>
      <c r="D109" s="40">
        <f>D89+D108+0</f>
        <v>314065758500</v>
      </c>
    </row>
    <row r="110" spans="1:4" x14ac:dyDescent="0.3">
      <c r="A110" s="5" t="s">
        <v>115</v>
      </c>
      <c r="B110" s="6"/>
      <c r="C110" s="7"/>
      <c r="D110" s="35"/>
    </row>
    <row r="111" spans="1:4" x14ac:dyDescent="0.3">
      <c r="A111" s="8" t="s">
        <v>116</v>
      </c>
      <c r="B111" s="3"/>
      <c r="C111" s="4"/>
      <c r="D111" s="34"/>
    </row>
    <row r="112" spans="1:4" x14ac:dyDescent="0.3">
      <c r="A112" s="9" t="s">
        <v>117</v>
      </c>
      <c r="B112" s="3"/>
      <c r="C112" s="4">
        <v>135024400000</v>
      </c>
      <c r="D112" s="34">
        <v>135024400000</v>
      </c>
    </row>
    <row r="113" spans="1:4" hidden="1" x14ac:dyDescent="0.3">
      <c r="A113" s="10" t="s">
        <v>118</v>
      </c>
      <c r="B113" s="3"/>
      <c r="C113" s="4"/>
      <c r="D113" s="34"/>
    </row>
    <row r="114" spans="1:4" hidden="1" x14ac:dyDescent="0.3">
      <c r="A114" s="11" t="s">
        <v>119</v>
      </c>
      <c r="B114" s="12" t="s">
        <v>120</v>
      </c>
      <c r="C114" s="13">
        <v>135024400000</v>
      </c>
      <c r="D114" s="36">
        <v>135024400000</v>
      </c>
    </row>
    <row r="115" spans="1:4" hidden="1" x14ac:dyDescent="0.3">
      <c r="A115" s="14" t="s">
        <v>121</v>
      </c>
      <c r="B115" s="15"/>
      <c r="C115" s="16">
        <f>SUM(C114)</f>
        <v>135024400000</v>
      </c>
      <c r="D115" s="37">
        <f>SUM(D114)</f>
        <v>135024400000</v>
      </c>
    </row>
    <row r="116" spans="1:4" hidden="1" x14ac:dyDescent="0.3">
      <c r="A116" s="17" t="s">
        <v>117</v>
      </c>
      <c r="B116" s="15"/>
      <c r="C116" s="16">
        <f>C115+0</f>
        <v>135024400000</v>
      </c>
      <c r="D116" s="37">
        <f>D115+0</f>
        <v>135024400000</v>
      </c>
    </row>
    <row r="117" spans="1:4" x14ac:dyDescent="0.3">
      <c r="A117" s="9" t="s">
        <v>122</v>
      </c>
      <c r="B117" s="3"/>
      <c r="C117" s="4">
        <v>13693015882</v>
      </c>
      <c r="D117" s="34">
        <v>22953038787</v>
      </c>
    </row>
    <row r="118" spans="1:4" hidden="1" x14ac:dyDescent="0.3">
      <c r="A118" s="10" t="s">
        <v>123</v>
      </c>
      <c r="B118" s="3"/>
      <c r="C118" s="4"/>
      <c r="D118" s="34"/>
    </row>
    <row r="119" spans="1:4" hidden="1" x14ac:dyDescent="0.3">
      <c r="A119" s="31" t="s">
        <v>124</v>
      </c>
      <c r="B119" s="3"/>
      <c r="C119" s="4"/>
      <c r="D119" s="34"/>
    </row>
    <row r="120" spans="1:4" hidden="1" x14ac:dyDescent="0.3">
      <c r="A120" s="32" t="s">
        <v>125</v>
      </c>
      <c r="B120" s="12" t="s">
        <v>126</v>
      </c>
      <c r="C120" s="13">
        <v>12622719</v>
      </c>
      <c r="D120" s="36">
        <v>11112622719</v>
      </c>
    </row>
    <row r="121" spans="1:4" hidden="1" x14ac:dyDescent="0.3">
      <c r="A121" s="33" t="s">
        <v>127</v>
      </c>
      <c r="B121" s="15"/>
      <c r="C121" s="16">
        <f>SUM(C120)</f>
        <v>12622719</v>
      </c>
      <c r="D121" s="37">
        <f>SUM(D120)</f>
        <v>11112622719</v>
      </c>
    </row>
    <row r="122" spans="1:4" hidden="1" x14ac:dyDescent="0.3">
      <c r="A122" s="14" t="s">
        <v>128</v>
      </c>
      <c r="B122" s="15"/>
      <c r="C122" s="16">
        <f>SUM(C121)</f>
        <v>12622719</v>
      </c>
      <c r="D122" s="37">
        <f>SUM(D121)</f>
        <v>11112622719</v>
      </c>
    </row>
    <row r="123" spans="1:4" hidden="1" x14ac:dyDescent="0.3">
      <c r="A123" s="10" t="s">
        <v>129</v>
      </c>
      <c r="B123" s="3"/>
      <c r="C123" s="4"/>
      <c r="D123" s="34"/>
    </row>
    <row r="124" spans="1:4" hidden="1" x14ac:dyDescent="0.3">
      <c r="A124" s="31" t="s">
        <v>124</v>
      </c>
      <c r="B124" s="3"/>
      <c r="C124" s="4"/>
      <c r="D124" s="34"/>
    </row>
    <row r="125" spans="1:4" hidden="1" x14ac:dyDescent="0.3">
      <c r="A125" s="32" t="s">
        <v>130</v>
      </c>
      <c r="B125" s="12" t="s">
        <v>131</v>
      </c>
      <c r="C125" s="13">
        <v>13680393163</v>
      </c>
      <c r="D125" s="36">
        <v>11840416068</v>
      </c>
    </row>
    <row r="126" spans="1:4" hidden="1" x14ac:dyDescent="0.3">
      <c r="A126" s="33" t="s">
        <v>127</v>
      </c>
      <c r="B126" s="15"/>
      <c r="C126" s="16">
        <f>SUM(C125)</f>
        <v>13680393163</v>
      </c>
      <c r="D126" s="37">
        <f>SUM(D125)</f>
        <v>11840416068</v>
      </c>
    </row>
    <row r="127" spans="1:4" hidden="1" x14ac:dyDescent="0.3">
      <c r="A127" s="14" t="s">
        <v>132</v>
      </c>
      <c r="B127" s="15"/>
      <c r="C127" s="16">
        <f>SUM(C126)</f>
        <v>13680393163</v>
      </c>
      <c r="D127" s="37">
        <f>SUM(D126)</f>
        <v>11840416068</v>
      </c>
    </row>
    <row r="128" spans="1:4" hidden="1" x14ac:dyDescent="0.3">
      <c r="A128" s="17" t="s">
        <v>122</v>
      </c>
      <c r="B128" s="15"/>
      <c r="C128" s="16">
        <f>C122+C127</f>
        <v>13693015882</v>
      </c>
      <c r="D128" s="37">
        <f>D122+D127</f>
        <v>22953038787</v>
      </c>
    </row>
    <row r="129" spans="1:4" x14ac:dyDescent="0.3">
      <c r="A129" s="23" t="s">
        <v>133</v>
      </c>
      <c r="B129" s="15"/>
      <c r="C129" s="16">
        <f>C116+0+0+0+0+0+0+0+0+0+C128+0+0</f>
        <v>148717415882</v>
      </c>
      <c r="D129" s="37">
        <f>D116+0+0+0+0+0+0+0+0+0+D128+0+0</f>
        <v>157977438787</v>
      </c>
    </row>
    <row r="130" spans="1:4" x14ac:dyDescent="0.3">
      <c r="A130" s="24" t="s">
        <v>115</v>
      </c>
      <c r="B130" s="25"/>
      <c r="C130" s="26">
        <f>C129+0</f>
        <v>148717415882</v>
      </c>
      <c r="D130" s="39">
        <f>D129+0</f>
        <v>157977438787</v>
      </c>
    </row>
    <row r="131" spans="1:4" x14ac:dyDescent="0.3">
      <c r="A131" s="25" t="s">
        <v>61</v>
      </c>
      <c r="B131" s="25"/>
      <c r="C131" s="26">
        <f>C109+C130</f>
        <v>469912279436</v>
      </c>
      <c r="D131" s="39">
        <f>D109+D130</f>
        <v>472043197287</v>
      </c>
    </row>
  </sheetData>
  <mergeCells count="6">
    <mergeCell ref="A6:D6"/>
    <mergeCell ref="A1:D1"/>
    <mergeCell ref="A2:D2"/>
    <mergeCell ref="A3:D3"/>
    <mergeCell ref="A4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2A44-D4F6-444D-8289-E85ACC87F878}">
  <dimension ref="A1:P416"/>
  <sheetViews>
    <sheetView workbookViewId="0">
      <selection sqref="A1:XFD1048576"/>
    </sheetView>
  </sheetViews>
  <sheetFormatPr defaultRowHeight="14.4" x14ac:dyDescent="0.3"/>
  <cols>
    <col min="5" max="16" width="16.109375" bestFit="1" customWidth="1"/>
  </cols>
  <sheetData>
    <row r="1" spans="1:16" ht="15.6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6" ht="15.6" x14ac:dyDescent="0.3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1:16" ht="17.399999999999999" x14ac:dyDescent="0.3">
      <c r="A3" s="80" t="s">
        <v>134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16" ht="17.399999999999999" x14ac:dyDescent="0.3">
      <c r="A4" s="80" t="s">
        <v>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</row>
    <row r="5" spans="1:16" ht="17.399999999999999" x14ac:dyDescent="0.3">
      <c r="A5" s="80" t="s">
        <v>4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</row>
    <row r="6" spans="1:16" ht="17.399999999999999" x14ac:dyDescent="0.3">
      <c r="A6" s="80" t="s">
        <v>4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</row>
    <row r="7" spans="1:16" x14ac:dyDescent="0.3">
      <c r="A7" s="1" t="s">
        <v>5</v>
      </c>
      <c r="B7" s="82" t="s">
        <v>135</v>
      </c>
      <c r="C7" s="82" t="s">
        <v>136</v>
      </c>
      <c r="D7" s="82" t="s">
        <v>6</v>
      </c>
      <c r="E7" s="83" t="s">
        <v>137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</row>
    <row r="8" spans="1:16" x14ac:dyDescent="0.3">
      <c r="A8" s="1" t="s">
        <v>138</v>
      </c>
      <c r="B8" s="82"/>
      <c r="C8" s="82"/>
      <c r="D8" s="82"/>
      <c r="E8" s="2" t="s">
        <v>139</v>
      </c>
      <c r="F8" s="2" t="s">
        <v>140</v>
      </c>
      <c r="G8" s="2" t="s">
        <v>141</v>
      </c>
      <c r="H8" s="2" t="s">
        <v>142</v>
      </c>
      <c r="I8" s="2" t="s">
        <v>143</v>
      </c>
      <c r="J8" s="2" t="s">
        <v>144</v>
      </c>
      <c r="K8" s="2" t="s">
        <v>145</v>
      </c>
      <c r="L8" s="2" t="s">
        <v>146</v>
      </c>
      <c r="M8" s="2" t="s">
        <v>147</v>
      </c>
      <c r="N8" s="2" t="s">
        <v>148</v>
      </c>
      <c r="O8" s="2" t="s">
        <v>149</v>
      </c>
      <c r="P8" s="2" t="s">
        <v>150</v>
      </c>
    </row>
    <row r="9" spans="1:16" x14ac:dyDescent="0.3">
      <c r="A9" s="1" t="s">
        <v>138</v>
      </c>
      <c r="B9" s="82"/>
      <c r="C9" s="82"/>
      <c r="D9" s="82"/>
      <c r="E9" s="2" t="s">
        <v>138</v>
      </c>
      <c r="F9" s="2" t="s">
        <v>138</v>
      </c>
      <c r="G9" s="2" t="s">
        <v>138</v>
      </c>
      <c r="H9" s="2" t="s">
        <v>138</v>
      </c>
      <c r="I9" s="2" t="s">
        <v>138</v>
      </c>
      <c r="J9" s="2" t="s">
        <v>138</v>
      </c>
      <c r="K9" s="2" t="s">
        <v>138</v>
      </c>
      <c r="L9" s="2" t="s">
        <v>138</v>
      </c>
      <c r="M9" s="2" t="s">
        <v>138</v>
      </c>
      <c r="N9" s="2" t="s">
        <v>138</v>
      </c>
      <c r="O9" s="2" t="s">
        <v>138</v>
      </c>
      <c r="P9" s="2" t="s">
        <v>138</v>
      </c>
    </row>
    <row r="10" spans="1:16" x14ac:dyDescent="0.3">
      <c r="A10" s="6" t="s">
        <v>151</v>
      </c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3">
      <c r="A11" s="5" t="s">
        <v>152</v>
      </c>
      <c r="B11" s="6"/>
      <c r="C11" s="6"/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3">
      <c r="A12" s="8" t="s">
        <v>153</v>
      </c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9" t="s">
        <v>154</v>
      </c>
      <c r="B13" s="3"/>
      <c r="C13" s="3"/>
      <c r="D13" s="3"/>
      <c r="E13" s="4">
        <v>6567324296</v>
      </c>
      <c r="F13" s="4">
        <v>8439838969</v>
      </c>
      <c r="G13" s="4">
        <v>4619231606</v>
      </c>
      <c r="H13" s="4">
        <v>7295915642</v>
      </c>
      <c r="I13" s="4">
        <v>12103885118</v>
      </c>
      <c r="J13" s="4">
        <v>9166086090</v>
      </c>
      <c r="K13" s="4">
        <v>9166086090</v>
      </c>
      <c r="L13" s="4">
        <v>9166086090</v>
      </c>
      <c r="M13" s="4">
        <v>9166086090</v>
      </c>
      <c r="N13" s="4">
        <v>9166086090</v>
      </c>
      <c r="O13" s="4">
        <v>9166086090</v>
      </c>
      <c r="P13" s="4">
        <v>9166086090</v>
      </c>
    </row>
    <row r="14" spans="1:16" hidden="1" x14ac:dyDescent="0.3">
      <c r="A14" s="10" t="s">
        <v>155</v>
      </c>
      <c r="B14" s="3"/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idden="1" x14ac:dyDescent="0.3">
      <c r="A15" s="31" t="s">
        <v>14</v>
      </c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idden="1" x14ac:dyDescent="0.3">
      <c r="A16" s="32"/>
      <c r="B16" s="12" t="s">
        <v>156</v>
      </c>
      <c r="C16" s="12" t="s">
        <v>157</v>
      </c>
      <c r="D16" s="12" t="s">
        <v>15</v>
      </c>
      <c r="E16" s="22">
        <v>-54338151</v>
      </c>
      <c r="F16" s="22">
        <v>-54338151</v>
      </c>
      <c r="G16" s="22">
        <v>-54338151</v>
      </c>
      <c r="H16" s="22">
        <v>-54338151</v>
      </c>
      <c r="I16" s="22">
        <v>-54338151</v>
      </c>
      <c r="J16" s="22">
        <v>-54338151</v>
      </c>
      <c r="K16" s="22">
        <v>-54338151</v>
      </c>
      <c r="L16" s="22">
        <v>-54338151</v>
      </c>
      <c r="M16" s="22">
        <v>-54338151</v>
      </c>
      <c r="N16" s="22">
        <v>-54338151</v>
      </c>
      <c r="O16" s="22">
        <v>-54338151</v>
      </c>
      <c r="P16" s="22">
        <v>-54338151</v>
      </c>
    </row>
    <row r="17" spans="1:16" hidden="1" x14ac:dyDescent="0.3">
      <c r="A17" s="32"/>
      <c r="B17" s="12" t="s">
        <v>156</v>
      </c>
      <c r="C17" s="12" t="s">
        <v>158</v>
      </c>
      <c r="D17" s="12" t="s">
        <v>15</v>
      </c>
      <c r="E17" s="22">
        <v>-2113291065</v>
      </c>
      <c r="F17" s="22">
        <v>-2113291065</v>
      </c>
      <c r="G17" s="22">
        <v>-2113291065</v>
      </c>
      <c r="H17" s="22">
        <v>-2113291065</v>
      </c>
      <c r="I17" s="22">
        <v>-2113291065</v>
      </c>
      <c r="J17" s="22">
        <v>-2113291065</v>
      </c>
      <c r="K17" s="22">
        <v>-2113291065</v>
      </c>
      <c r="L17" s="22">
        <v>-2113291065</v>
      </c>
      <c r="M17" s="22">
        <v>-2113291065</v>
      </c>
      <c r="N17" s="22">
        <v>-2113291065</v>
      </c>
      <c r="O17" s="22">
        <v>-2113291065</v>
      </c>
      <c r="P17" s="22">
        <v>-2113291065</v>
      </c>
    </row>
    <row r="18" spans="1:16" hidden="1" x14ac:dyDescent="0.3">
      <c r="A18" s="32"/>
      <c r="B18" s="12" t="s">
        <v>156</v>
      </c>
      <c r="C18" s="12" t="s">
        <v>159</v>
      </c>
      <c r="D18" s="12" t="s">
        <v>15</v>
      </c>
      <c r="E18" s="13">
        <v>90317997365</v>
      </c>
      <c r="F18" s="13">
        <v>90317997365</v>
      </c>
      <c r="G18" s="13">
        <v>94317997365</v>
      </c>
      <c r="H18" s="13">
        <v>94317997365</v>
      </c>
      <c r="I18" s="13">
        <v>83250880311</v>
      </c>
      <c r="J18" s="13">
        <v>86416067716</v>
      </c>
      <c r="K18" s="13">
        <v>86416067716</v>
      </c>
      <c r="L18" s="13">
        <v>86416067716</v>
      </c>
      <c r="M18" s="13">
        <v>86416067716</v>
      </c>
      <c r="N18" s="13">
        <v>86416067716</v>
      </c>
      <c r="O18" s="13">
        <v>86416067716</v>
      </c>
      <c r="P18" s="13">
        <v>86416067716</v>
      </c>
    </row>
    <row r="19" spans="1:16" hidden="1" x14ac:dyDescent="0.3">
      <c r="A19" s="32"/>
      <c r="B19" s="12" t="s">
        <v>156</v>
      </c>
      <c r="C19" s="12" t="s">
        <v>160</v>
      </c>
      <c r="D19" s="12" t="s">
        <v>15</v>
      </c>
      <c r="E19" s="22">
        <v>-129211622252</v>
      </c>
      <c r="F19" s="22">
        <v>-131117380178</v>
      </c>
      <c r="G19" s="22">
        <v>-131132336643</v>
      </c>
      <c r="H19" s="22">
        <v>-132093258904</v>
      </c>
      <c r="I19" s="22">
        <v>-122842988005</v>
      </c>
      <c r="J19" s="22">
        <v>-140049350926</v>
      </c>
      <c r="K19" s="22">
        <v>-140049350926</v>
      </c>
      <c r="L19" s="22">
        <v>-140049350926</v>
      </c>
      <c r="M19" s="22">
        <v>-140049350926</v>
      </c>
      <c r="N19" s="22">
        <v>-140049350926</v>
      </c>
      <c r="O19" s="22">
        <v>-140049350926</v>
      </c>
      <c r="P19" s="22">
        <v>-140049350926</v>
      </c>
    </row>
    <row r="20" spans="1:16" hidden="1" x14ac:dyDescent="0.3">
      <c r="A20" s="32"/>
      <c r="B20" s="12" t="s">
        <v>156</v>
      </c>
      <c r="C20" s="12" t="s">
        <v>161</v>
      </c>
      <c r="D20" s="12" t="s">
        <v>15</v>
      </c>
      <c r="E20" s="13">
        <v>505291</v>
      </c>
      <c r="F20" s="13">
        <v>505291</v>
      </c>
      <c r="G20" s="13">
        <v>505291</v>
      </c>
      <c r="H20" s="13">
        <v>505291</v>
      </c>
      <c r="I20" s="13">
        <v>505291</v>
      </c>
      <c r="J20" s="13">
        <v>505291</v>
      </c>
      <c r="K20" s="13">
        <v>505291</v>
      </c>
      <c r="L20" s="13">
        <v>505291</v>
      </c>
      <c r="M20" s="13">
        <v>505291</v>
      </c>
      <c r="N20" s="13">
        <v>505291</v>
      </c>
      <c r="O20" s="13">
        <v>505291</v>
      </c>
      <c r="P20" s="13">
        <v>505291</v>
      </c>
    </row>
    <row r="21" spans="1:16" hidden="1" x14ac:dyDescent="0.3">
      <c r="A21" s="32"/>
      <c r="B21" s="12" t="s">
        <v>156</v>
      </c>
      <c r="C21" s="12" t="s">
        <v>162</v>
      </c>
      <c r="D21" s="12" t="s">
        <v>15</v>
      </c>
      <c r="E21" s="22">
        <v>-42658956</v>
      </c>
      <c r="F21" s="22">
        <v>-42658956</v>
      </c>
      <c r="G21" s="22">
        <v>-42658956</v>
      </c>
      <c r="H21" s="22">
        <v>-42658956</v>
      </c>
      <c r="I21" s="22">
        <v>-59100429</v>
      </c>
      <c r="J21" s="22">
        <v>-59100429</v>
      </c>
      <c r="K21" s="22">
        <v>-59100429</v>
      </c>
      <c r="L21" s="22">
        <v>-59100429</v>
      </c>
      <c r="M21" s="22">
        <v>-59100429</v>
      </c>
      <c r="N21" s="22">
        <v>-59100429</v>
      </c>
      <c r="O21" s="22">
        <v>-59100429</v>
      </c>
      <c r="P21" s="22">
        <v>-59100429</v>
      </c>
    </row>
    <row r="22" spans="1:16" hidden="1" x14ac:dyDescent="0.3">
      <c r="A22" s="32"/>
      <c r="B22" s="12" t="s">
        <v>156</v>
      </c>
      <c r="C22" s="12" t="s">
        <v>163</v>
      </c>
      <c r="D22" s="12" t="s">
        <v>15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</row>
    <row r="23" spans="1:16" hidden="1" x14ac:dyDescent="0.3">
      <c r="A23" s="32"/>
      <c r="B23" s="12" t="s">
        <v>156</v>
      </c>
      <c r="C23" s="12" t="s">
        <v>164</v>
      </c>
      <c r="D23" s="12" t="s">
        <v>15</v>
      </c>
      <c r="E23" s="22">
        <v>-3000000</v>
      </c>
      <c r="F23" s="22">
        <v>-3000000</v>
      </c>
      <c r="G23" s="22">
        <v>-3000000</v>
      </c>
      <c r="H23" s="22">
        <v>-3000000</v>
      </c>
      <c r="I23" s="22">
        <v>-3000000</v>
      </c>
      <c r="J23" s="22">
        <v>-3000000</v>
      </c>
      <c r="K23" s="22">
        <v>-3000000</v>
      </c>
      <c r="L23" s="22">
        <v>-3000000</v>
      </c>
      <c r="M23" s="22">
        <v>-3000000</v>
      </c>
      <c r="N23" s="22">
        <v>-3000000</v>
      </c>
      <c r="O23" s="22">
        <v>-3000000</v>
      </c>
      <c r="P23" s="22">
        <v>-3000000</v>
      </c>
    </row>
    <row r="24" spans="1:16" hidden="1" x14ac:dyDescent="0.3">
      <c r="A24" s="32"/>
      <c r="B24" s="12" t="s">
        <v>156</v>
      </c>
      <c r="C24" s="12" t="s">
        <v>165</v>
      </c>
      <c r="D24" s="12" t="s">
        <v>15</v>
      </c>
      <c r="E24" s="22">
        <v>-109390625</v>
      </c>
      <c r="F24" s="22">
        <v>-109390625</v>
      </c>
      <c r="G24" s="22">
        <v>-109390625</v>
      </c>
      <c r="H24" s="22">
        <v>-109390625</v>
      </c>
      <c r="I24" s="22">
        <v>-109390625</v>
      </c>
      <c r="J24" s="22">
        <v>-109390625</v>
      </c>
      <c r="K24" s="22">
        <v>-109390625</v>
      </c>
      <c r="L24" s="22">
        <v>-109390625</v>
      </c>
      <c r="M24" s="22">
        <v>-109390625</v>
      </c>
      <c r="N24" s="22">
        <v>-109390625</v>
      </c>
      <c r="O24" s="22">
        <v>-109390625</v>
      </c>
      <c r="P24" s="22">
        <v>-109390625</v>
      </c>
    </row>
    <row r="25" spans="1:16" hidden="1" x14ac:dyDescent="0.3">
      <c r="A25" s="32"/>
      <c r="B25" s="12" t="s">
        <v>156</v>
      </c>
      <c r="C25" s="12" t="s">
        <v>166</v>
      </c>
      <c r="D25" s="12" t="s">
        <v>15</v>
      </c>
      <c r="E25" s="22">
        <v>-42658956</v>
      </c>
      <c r="F25" s="22">
        <v>-42658956</v>
      </c>
      <c r="G25" s="22">
        <v>-42658956</v>
      </c>
      <c r="H25" s="22">
        <v>-42658956</v>
      </c>
      <c r="I25" s="22">
        <v>-59100429</v>
      </c>
      <c r="J25" s="22">
        <v>-59100429</v>
      </c>
      <c r="K25" s="22">
        <v>-59100429</v>
      </c>
      <c r="L25" s="22">
        <v>-59100429</v>
      </c>
      <c r="M25" s="22">
        <v>-59100429</v>
      </c>
      <c r="N25" s="22">
        <v>-59100429</v>
      </c>
      <c r="O25" s="22">
        <v>-59100429</v>
      </c>
      <c r="P25" s="22">
        <v>-59100429</v>
      </c>
    </row>
    <row r="26" spans="1:16" hidden="1" x14ac:dyDescent="0.3">
      <c r="A26" s="32"/>
      <c r="B26" s="12" t="s">
        <v>156</v>
      </c>
      <c r="C26" s="12"/>
      <c r="D26" s="12" t="s">
        <v>15</v>
      </c>
      <c r="E26" s="22">
        <v>-12816814011</v>
      </c>
      <c r="F26" s="22">
        <v>-12816814011</v>
      </c>
      <c r="G26" s="22">
        <v>-14021350311</v>
      </c>
      <c r="H26" s="22">
        <v>-14021350311</v>
      </c>
      <c r="I26" s="22">
        <v>-14019514311</v>
      </c>
      <c r="J26" s="22">
        <v>-3243305661</v>
      </c>
      <c r="K26" s="22">
        <v>-3243305661</v>
      </c>
      <c r="L26" s="22">
        <v>-3243305661</v>
      </c>
      <c r="M26" s="22">
        <v>-3243305661</v>
      </c>
      <c r="N26" s="22">
        <v>-3243305661</v>
      </c>
      <c r="O26" s="22">
        <v>-3243305661</v>
      </c>
      <c r="P26" s="22">
        <v>-3243305661</v>
      </c>
    </row>
    <row r="27" spans="1:16" hidden="1" x14ac:dyDescent="0.3">
      <c r="A27" s="32"/>
      <c r="B27" s="12" t="s">
        <v>159</v>
      </c>
      <c r="C27" s="12" t="s">
        <v>159</v>
      </c>
      <c r="D27" s="12" t="s">
        <v>15</v>
      </c>
      <c r="E27" s="22">
        <v>-1895314402</v>
      </c>
      <c r="F27" s="22">
        <v>-1895314402</v>
      </c>
      <c r="G27" s="22">
        <v>-6556197624</v>
      </c>
      <c r="H27" s="22">
        <v>-6556197624</v>
      </c>
      <c r="I27" s="22">
        <v>-6556197624</v>
      </c>
      <c r="J27" s="22">
        <v>-6556197624</v>
      </c>
      <c r="K27" s="22">
        <v>-6556197624</v>
      </c>
      <c r="L27" s="22">
        <v>-6556197624</v>
      </c>
      <c r="M27" s="22">
        <v>-6556197624</v>
      </c>
      <c r="N27" s="22">
        <v>-6556197624</v>
      </c>
      <c r="O27" s="22">
        <v>-6556197624</v>
      </c>
      <c r="P27" s="22">
        <v>-6556197624</v>
      </c>
    </row>
    <row r="28" spans="1:16" hidden="1" x14ac:dyDescent="0.3">
      <c r="A28" s="32"/>
      <c r="B28" s="12" t="s">
        <v>167</v>
      </c>
      <c r="C28" s="12" t="s">
        <v>167</v>
      </c>
      <c r="D28" s="12" t="s">
        <v>15</v>
      </c>
      <c r="E28" s="22">
        <v>-5697755</v>
      </c>
      <c r="F28" s="22">
        <v>-5697755</v>
      </c>
      <c r="G28" s="22">
        <v>-5697755</v>
      </c>
      <c r="H28" s="22">
        <v>-5697755</v>
      </c>
      <c r="I28" s="22">
        <v>-5697755</v>
      </c>
      <c r="J28" s="22">
        <v>-5697755</v>
      </c>
      <c r="K28" s="22">
        <v>-5697755</v>
      </c>
      <c r="L28" s="22">
        <v>-5697755</v>
      </c>
      <c r="M28" s="22">
        <v>-5697755</v>
      </c>
      <c r="N28" s="22">
        <v>-5697755</v>
      </c>
      <c r="O28" s="22">
        <v>-5697755</v>
      </c>
      <c r="P28" s="22">
        <v>-5697755</v>
      </c>
    </row>
    <row r="29" spans="1:16" hidden="1" x14ac:dyDescent="0.3">
      <c r="A29" s="32"/>
      <c r="B29" s="12" t="s">
        <v>168</v>
      </c>
      <c r="C29" s="12" t="s">
        <v>168</v>
      </c>
      <c r="D29" s="12" t="s">
        <v>15</v>
      </c>
      <c r="E29" s="13">
        <v>0</v>
      </c>
      <c r="F29" s="13">
        <v>0</v>
      </c>
      <c r="G29" s="13">
        <v>0</v>
      </c>
      <c r="H29" s="13">
        <v>0</v>
      </c>
      <c r="I29" s="22">
        <v>-9701722</v>
      </c>
      <c r="J29" s="22">
        <v>-20415608</v>
      </c>
      <c r="K29" s="22">
        <v>-20415608</v>
      </c>
      <c r="L29" s="22">
        <v>-20415608</v>
      </c>
      <c r="M29" s="22">
        <v>-20415608</v>
      </c>
      <c r="N29" s="22">
        <v>-20415608</v>
      </c>
      <c r="O29" s="22">
        <v>-20415608</v>
      </c>
      <c r="P29" s="22">
        <v>-20415608</v>
      </c>
    </row>
    <row r="30" spans="1:16" hidden="1" x14ac:dyDescent="0.3">
      <c r="A30" s="32"/>
      <c r="B30" s="12" t="s">
        <v>160</v>
      </c>
      <c r="C30" s="12" t="s">
        <v>160</v>
      </c>
      <c r="D30" s="12" t="s">
        <v>15</v>
      </c>
      <c r="E30" s="22">
        <v>-30000000000</v>
      </c>
      <c r="F30" s="22">
        <v>-30000000000</v>
      </c>
      <c r="G30" s="22">
        <v>-35500000000</v>
      </c>
      <c r="H30" s="22">
        <v>-35500000000</v>
      </c>
      <c r="I30" s="22">
        <v>-35500000000</v>
      </c>
      <c r="J30" s="22">
        <v>-41000000000</v>
      </c>
      <c r="K30" s="22">
        <v>-41000000000</v>
      </c>
      <c r="L30" s="22">
        <v>-41000000000</v>
      </c>
      <c r="M30" s="22">
        <v>-41000000000</v>
      </c>
      <c r="N30" s="22">
        <v>-41000000000</v>
      </c>
      <c r="O30" s="22">
        <v>-41000000000</v>
      </c>
      <c r="P30" s="22">
        <v>-41000000000</v>
      </c>
    </row>
    <row r="31" spans="1:16" hidden="1" x14ac:dyDescent="0.3">
      <c r="A31" s="32"/>
      <c r="B31" s="12" t="s">
        <v>169</v>
      </c>
      <c r="C31" s="12" t="s">
        <v>169</v>
      </c>
      <c r="D31" s="12" t="s">
        <v>15</v>
      </c>
      <c r="E31" s="22">
        <v>-31928158132</v>
      </c>
      <c r="F31" s="22">
        <v>-31928158132</v>
      </c>
      <c r="G31" s="22">
        <v>-33279966001</v>
      </c>
      <c r="H31" s="22">
        <v>-34756212733</v>
      </c>
      <c r="I31" s="22">
        <v>-34756212733</v>
      </c>
      <c r="J31" s="22">
        <v>-38390190677</v>
      </c>
      <c r="K31" s="22">
        <v>-38390190677</v>
      </c>
      <c r="L31" s="22">
        <v>-38390190677</v>
      </c>
      <c r="M31" s="22">
        <v>-38390190677</v>
      </c>
      <c r="N31" s="22">
        <v>-38390190677</v>
      </c>
      <c r="O31" s="22">
        <v>-38390190677</v>
      </c>
      <c r="P31" s="22">
        <v>-38390190677</v>
      </c>
    </row>
    <row r="32" spans="1:16" hidden="1" x14ac:dyDescent="0.3">
      <c r="A32" s="32"/>
      <c r="B32" s="12" t="s">
        <v>170</v>
      </c>
      <c r="C32" s="12" t="s">
        <v>170</v>
      </c>
      <c r="D32" s="12" t="s">
        <v>15</v>
      </c>
      <c r="E32" s="22">
        <v>-20405000</v>
      </c>
      <c r="F32" s="22">
        <v>-20405000</v>
      </c>
      <c r="G32" s="22">
        <v>-20405000</v>
      </c>
      <c r="H32" s="22">
        <v>-20405000</v>
      </c>
      <c r="I32" s="22">
        <v>-20405000</v>
      </c>
      <c r="J32" s="22">
        <v>-20405000</v>
      </c>
      <c r="K32" s="22">
        <v>-20405000</v>
      </c>
      <c r="L32" s="22">
        <v>-20405000</v>
      </c>
      <c r="M32" s="22">
        <v>-20405000</v>
      </c>
      <c r="N32" s="22">
        <v>-20405000</v>
      </c>
      <c r="O32" s="22">
        <v>-20405000</v>
      </c>
      <c r="P32" s="22">
        <v>-20405000</v>
      </c>
    </row>
    <row r="33" spans="1:16" hidden="1" x14ac:dyDescent="0.3">
      <c r="A33" s="32"/>
      <c r="B33" s="12" t="s">
        <v>171</v>
      </c>
      <c r="C33" s="12" t="s">
        <v>171</v>
      </c>
      <c r="D33" s="12" t="s">
        <v>15</v>
      </c>
      <c r="E33" s="22">
        <v>-2079840475</v>
      </c>
      <c r="F33" s="22">
        <v>-3172846403</v>
      </c>
      <c r="G33" s="22">
        <v>-3172846403</v>
      </c>
      <c r="H33" s="22">
        <v>-3172846403</v>
      </c>
      <c r="I33" s="22">
        <v>-3172846403</v>
      </c>
      <c r="J33" s="22">
        <v>-3172846403</v>
      </c>
      <c r="K33" s="22">
        <v>-3172846403</v>
      </c>
      <c r="L33" s="22">
        <v>-3172846403</v>
      </c>
      <c r="M33" s="22">
        <v>-3172846403</v>
      </c>
      <c r="N33" s="22">
        <v>-3172846403</v>
      </c>
      <c r="O33" s="22">
        <v>-3172846403</v>
      </c>
      <c r="P33" s="22">
        <v>-3172846403</v>
      </c>
    </row>
    <row r="34" spans="1:16" hidden="1" x14ac:dyDescent="0.3">
      <c r="A34" s="32"/>
      <c r="B34" s="12" t="s">
        <v>172</v>
      </c>
      <c r="C34" s="12" t="s">
        <v>172</v>
      </c>
      <c r="D34" s="12" t="s">
        <v>15</v>
      </c>
      <c r="E34" s="22">
        <v>-775457470</v>
      </c>
      <c r="F34" s="22">
        <v>-829814140</v>
      </c>
      <c r="G34" s="22">
        <v>-984988270</v>
      </c>
      <c r="H34" s="22">
        <v>-1007823520</v>
      </c>
      <c r="I34" s="22">
        <v>-1007823520</v>
      </c>
      <c r="J34" s="22">
        <v>-1023362695</v>
      </c>
      <c r="K34" s="22">
        <v>-1023362695</v>
      </c>
      <c r="L34" s="22">
        <v>-1023362695</v>
      </c>
      <c r="M34" s="22">
        <v>-1023362695</v>
      </c>
      <c r="N34" s="22">
        <v>-1023362695</v>
      </c>
      <c r="O34" s="22">
        <v>-1023362695</v>
      </c>
      <c r="P34" s="22">
        <v>-1023362695</v>
      </c>
    </row>
    <row r="35" spans="1:16" hidden="1" x14ac:dyDescent="0.3">
      <c r="A35" s="32"/>
      <c r="B35" s="12" t="s">
        <v>173</v>
      </c>
      <c r="C35" s="12" t="s">
        <v>173</v>
      </c>
      <c r="D35" s="12" t="s">
        <v>15</v>
      </c>
      <c r="E35" s="22">
        <v>-33117000</v>
      </c>
      <c r="F35" s="22">
        <v>-33117000</v>
      </c>
      <c r="G35" s="22">
        <v>-33117000</v>
      </c>
      <c r="H35" s="22">
        <v>-33117000</v>
      </c>
      <c r="I35" s="22">
        <v>-33117000</v>
      </c>
      <c r="J35" s="22">
        <v>-33117000</v>
      </c>
      <c r="K35" s="22">
        <v>-33117000</v>
      </c>
      <c r="L35" s="22">
        <v>-33117000</v>
      </c>
      <c r="M35" s="22">
        <v>-33117000</v>
      </c>
      <c r="N35" s="22">
        <v>-33117000</v>
      </c>
      <c r="O35" s="22">
        <v>-33117000</v>
      </c>
      <c r="P35" s="22">
        <v>-33117000</v>
      </c>
    </row>
    <row r="36" spans="1:16" hidden="1" x14ac:dyDescent="0.3">
      <c r="A36" s="32"/>
      <c r="B36" s="12" t="s">
        <v>174</v>
      </c>
      <c r="C36" s="12" t="s">
        <v>174</v>
      </c>
      <c r="D36" s="12" t="s">
        <v>15</v>
      </c>
      <c r="E36" s="22">
        <v>-145079000</v>
      </c>
      <c r="F36" s="22">
        <v>-145079000</v>
      </c>
      <c r="G36" s="22">
        <v>-145079000</v>
      </c>
      <c r="H36" s="22">
        <v>-282519800</v>
      </c>
      <c r="I36" s="22">
        <v>-282519800</v>
      </c>
      <c r="J36" s="22">
        <v>-282519800</v>
      </c>
      <c r="K36" s="22">
        <v>-282519800</v>
      </c>
      <c r="L36" s="22">
        <v>-282519800</v>
      </c>
      <c r="M36" s="22">
        <v>-282519800</v>
      </c>
      <c r="N36" s="22">
        <v>-282519800</v>
      </c>
      <c r="O36" s="22">
        <v>-282519800</v>
      </c>
      <c r="P36" s="22">
        <v>-282519800</v>
      </c>
    </row>
    <row r="37" spans="1:16" hidden="1" x14ac:dyDescent="0.3">
      <c r="A37" s="32"/>
      <c r="B37" s="12" t="s">
        <v>175</v>
      </c>
      <c r="C37" s="12" t="s">
        <v>175</v>
      </c>
      <c r="D37" s="12" t="s">
        <v>15</v>
      </c>
      <c r="E37" s="22">
        <v>-8765625</v>
      </c>
      <c r="F37" s="22">
        <v>-8765625</v>
      </c>
      <c r="G37" s="22">
        <v>-17531250</v>
      </c>
      <c r="H37" s="22">
        <v>-17531250</v>
      </c>
      <c r="I37" s="22">
        <v>-17531250</v>
      </c>
      <c r="J37" s="22">
        <v>-17531250</v>
      </c>
      <c r="K37" s="22">
        <v>-17531250</v>
      </c>
      <c r="L37" s="22">
        <v>-17531250</v>
      </c>
      <c r="M37" s="22">
        <v>-17531250</v>
      </c>
      <c r="N37" s="22">
        <v>-17531250</v>
      </c>
      <c r="O37" s="22">
        <v>-17531250</v>
      </c>
      <c r="P37" s="22">
        <v>-17531250</v>
      </c>
    </row>
    <row r="38" spans="1:16" hidden="1" x14ac:dyDescent="0.3">
      <c r="A38" s="32"/>
      <c r="B38" s="12" t="s">
        <v>176</v>
      </c>
      <c r="C38" s="12" t="s">
        <v>176</v>
      </c>
      <c r="D38" s="12" t="s">
        <v>15</v>
      </c>
      <c r="E38" s="22">
        <v>-235636363</v>
      </c>
      <c r="F38" s="22">
        <v>-235636363</v>
      </c>
      <c r="G38" s="22">
        <v>-235636363</v>
      </c>
      <c r="H38" s="22">
        <v>-235636363</v>
      </c>
      <c r="I38" s="22">
        <v>-235636363</v>
      </c>
      <c r="J38" s="22">
        <v>-235636363</v>
      </c>
      <c r="K38" s="22">
        <v>-235636363</v>
      </c>
      <c r="L38" s="22">
        <v>-235636363</v>
      </c>
      <c r="M38" s="22">
        <v>-235636363</v>
      </c>
      <c r="N38" s="22">
        <v>-235636363</v>
      </c>
      <c r="O38" s="22">
        <v>-235636363</v>
      </c>
      <c r="P38" s="22">
        <v>-235636363</v>
      </c>
    </row>
    <row r="39" spans="1:16" hidden="1" x14ac:dyDescent="0.3">
      <c r="A39" s="32"/>
      <c r="B39" s="12" t="s">
        <v>161</v>
      </c>
      <c r="C39" s="12" t="s">
        <v>161</v>
      </c>
      <c r="D39" s="12" t="s">
        <v>15</v>
      </c>
      <c r="E39" s="22">
        <v>-169876060</v>
      </c>
      <c r="F39" s="22">
        <v>-169876060</v>
      </c>
      <c r="G39" s="22">
        <v>-169876060</v>
      </c>
      <c r="H39" s="22">
        <v>-170984551</v>
      </c>
      <c r="I39" s="22">
        <v>-209491190</v>
      </c>
      <c r="J39" s="22">
        <v>-209491190</v>
      </c>
      <c r="K39" s="22">
        <v>-209491190</v>
      </c>
      <c r="L39" s="22">
        <v>-209491190</v>
      </c>
      <c r="M39" s="22">
        <v>-209491190</v>
      </c>
      <c r="N39" s="22">
        <v>-209491190</v>
      </c>
      <c r="O39" s="22">
        <v>-209491190</v>
      </c>
      <c r="P39" s="22">
        <v>-209491190</v>
      </c>
    </row>
    <row r="40" spans="1:16" hidden="1" x14ac:dyDescent="0.3">
      <c r="A40" s="32"/>
      <c r="B40" s="12" t="s">
        <v>177</v>
      </c>
      <c r="C40" s="12" t="s">
        <v>177</v>
      </c>
      <c r="D40" s="12" t="s">
        <v>15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22">
        <v>-44000000</v>
      </c>
      <c r="K40" s="22">
        <v>-44000000</v>
      </c>
      <c r="L40" s="22">
        <v>-44000000</v>
      </c>
      <c r="M40" s="22">
        <v>-44000000</v>
      </c>
      <c r="N40" s="22">
        <v>-44000000</v>
      </c>
      <c r="O40" s="22">
        <v>-44000000</v>
      </c>
      <c r="P40" s="22">
        <v>-44000000</v>
      </c>
    </row>
    <row r="41" spans="1:16" hidden="1" x14ac:dyDescent="0.3">
      <c r="A41" s="32"/>
      <c r="B41" s="12" t="s">
        <v>178</v>
      </c>
      <c r="C41" s="12" t="s">
        <v>178</v>
      </c>
      <c r="D41" s="12" t="s">
        <v>15</v>
      </c>
      <c r="E41" s="22">
        <v>-208119055</v>
      </c>
      <c r="F41" s="22">
        <v>-208119055</v>
      </c>
      <c r="G41" s="22">
        <v>-208119055</v>
      </c>
      <c r="H41" s="22">
        <v>-283480733</v>
      </c>
      <c r="I41" s="22">
        <v>-364039768</v>
      </c>
      <c r="J41" s="22">
        <v>-444598803</v>
      </c>
      <c r="K41" s="22">
        <v>-444598803</v>
      </c>
      <c r="L41" s="22">
        <v>-444598803</v>
      </c>
      <c r="M41" s="22">
        <v>-444598803</v>
      </c>
      <c r="N41" s="22">
        <v>-444598803</v>
      </c>
      <c r="O41" s="22">
        <v>-444598803</v>
      </c>
      <c r="P41" s="22">
        <v>-444598803</v>
      </c>
    </row>
    <row r="42" spans="1:16" hidden="1" x14ac:dyDescent="0.3">
      <c r="A42" s="32"/>
      <c r="B42" s="12" t="s">
        <v>179</v>
      </c>
      <c r="C42" s="12" t="s">
        <v>179</v>
      </c>
      <c r="D42" s="12" t="s">
        <v>15</v>
      </c>
      <c r="E42" s="22">
        <v>-5129352000</v>
      </c>
      <c r="F42" s="22">
        <v>-5407344000</v>
      </c>
      <c r="G42" s="22">
        <v>-5685336000</v>
      </c>
      <c r="H42" s="22">
        <v>-5685336000</v>
      </c>
      <c r="I42" s="22">
        <v>-5685336000</v>
      </c>
      <c r="J42" s="22">
        <v>-5839776000</v>
      </c>
      <c r="K42" s="22">
        <v>-5839776000</v>
      </c>
      <c r="L42" s="22">
        <v>-5839776000</v>
      </c>
      <c r="M42" s="22">
        <v>-5839776000</v>
      </c>
      <c r="N42" s="22">
        <v>-5839776000</v>
      </c>
      <c r="O42" s="22">
        <v>-5839776000</v>
      </c>
      <c r="P42" s="22">
        <v>-5839776000</v>
      </c>
    </row>
    <row r="43" spans="1:16" hidden="1" x14ac:dyDescent="0.3">
      <c r="A43" s="32"/>
      <c r="B43" s="12" t="s">
        <v>180</v>
      </c>
      <c r="C43" s="12" t="s">
        <v>180</v>
      </c>
      <c r="D43" s="12" t="s">
        <v>15</v>
      </c>
      <c r="E43" s="22">
        <v>-228561480</v>
      </c>
      <c r="F43" s="22">
        <v>-228561480</v>
      </c>
      <c r="G43" s="22">
        <v>-228561480</v>
      </c>
      <c r="H43" s="22">
        <v>-228561480</v>
      </c>
      <c r="I43" s="22">
        <v>-228561480</v>
      </c>
      <c r="J43" s="22">
        <v>-228561480</v>
      </c>
      <c r="K43" s="22">
        <v>-228561480</v>
      </c>
      <c r="L43" s="22">
        <v>-228561480</v>
      </c>
      <c r="M43" s="22">
        <v>-228561480</v>
      </c>
      <c r="N43" s="22">
        <v>-228561480</v>
      </c>
      <c r="O43" s="22">
        <v>-228561480</v>
      </c>
      <c r="P43" s="22">
        <v>-228561480</v>
      </c>
    </row>
    <row r="44" spans="1:16" hidden="1" x14ac:dyDescent="0.3">
      <c r="A44" s="32"/>
      <c r="B44" s="12" t="s">
        <v>181</v>
      </c>
      <c r="C44" s="12" t="s">
        <v>181</v>
      </c>
      <c r="D44" s="12" t="s">
        <v>15</v>
      </c>
      <c r="E44" s="22">
        <v>-1757289310</v>
      </c>
      <c r="F44" s="22">
        <v>-1801201841</v>
      </c>
      <c r="G44" s="22">
        <v>-1801201841</v>
      </c>
      <c r="H44" s="22">
        <v>-1801201841</v>
      </c>
      <c r="I44" s="22">
        <v>-1801201841</v>
      </c>
      <c r="J44" s="22">
        <v>-1801201841</v>
      </c>
      <c r="K44" s="22">
        <v>-1801201841</v>
      </c>
      <c r="L44" s="22">
        <v>-1801201841</v>
      </c>
      <c r="M44" s="22">
        <v>-1801201841</v>
      </c>
      <c r="N44" s="22">
        <v>-1801201841</v>
      </c>
      <c r="O44" s="22">
        <v>-1801201841</v>
      </c>
      <c r="P44" s="22">
        <v>-1801201841</v>
      </c>
    </row>
    <row r="45" spans="1:16" hidden="1" x14ac:dyDescent="0.3">
      <c r="A45" s="32"/>
      <c r="B45" s="12" t="s">
        <v>182</v>
      </c>
      <c r="C45" s="12" t="s">
        <v>182</v>
      </c>
      <c r="D45" s="12" t="s">
        <v>15</v>
      </c>
      <c r="E45" s="22">
        <v>-2094840</v>
      </c>
      <c r="F45" s="22">
        <v>-2094840</v>
      </c>
      <c r="G45" s="22">
        <v>-2094840</v>
      </c>
      <c r="H45" s="22">
        <v>-2094840</v>
      </c>
      <c r="I45" s="22">
        <v>-2094840</v>
      </c>
      <c r="J45" s="22">
        <v>-2094840</v>
      </c>
      <c r="K45" s="22">
        <v>-2094840</v>
      </c>
      <c r="L45" s="22">
        <v>-2094840</v>
      </c>
      <c r="M45" s="22">
        <v>-2094840</v>
      </c>
      <c r="N45" s="22">
        <v>-2094840</v>
      </c>
      <c r="O45" s="22">
        <v>-2094840</v>
      </c>
      <c r="P45" s="22">
        <v>-2094840</v>
      </c>
    </row>
    <row r="46" spans="1:16" hidden="1" x14ac:dyDescent="0.3">
      <c r="A46" s="32"/>
      <c r="B46" s="12" t="s">
        <v>183</v>
      </c>
      <c r="C46" s="12" t="s">
        <v>183</v>
      </c>
      <c r="D46" s="12" t="s">
        <v>15</v>
      </c>
      <c r="E46" s="22">
        <v>-1213157000</v>
      </c>
      <c r="F46" s="22">
        <v>-1213157000</v>
      </c>
      <c r="G46" s="22">
        <v>-1213157000</v>
      </c>
      <c r="H46" s="22">
        <v>-1213157000</v>
      </c>
      <c r="I46" s="22">
        <v>-1213157000</v>
      </c>
      <c r="J46" s="22">
        <v>-1213157000</v>
      </c>
      <c r="K46" s="22">
        <v>-1213157000</v>
      </c>
      <c r="L46" s="22">
        <v>-1213157000</v>
      </c>
      <c r="M46" s="22">
        <v>-1213157000</v>
      </c>
      <c r="N46" s="22">
        <v>-1213157000</v>
      </c>
      <c r="O46" s="22">
        <v>-1213157000</v>
      </c>
      <c r="P46" s="22">
        <v>-1213157000</v>
      </c>
    </row>
    <row r="47" spans="1:16" hidden="1" x14ac:dyDescent="0.3">
      <c r="A47" s="32"/>
      <c r="B47" s="12" t="s">
        <v>184</v>
      </c>
      <c r="C47" s="12" t="s">
        <v>184</v>
      </c>
      <c r="D47" s="12" t="s">
        <v>15</v>
      </c>
      <c r="E47" s="22">
        <v>-74879964</v>
      </c>
      <c r="F47" s="22">
        <v>-180848484</v>
      </c>
      <c r="G47" s="22">
        <v>-180848484</v>
      </c>
      <c r="H47" s="22">
        <v>-180848484</v>
      </c>
      <c r="I47" s="22">
        <v>-180848484</v>
      </c>
      <c r="J47" s="22">
        <v>-180848484</v>
      </c>
      <c r="K47" s="22">
        <v>-180848484</v>
      </c>
      <c r="L47" s="22">
        <v>-180848484</v>
      </c>
      <c r="M47" s="22">
        <v>-180848484</v>
      </c>
      <c r="N47" s="22">
        <v>-180848484</v>
      </c>
      <c r="O47" s="22">
        <v>-180848484</v>
      </c>
      <c r="P47" s="22">
        <v>-180848484</v>
      </c>
    </row>
    <row r="48" spans="1:16" hidden="1" x14ac:dyDescent="0.3">
      <c r="A48" s="32"/>
      <c r="B48" s="12" t="s">
        <v>163</v>
      </c>
      <c r="C48" s="12" t="s">
        <v>163</v>
      </c>
      <c r="D48" s="12" t="s">
        <v>15</v>
      </c>
      <c r="E48" s="22">
        <v>-2116800</v>
      </c>
      <c r="F48" s="22">
        <v>-2116800</v>
      </c>
      <c r="G48" s="22">
        <v>-2116800</v>
      </c>
      <c r="H48" s="22">
        <v>-2116800</v>
      </c>
      <c r="I48" s="22">
        <v>-2116800</v>
      </c>
      <c r="J48" s="22">
        <v>-7767270</v>
      </c>
      <c r="K48" s="22">
        <v>-7767270</v>
      </c>
      <c r="L48" s="22">
        <v>-7767270</v>
      </c>
      <c r="M48" s="22">
        <v>-7767270</v>
      </c>
      <c r="N48" s="22">
        <v>-7767270</v>
      </c>
      <c r="O48" s="22">
        <v>-7767270</v>
      </c>
      <c r="P48" s="22">
        <v>-7767270</v>
      </c>
    </row>
    <row r="49" spans="1:16" hidden="1" x14ac:dyDescent="0.3">
      <c r="A49" s="32"/>
      <c r="B49" s="12" t="s">
        <v>185</v>
      </c>
      <c r="C49" s="12" t="s">
        <v>185</v>
      </c>
      <c r="D49" s="12" t="s">
        <v>15</v>
      </c>
      <c r="E49" s="22">
        <v>-86902875</v>
      </c>
      <c r="F49" s="22">
        <v>-86902875</v>
      </c>
      <c r="G49" s="22">
        <v>-86902875</v>
      </c>
      <c r="H49" s="22">
        <v>-86902875</v>
      </c>
      <c r="I49" s="22">
        <v>-86902875</v>
      </c>
      <c r="J49" s="22">
        <v>-86902875</v>
      </c>
      <c r="K49" s="22">
        <v>-86902875</v>
      </c>
      <c r="L49" s="22">
        <v>-86902875</v>
      </c>
      <c r="M49" s="22">
        <v>-86902875</v>
      </c>
      <c r="N49" s="22">
        <v>-86902875</v>
      </c>
      <c r="O49" s="22">
        <v>-86902875</v>
      </c>
      <c r="P49" s="22">
        <v>-86902875</v>
      </c>
    </row>
    <row r="50" spans="1:16" hidden="1" x14ac:dyDescent="0.3">
      <c r="A50" s="32"/>
      <c r="B50" s="12" t="s">
        <v>186</v>
      </c>
      <c r="C50" s="12" t="s">
        <v>186</v>
      </c>
      <c r="D50" s="12" t="s">
        <v>15</v>
      </c>
      <c r="E50" s="22">
        <v>-3240000</v>
      </c>
      <c r="F50" s="22">
        <v>-3240000</v>
      </c>
      <c r="G50" s="22">
        <v>-3240000</v>
      </c>
      <c r="H50" s="22">
        <v>-3240000</v>
      </c>
      <c r="I50" s="22">
        <v>-3240000</v>
      </c>
      <c r="J50" s="22">
        <v>-3240000</v>
      </c>
      <c r="K50" s="22">
        <v>-3240000</v>
      </c>
      <c r="L50" s="22">
        <v>-3240000</v>
      </c>
      <c r="M50" s="22">
        <v>-3240000</v>
      </c>
      <c r="N50" s="22">
        <v>-3240000</v>
      </c>
      <c r="O50" s="22">
        <v>-3240000</v>
      </c>
      <c r="P50" s="22">
        <v>-3240000</v>
      </c>
    </row>
    <row r="51" spans="1:16" hidden="1" x14ac:dyDescent="0.3">
      <c r="A51" s="32"/>
      <c r="B51" s="12" t="s">
        <v>187</v>
      </c>
      <c r="C51" s="12" t="s">
        <v>187</v>
      </c>
      <c r="D51" s="12" t="s">
        <v>15</v>
      </c>
      <c r="E51" s="22">
        <v>-1620000</v>
      </c>
      <c r="F51" s="22">
        <v>-1620000</v>
      </c>
      <c r="G51" s="22">
        <v>-1620000</v>
      </c>
      <c r="H51" s="22">
        <v>-1620000</v>
      </c>
      <c r="I51" s="22">
        <v>-1620000</v>
      </c>
      <c r="J51" s="22">
        <v>-1620000</v>
      </c>
      <c r="K51" s="22">
        <v>-1620000</v>
      </c>
      <c r="L51" s="22">
        <v>-1620000</v>
      </c>
      <c r="M51" s="22">
        <v>-1620000</v>
      </c>
      <c r="N51" s="22">
        <v>-1620000</v>
      </c>
      <c r="O51" s="22">
        <v>-1620000</v>
      </c>
      <c r="P51" s="22">
        <v>-1620000</v>
      </c>
    </row>
    <row r="52" spans="1:16" hidden="1" x14ac:dyDescent="0.3">
      <c r="A52" s="32"/>
      <c r="B52" s="12" t="s">
        <v>188</v>
      </c>
      <c r="C52" s="12" t="s">
        <v>188</v>
      </c>
      <c r="D52" s="12" t="s">
        <v>15</v>
      </c>
      <c r="E52" s="22">
        <v>-4309000</v>
      </c>
      <c r="F52" s="22">
        <v>-4309000</v>
      </c>
      <c r="G52" s="22">
        <v>-4309000</v>
      </c>
      <c r="H52" s="22">
        <v>-4309000</v>
      </c>
      <c r="I52" s="22">
        <v>-4309000</v>
      </c>
      <c r="J52" s="22">
        <v>-4309000</v>
      </c>
      <c r="K52" s="22">
        <v>-4309000</v>
      </c>
      <c r="L52" s="22">
        <v>-4309000</v>
      </c>
      <c r="M52" s="22">
        <v>-4309000</v>
      </c>
      <c r="N52" s="22">
        <v>-4309000</v>
      </c>
      <c r="O52" s="22">
        <v>-4309000</v>
      </c>
      <c r="P52" s="22">
        <v>-4309000</v>
      </c>
    </row>
    <row r="53" spans="1:16" hidden="1" x14ac:dyDescent="0.3">
      <c r="A53" s="32"/>
      <c r="B53" s="12" t="s">
        <v>189</v>
      </c>
      <c r="C53" s="12" t="s">
        <v>189</v>
      </c>
      <c r="D53" s="12" t="s">
        <v>15</v>
      </c>
      <c r="E53" s="22">
        <v>-2427000</v>
      </c>
      <c r="F53" s="22">
        <v>-2427000</v>
      </c>
      <c r="G53" s="22">
        <v>-2427000</v>
      </c>
      <c r="H53" s="22">
        <v>-2427000</v>
      </c>
      <c r="I53" s="22">
        <v>-2427000</v>
      </c>
      <c r="J53" s="22">
        <v>-2427000</v>
      </c>
      <c r="K53" s="22">
        <v>-2427000</v>
      </c>
      <c r="L53" s="22">
        <v>-2427000</v>
      </c>
      <c r="M53" s="22">
        <v>-2427000</v>
      </c>
      <c r="N53" s="22">
        <v>-2427000</v>
      </c>
      <c r="O53" s="22">
        <v>-2427000</v>
      </c>
      <c r="P53" s="22">
        <v>-2427000</v>
      </c>
    </row>
    <row r="54" spans="1:16" hidden="1" x14ac:dyDescent="0.3">
      <c r="A54" s="32"/>
      <c r="B54" s="12" t="s">
        <v>190</v>
      </c>
      <c r="C54" s="12" t="s">
        <v>190</v>
      </c>
      <c r="D54" s="12" t="s">
        <v>15</v>
      </c>
      <c r="E54" s="13">
        <v>997865145</v>
      </c>
      <c r="F54" s="13">
        <v>997865145</v>
      </c>
      <c r="G54" s="13">
        <v>997865145</v>
      </c>
      <c r="H54" s="13">
        <v>997865145</v>
      </c>
      <c r="I54" s="13">
        <v>997865145</v>
      </c>
      <c r="J54" s="13">
        <v>997865145</v>
      </c>
      <c r="K54" s="13">
        <v>997865145</v>
      </c>
      <c r="L54" s="13">
        <v>997865145</v>
      </c>
      <c r="M54" s="13">
        <v>997865145</v>
      </c>
      <c r="N54" s="13">
        <v>997865145</v>
      </c>
      <c r="O54" s="13">
        <v>997865145</v>
      </c>
      <c r="P54" s="13">
        <v>997865145</v>
      </c>
    </row>
    <row r="55" spans="1:16" hidden="1" x14ac:dyDescent="0.3">
      <c r="A55" s="32"/>
      <c r="B55" s="12" t="s">
        <v>191</v>
      </c>
      <c r="C55" s="12" t="s">
        <v>191</v>
      </c>
      <c r="D55" s="12" t="s">
        <v>15</v>
      </c>
      <c r="E55" s="13">
        <v>136293911302</v>
      </c>
      <c r="F55" s="13">
        <v>141647419550</v>
      </c>
      <c r="G55" s="13">
        <v>147000927798</v>
      </c>
      <c r="H55" s="13">
        <v>152354436046</v>
      </c>
      <c r="I55" s="13">
        <v>157707944294</v>
      </c>
      <c r="J55" s="13">
        <v>163061452542</v>
      </c>
      <c r="K55" s="13">
        <v>163061452542</v>
      </c>
      <c r="L55" s="13">
        <v>163061452542</v>
      </c>
      <c r="M55" s="13">
        <v>163061452542</v>
      </c>
      <c r="N55" s="13">
        <v>163061452542</v>
      </c>
      <c r="O55" s="13">
        <v>163061452542</v>
      </c>
      <c r="P55" s="13">
        <v>163061452542</v>
      </c>
    </row>
    <row r="56" spans="1:16" hidden="1" x14ac:dyDescent="0.3">
      <c r="A56" s="32"/>
      <c r="B56" s="12" t="s">
        <v>192</v>
      </c>
      <c r="C56" s="12" t="s">
        <v>192</v>
      </c>
      <c r="D56" s="12" t="s">
        <v>15</v>
      </c>
      <c r="E56" s="13">
        <v>0</v>
      </c>
      <c r="F56" s="13">
        <v>0</v>
      </c>
      <c r="G56" s="13">
        <v>0</v>
      </c>
      <c r="H56" s="22">
        <v>-2909000</v>
      </c>
      <c r="I56" s="22">
        <v>-2909000</v>
      </c>
      <c r="J56" s="22">
        <v>-2909000</v>
      </c>
      <c r="K56" s="22">
        <v>-2909000</v>
      </c>
      <c r="L56" s="22">
        <v>-2909000</v>
      </c>
      <c r="M56" s="22">
        <v>-2909000</v>
      </c>
      <c r="N56" s="22">
        <v>-2909000</v>
      </c>
      <c r="O56" s="22">
        <v>-2909000</v>
      </c>
      <c r="P56" s="22">
        <v>-2909000</v>
      </c>
    </row>
    <row r="57" spans="1:16" hidden="1" x14ac:dyDescent="0.3">
      <c r="A57" s="32"/>
      <c r="B57" s="12" t="s">
        <v>193</v>
      </c>
      <c r="C57" s="12" t="s">
        <v>193</v>
      </c>
      <c r="D57" s="12" t="s">
        <v>15</v>
      </c>
      <c r="E57" s="13">
        <v>1484965900</v>
      </c>
      <c r="F57" s="13">
        <v>1484965900</v>
      </c>
      <c r="G57" s="13">
        <v>1484965900</v>
      </c>
      <c r="H57" s="13">
        <v>1484965900</v>
      </c>
      <c r="I57" s="13">
        <v>1484965900</v>
      </c>
      <c r="J57" s="13">
        <v>1484965900</v>
      </c>
      <c r="K57" s="13">
        <v>1484965900</v>
      </c>
      <c r="L57" s="13">
        <v>1484965900</v>
      </c>
      <c r="M57" s="13">
        <v>1484965900</v>
      </c>
      <c r="N57" s="13">
        <v>1484965900</v>
      </c>
      <c r="O57" s="13">
        <v>1484965900</v>
      </c>
      <c r="P57" s="13">
        <v>1484965900</v>
      </c>
    </row>
    <row r="58" spans="1:16" hidden="1" x14ac:dyDescent="0.3">
      <c r="A58" s="32"/>
      <c r="B58" s="12" t="s">
        <v>194</v>
      </c>
      <c r="C58" s="12" t="s">
        <v>194</v>
      </c>
      <c r="D58" s="12" t="s">
        <v>15</v>
      </c>
      <c r="E58" s="22">
        <v>-36300000</v>
      </c>
      <c r="F58" s="22">
        <v>-36300000</v>
      </c>
      <c r="G58" s="22">
        <v>-36300000</v>
      </c>
      <c r="H58" s="22">
        <v>-36300000</v>
      </c>
      <c r="I58" s="22">
        <v>-36300000</v>
      </c>
      <c r="J58" s="22">
        <v>-36300000</v>
      </c>
      <c r="K58" s="22">
        <v>-36300000</v>
      </c>
      <c r="L58" s="22">
        <v>-36300000</v>
      </c>
      <c r="M58" s="22">
        <v>-36300000</v>
      </c>
      <c r="N58" s="22">
        <v>-36300000</v>
      </c>
      <c r="O58" s="22">
        <v>-36300000</v>
      </c>
      <c r="P58" s="22">
        <v>-36300000</v>
      </c>
    </row>
    <row r="59" spans="1:16" hidden="1" x14ac:dyDescent="0.3">
      <c r="A59" s="32"/>
      <c r="B59" s="12" t="s">
        <v>195</v>
      </c>
      <c r="C59" s="12" t="s">
        <v>195</v>
      </c>
      <c r="D59" s="12" t="s">
        <v>15</v>
      </c>
      <c r="E59" s="22">
        <v>-2909000</v>
      </c>
      <c r="F59" s="22">
        <v>-2909000</v>
      </c>
      <c r="G59" s="22">
        <v>-2909000</v>
      </c>
      <c r="H59" s="22">
        <v>-2909000</v>
      </c>
      <c r="I59" s="22">
        <v>-2909000</v>
      </c>
      <c r="J59" s="22">
        <v>-2909000</v>
      </c>
      <c r="K59" s="22">
        <v>-2909000</v>
      </c>
      <c r="L59" s="22">
        <v>-2909000</v>
      </c>
      <c r="M59" s="22">
        <v>-2909000</v>
      </c>
      <c r="N59" s="22">
        <v>-2909000</v>
      </c>
      <c r="O59" s="22">
        <v>-2909000</v>
      </c>
      <c r="P59" s="22">
        <v>-2909000</v>
      </c>
    </row>
    <row r="60" spans="1:16" hidden="1" x14ac:dyDescent="0.3">
      <c r="A60" s="32"/>
      <c r="B60" s="12" t="s">
        <v>196</v>
      </c>
      <c r="C60" s="12" t="s">
        <v>196</v>
      </c>
      <c r="D60" s="12" t="s">
        <v>15</v>
      </c>
      <c r="E60" s="22">
        <v>-2079849085</v>
      </c>
      <c r="F60" s="22">
        <v>-2079849085</v>
      </c>
      <c r="G60" s="22">
        <v>-2079849085</v>
      </c>
      <c r="H60" s="22">
        <v>-2079849085</v>
      </c>
      <c r="I60" s="22">
        <v>-2079849085</v>
      </c>
      <c r="J60" s="22">
        <v>-2274249085</v>
      </c>
      <c r="K60" s="22">
        <v>-2274249085</v>
      </c>
      <c r="L60" s="22">
        <v>-2274249085</v>
      </c>
      <c r="M60" s="22">
        <v>-2274249085</v>
      </c>
      <c r="N60" s="22">
        <v>-2274249085</v>
      </c>
      <c r="O60" s="22">
        <v>-2274249085</v>
      </c>
      <c r="P60" s="22">
        <v>-2274249085</v>
      </c>
    </row>
    <row r="61" spans="1:16" hidden="1" x14ac:dyDescent="0.3">
      <c r="A61" s="32"/>
      <c r="B61" s="12" t="s">
        <v>197</v>
      </c>
      <c r="C61" s="12" t="s">
        <v>197</v>
      </c>
      <c r="D61" s="12" t="s">
        <v>15</v>
      </c>
      <c r="E61" s="22">
        <v>-3672000</v>
      </c>
      <c r="F61" s="22">
        <v>-3672000</v>
      </c>
      <c r="G61" s="22">
        <v>-3672000</v>
      </c>
      <c r="H61" s="22">
        <v>-3672000</v>
      </c>
      <c r="I61" s="22">
        <v>-3672000</v>
      </c>
      <c r="J61" s="22">
        <v>-3672000</v>
      </c>
      <c r="K61" s="22">
        <v>-3672000</v>
      </c>
      <c r="L61" s="22">
        <v>-3672000</v>
      </c>
      <c r="M61" s="22">
        <v>-3672000</v>
      </c>
      <c r="N61" s="22">
        <v>-3672000</v>
      </c>
      <c r="O61" s="22">
        <v>-3672000</v>
      </c>
      <c r="P61" s="22">
        <v>-3672000</v>
      </c>
    </row>
    <row r="62" spans="1:16" hidden="1" x14ac:dyDescent="0.3">
      <c r="A62" s="32"/>
      <c r="B62" s="12" t="s">
        <v>198</v>
      </c>
      <c r="C62" s="12" t="s">
        <v>198</v>
      </c>
      <c r="D62" s="12" t="s">
        <v>15</v>
      </c>
      <c r="E62" s="13">
        <v>0</v>
      </c>
      <c r="F62" s="13">
        <v>0</v>
      </c>
      <c r="G62" s="13">
        <v>0</v>
      </c>
      <c r="H62" s="13">
        <v>0</v>
      </c>
      <c r="I62" s="13">
        <v>1431121725</v>
      </c>
      <c r="J62" s="13">
        <v>1431121725</v>
      </c>
      <c r="K62" s="13">
        <v>1431121725</v>
      </c>
      <c r="L62" s="13">
        <v>1431121725</v>
      </c>
      <c r="M62" s="13">
        <v>1431121725</v>
      </c>
      <c r="N62" s="13">
        <v>1431121725</v>
      </c>
      <c r="O62" s="13">
        <v>1431121725</v>
      </c>
      <c r="P62" s="13">
        <v>1431121725</v>
      </c>
    </row>
    <row r="63" spans="1:16" hidden="1" x14ac:dyDescent="0.3">
      <c r="A63" s="32"/>
      <c r="B63" s="12" t="s">
        <v>199</v>
      </c>
      <c r="C63" s="12" t="s">
        <v>199</v>
      </c>
      <c r="D63" s="12" t="s">
        <v>15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4612940100</v>
      </c>
      <c r="K63" s="13">
        <v>4612940100</v>
      </c>
      <c r="L63" s="13">
        <v>4612940100</v>
      </c>
      <c r="M63" s="13">
        <v>4612940100</v>
      </c>
      <c r="N63" s="13">
        <v>4612940100</v>
      </c>
      <c r="O63" s="13">
        <v>4612940100</v>
      </c>
      <c r="P63" s="13">
        <v>4612940100</v>
      </c>
    </row>
    <row r="64" spans="1:16" hidden="1" x14ac:dyDescent="0.3">
      <c r="A64" s="33" t="s">
        <v>200</v>
      </c>
      <c r="B64" s="15"/>
      <c r="C64" s="15"/>
      <c r="D64" s="15"/>
      <c r="E64" s="16">
        <f t="shared" ref="E64:P64" si="0">SUM(E16:E63)</f>
        <v>6567324296</v>
      </c>
      <c r="F64" s="16">
        <f t="shared" si="0"/>
        <v>8439838969</v>
      </c>
      <c r="G64" s="16">
        <f t="shared" si="0"/>
        <v>4619231606</v>
      </c>
      <c r="H64" s="16">
        <f t="shared" si="0"/>
        <v>7295915642</v>
      </c>
      <c r="I64" s="16">
        <f t="shared" si="0"/>
        <v>12103885118</v>
      </c>
      <c r="J64" s="16">
        <f t="shared" si="0"/>
        <v>9166086090</v>
      </c>
      <c r="K64" s="16">
        <f t="shared" si="0"/>
        <v>9166086090</v>
      </c>
      <c r="L64" s="16">
        <f t="shared" si="0"/>
        <v>9166086090</v>
      </c>
      <c r="M64" s="16">
        <f t="shared" si="0"/>
        <v>9166086090</v>
      </c>
      <c r="N64" s="16">
        <f t="shared" si="0"/>
        <v>9166086090</v>
      </c>
      <c r="O64" s="16">
        <f t="shared" si="0"/>
        <v>9166086090</v>
      </c>
      <c r="P64" s="16">
        <f t="shared" si="0"/>
        <v>9166086090</v>
      </c>
    </row>
    <row r="65" spans="1:16" hidden="1" x14ac:dyDescent="0.3">
      <c r="A65" s="14" t="s">
        <v>201</v>
      </c>
      <c r="B65" s="15"/>
      <c r="C65" s="15"/>
      <c r="D65" s="15"/>
      <c r="E65" s="16">
        <f t="shared" ref="E65:P65" si="1">SUM(E64)</f>
        <v>6567324296</v>
      </c>
      <c r="F65" s="16">
        <f t="shared" si="1"/>
        <v>8439838969</v>
      </c>
      <c r="G65" s="16">
        <f t="shared" si="1"/>
        <v>4619231606</v>
      </c>
      <c r="H65" s="16">
        <f t="shared" si="1"/>
        <v>7295915642</v>
      </c>
      <c r="I65" s="16">
        <f t="shared" si="1"/>
        <v>12103885118</v>
      </c>
      <c r="J65" s="16">
        <f t="shared" si="1"/>
        <v>9166086090</v>
      </c>
      <c r="K65" s="16">
        <f t="shared" si="1"/>
        <v>9166086090</v>
      </c>
      <c r="L65" s="16">
        <f t="shared" si="1"/>
        <v>9166086090</v>
      </c>
      <c r="M65" s="16">
        <f t="shared" si="1"/>
        <v>9166086090</v>
      </c>
      <c r="N65" s="16">
        <f t="shared" si="1"/>
        <v>9166086090</v>
      </c>
      <c r="O65" s="16">
        <f t="shared" si="1"/>
        <v>9166086090</v>
      </c>
      <c r="P65" s="16">
        <f t="shared" si="1"/>
        <v>9166086090</v>
      </c>
    </row>
    <row r="66" spans="1:16" hidden="1" x14ac:dyDescent="0.3">
      <c r="A66" s="17" t="s">
        <v>154</v>
      </c>
      <c r="B66" s="15"/>
      <c r="C66" s="15"/>
      <c r="D66" s="15"/>
      <c r="E66" s="16">
        <f t="shared" ref="E66:P66" si="2">0+E65+0</f>
        <v>6567324296</v>
      </c>
      <c r="F66" s="16">
        <f t="shared" si="2"/>
        <v>8439838969</v>
      </c>
      <c r="G66" s="16">
        <f t="shared" si="2"/>
        <v>4619231606</v>
      </c>
      <c r="H66" s="16">
        <f t="shared" si="2"/>
        <v>7295915642</v>
      </c>
      <c r="I66" s="16">
        <f t="shared" si="2"/>
        <v>12103885118</v>
      </c>
      <c r="J66" s="16">
        <f t="shared" si="2"/>
        <v>9166086090</v>
      </c>
      <c r="K66" s="16">
        <f t="shared" si="2"/>
        <v>9166086090</v>
      </c>
      <c r="L66" s="16">
        <f t="shared" si="2"/>
        <v>9166086090</v>
      </c>
      <c r="M66" s="16">
        <f t="shared" si="2"/>
        <v>9166086090</v>
      </c>
      <c r="N66" s="16">
        <f t="shared" si="2"/>
        <v>9166086090</v>
      </c>
      <c r="O66" s="16">
        <f t="shared" si="2"/>
        <v>9166086090</v>
      </c>
      <c r="P66" s="16">
        <f t="shared" si="2"/>
        <v>9166086090</v>
      </c>
    </row>
    <row r="67" spans="1:16" x14ac:dyDescent="0.3">
      <c r="A67" s="9" t="s">
        <v>202</v>
      </c>
      <c r="B67" s="3"/>
      <c r="C67" s="3"/>
      <c r="D67" s="3"/>
      <c r="E67" s="4">
        <v>63000000000</v>
      </c>
      <c r="F67" s="4">
        <v>63000000000</v>
      </c>
      <c r="G67" s="4">
        <v>61000000000</v>
      </c>
      <c r="H67" s="4">
        <v>61000000000</v>
      </c>
      <c r="I67" s="4">
        <v>51000000000</v>
      </c>
      <c r="J67" s="4">
        <v>58000000000</v>
      </c>
      <c r="K67" s="4">
        <v>58000000000</v>
      </c>
      <c r="L67" s="4">
        <v>58000000000</v>
      </c>
      <c r="M67" s="4">
        <v>58000000000</v>
      </c>
      <c r="N67" s="4">
        <v>58000000000</v>
      </c>
      <c r="O67" s="4">
        <v>58000000000</v>
      </c>
      <c r="P67" s="4">
        <v>58000000000</v>
      </c>
    </row>
    <row r="68" spans="1:16" hidden="1" x14ac:dyDescent="0.3">
      <c r="A68" s="10" t="s">
        <v>203</v>
      </c>
      <c r="B68" s="3"/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hidden="1" x14ac:dyDescent="0.3">
      <c r="A69" s="11" t="s">
        <v>19</v>
      </c>
      <c r="B69" s="12" t="s">
        <v>156</v>
      </c>
      <c r="C69" s="12" t="s">
        <v>160</v>
      </c>
      <c r="D69" s="12" t="s">
        <v>20</v>
      </c>
      <c r="E69" s="13">
        <v>63000000000</v>
      </c>
      <c r="F69" s="13">
        <v>63000000000</v>
      </c>
      <c r="G69" s="13">
        <v>61000000000</v>
      </c>
      <c r="H69" s="13">
        <v>61000000000</v>
      </c>
      <c r="I69" s="13">
        <v>51000000000</v>
      </c>
      <c r="J69" s="13">
        <v>58000000000</v>
      </c>
      <c r="K69" s="13">
        <v>58000000000</v>
      </c>
      <c r="L69" s="13">
        <v>58000000000</v>
      </c>
      <c r="M69" s="13">
        <v>58000000000</v>
      </c>
      <c r="N69" s="13">
        <v>58000000000</v>
      </c>
      <c r="O69" s="13">
        <v>58000000000</v>
      </c>
      <c r="P69" s="13">
        <v>58000000000</v>
      </c>
    </row>
    <row r="70" spans="1:16" hidden="1" x14ac:dyDescent="0.3">
      <c r="A70" s="14" t="s">
        <v>204</v>
      </c>
      <c r="B70" s="15"/>
      <c r="C70" s="15"/>
      <c r="D70" s="15"/>
      <c r="E70" s="16">
        <f t="shared" ref="E70:P70" si="3">SUM(E69)</f>
        <v>63000000000</v>
      </c>
      <c r="F70" s="16">
        <f t="shared" si="3"/>
        <v>63000000000</v>
      </c>
      <c r="G70" s="16">
        <f t="shared" si="3"/>
        <v>61000000000</v>
      </c>
      <c r="H70" s="16">
        <f t="shared" si="3"/>
        <v>61000000000</v>
      </c>
      <c r="I70" s="16">
        <f t="shared" si="3"/>
        <v>51000000000</v>
      </c>
      <c r="J70" s="16">
        <f t="shared" si="3"/>
        <v>58000000000</v>
      </c>
      <c r="K70" s="16">
        <f t="shared" si="3"/>
        <v>58000000000</v>
      </c>
      <c r="L70" s="16">
        <f t="shared" si="3"/>
        <v>58000000000</v>
      </c>
      <c r="M70" s="16">
        <f t="shared" si="3"/>
        <v>58000000000</v>
      </c>
      <c r="N70" s="16">
        <f t="shared" si="3"/>
        <v>58000000000</v>
      </c>
      <c r="O70" s="16">
        <f t="shared" si="3"/>
        <v>58000000000</v>
      </c>
      <c r="P70" s="16">
        <f t="shared" si="3"/>
        <v>58000000000</v>
      </c>
    </row>
    <row r="71" spans="1:16" hidden="1" x14ac:dyDescent="0.3">
      <c r="A71" s="17" t="s">
        <v>202</v>
      </c>
      <c r="B71" s="15"/>
      <c r="C71" s="15"/>
      <c r="D71" s="15"/>
      <c r="E71" s="16">
        <f t="shared" ref="E71:P71" si="4">E70+0</f>
        <v>63000000000</v>
      </c>
      <c r="F71" s="16">
        <f t="shared" si="4"/>
        <v>63000000000</v>
      </c>
      <c r="G71" s="16">
        <f t="shared" si="4"/>
        <v>61000000000</v>
      </c>
      <c r="H71" s="16">
        <f t="shared" si="4"/>
        <v>61000000000</v>
      </c>
      <c r="I71" s="16">
        <f t="shared" si="4"/>
        <v>51000000000</v>
      </c>
      <c r="J71" s="16">
        <f t="shared" si="4"/>
        <v>58000000000</v>
      </c>
      <c r="K71" s="16">
        <f t="shared" si="4"/>
        <v>58000000000</v>
      </c>
      <c r="L71" s="16">
        <f t="shared" si="4"/>
        <v>58000000000</v>
      </c>
      <c r="M71" s="16">
        <f t="shared" si="4"/>
        <v>58000000000</v>
      </c>
      <c r="N71" s="16">
        <f t="shared" si="4"/>
        <v>58000000000</v>
      </c>
      <c r="O71" s="16">
        <f t="shared" si="4"/>
        <v>58000000000</v>
      </c>
      <c r="P71" s="16">
        <f t="shared" si="4"/>
        <v>58000000000</v>
      </c>
    </row>
    <row r="72" spans="1:16" x14ac:dyDescent="0.3">
      <c r="A72" s="18" t="s">
        <v>153</v>
      </c>
      <c r="B72" s="19"/>
      <c r="C72" s="19"/>
      <c r="D72" s="19"/>
      <c r="E72" s="20">
        <f t="shared" ref="E72:P72" si="5">E66+E71</f>
        <v>69567324296</v>
      </c>
      <c r="F72" s="20">
        <f t="shared" si="5"/>
        <v>71439838969</v>
      </c>
      <c r="G72" s="20">
        <f t="shared" si="5"/>
        <v>65619231606</v>
      </c>
      <c r="H72" s="20">
        <f t="shared" si="5"/>
        <v>68295915642</v>
      </c>
      <c r="I72" s="20">
        <f t="shared" si="5"/>
        <v>63103885118</v>
      </c>
      <c r="J72" s="20">
        <f t="shared" si="5"/>
        <v>67166086090</v>
      </c>
      <c r="K72" s="20">
        <f t="shared" si="5"/>
        <v>67166086090</v>
      </c>
      <c r="L72" s="20">
        <f t="shared" si="5"/>
        <v>67166086090</v>
      </c>
      <c r="M72" s="20">
        <f t="shared" si="5"/>
        <v>67166086090</v>
      </c>
      <c r="N72" s="20">
        <f t="shared" si="5"/>
        <v>67166086090</v>
      </c>
      <c r="O72" s="20">
        <f t="shared" si="5"/>
        <v>67166086090</v>
      </c>
      <c r="P72" s="20">
        <f t="shared" si="5"/>
        <v>67166086090</v>
      </c>
    </row>
    <row r="73" spans="1:16" x14ac:dyDescent="0.3">
      <c r="A73" s="8" t="s">
        <v>205</v>
      </c>
      <c r="B73" s="3"/>
      <c r="C73" s="3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3">
      <c r="A74" s="9" t="s">
        <v>206</v>
      </c>
      <c r="B74" s="3"/>
      <c r="C74" s="3"/>
      <c r="D74" s="3"/>
      <c r="E74" s="4">
        <v>0</v>
      </c>
      <c r="F74" s="4">
        <v>0</v>
      </c>
      <c r="G74" s="4">
        <v>0</v>
      </c>
      <c r="H74" s="4">
        <v>0</v>
      </c>
      <c r="I74" s="4">
        <v>4617530100</v>
      </c>
      <c r="J74" s="4">
        <v>3713511</v>
      </c>
      <c r="K74" s="4">
        <v>3713511</v>
      </c>
      <c r="L74" s="4">
        <v>3713511</v>
      </c>
      <c r="M74" s="4">
        <v>3713511</v>
      </c>
      <c r="N74" s="4">
        <v>3713511</v>
      </c>
      <c r="O74" s="4">
        <v>3713511</v>
      </c>
      <c r="P74" s="4">
        <v>3713511</v>
      </c>
    </row>
    <row r="75" spans="1:16" hidden="1" x14ac:dyDescent="0.3">
      <c r="A75" s="10" t="s">
        <v>24</v>
      </c>
      <c r="B75" s="3"/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hidden="1" x14ac:dyDescent="0.3">
      <c r="A76" s="11"/>
      <c r="B76" s="12" t="s">
        <v>156</v>
      </c>
      <c r="C76" s="12" t="s">
        <v>190</v>
      </c>
      <c r="D76" s="12" t="s">
        <v>25</v>
      </c>
      <c r="E76" s="22">
        <v>-1737391040</v>
      </c>
      <c r="F76" s="22">
        <v>-1737391040</v>
      </c>
      <c r="G76" s="22">
        <v>-1737391040</v>
      </c>
      <c r="H76" s="22">
        <v>-1737391040</v>
      </c>
      <c r="I76" s="22">
        <v>-1737391040</v>
      </c>
      <c r="J76" s="22">
        <v>-1737391040</v>
      </c>
      <c r="K76" s="22">
        <v>-1737391040</v>
      </c>
      <c r="L76" s="22">
        <v>-1737391040</v>
      </c>
      <c r="M76" s="22">
        <v>-1737391040</v>
      </c>
      <c r="N76" s="22">
        <v>-1737391040</v>
      </c>
      <c r="O76" s="22">
        <v>-1737391040</v>
      </c>
      <c r="P76" s="22">
        <v>-1737391040</v>
      </c>
    </row>
    <row r="77" spans="1:16" hidden="1" x14ac:dyDescent="0.3">
      <c r="A77" s="11"/>
      <c r="B77" s="12" t="s">
        <v>190</v>
      </c>
      <c r="C77" s="12" t="s">
        <v>190</v>
      </c>
      <c r="D77" s="12" t="s">
        <v>25</v>
      </c>
      <c r="E77" s="13">
        <v>1737391040</v>
      </c>
      <c r="F77" s="13">
        <v>1737391040</v>
      </c>
      <c r="G77" s="13">
        <v>1737391040</v>
      </c>
      <c r="H77" s="13">
        <v>1737391040</v>
      </c>
      <c r="I77" s="13">
        <v>1737391040</v>
      </c>
      <c r="J77" s="13">
        <v>1737391040</v>
      </c>
      <c r="K77" s="13">
        <v>1737391040</v>
      </c>
      <c r="L77" s="13">
        <v>1737391040</v>
      </c>
      <c r="M77" s="13">
        <v>1737391040</v>
      </c>
      <c r="N77" s="13">
        <v>1737391040</v>
      </c>
      <c r="O77" s="13">
        <v>1737391040</v>
      </c>
      <c r="P77" s="13">
        <v>1737391040</v>
      </c>
    </row>
    <row r="78" spans="1:16" hidden="1" x14ac:dyDescent="0.3">
      <c r="A78" s="11"/>
      <c r="B78" s="12" t="s">
        <v>191</v>
      </c>
      <c r="C78" s="12" t="s">
        <v>191</v>
      </c>
      <c r="D78" s="12" t="s">
        <v>25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</row>
    <row r="79" spans="1:16" hidden="1" x14ac:dyDescent="0.3">
      <c r="A79" s="11"/>
      <c r="B79" s="12" t="s">
        <v>199</v>
      </c>
      <c r="C79" s="12" t="s">
        <v>199</v>
      </c>
      <c r="D79" s="12" t="s">
        <v>25</v>
      </c>
      <c r="E79" s="13">
        <v>0</v>
      </c>
      <c r="F79" s="13">
        <v>0</v>
      </c>
      <c r="G79" s="13">
        <v>0</v>
      </c>
      <c r="H79" s="13">
        <v>0</v>
      </c>
      <c r="I79" s="13">
        <v>4617530100</v>
      </c>
      <c r="J79" s="13">
        <v>3713511</v>
      </c>
      <c r="K79" s="13">
        <v>3713511</v>
      </c>
      <c r="L79" s="13">
        <v>3713511</v>
      </c>
      <c r="M79" s="13">
        <v>3713511</v>
      </c>
      <c r="N79" s="13">
        <v>3713511</v>
      </c>
      <c r="O79" s="13">
        <v>3713511</v>
      </c>
      <c r="P79" s="13">
        <v>3713511</v>
      </c>
    </row>
    <row r="80" spans="1:16" hidden="1" x14ac:dyDescent="0.3">
      <c r="A80" s="14" t="s">
        <v>207</v>
      </c>
      <c r="B80" s="15"/>
      <c r="C80" s="15"/>
      <c r="D80" s="15"/>
      <c r="E80" s="16">
        <f t="shared" ref="E80:P80" si="6">SUM(E76:E79)</f>
        <v>0</v>
      </c>
      <c r="F80" s="16">
        <f t="shared" si="6"/>
        <v>0</v>
      </c>
      <c r="G80" s="16">
        <f t="shared" si="6"/>
        <v>0</v>
      </c>
      <c r="H80" s="16">
        <f t="shared" si="6"/>
        <v>0</v>
      </c>
      <c r="I80" s="16">
        <f t="shared" si="6"/>
        <v>4617530100</v>
      </c>
      <c r="J80" s="16">
        <f t="shared" si="6"/>
        <v>3713511</v>
      </c>
      <c r="K80" s="16">
        <f t="shared" si="6"/>
        <v>3713511</v>
      </c>
      <c r="L80" s="16">
        <f t="shared" si="6"/>
        <v>3713511</v>
      </c>
      <c r="M80" s="16">
        <f t="shared" si="6"/>
        <v>3713511</v>
      </c>
      <c r="N80" s="16">
        <f t="shared" si="6"/>
        <v>3713511</v>
      </c>
      <c r="O80" s="16">
        <f t="shared" si="6"/>
        <v>3713511</v>
      </c>
      <c r="P80" s="16">
        <f t="shared" si="6"/>
        <v>3713511</v>
      </c>
    </row>
    <row r="81" spans="1:16" hidden="1" x14ac:dyDescent="0.3">
      <c r="A81" s="17" t="s">
        <v>208</v>
      </c>
      <c r="B81" s="15"/>
      <c r="C81" s="15"/>
      <c r="D81" s="15"/>
      <c r="E81" s="16">
        <f t="shared" ref="E81:P81" si="7">SUM(E80)</f>
        <v>0</v>
      </c>
      <c r="F81" s="16">
        <f t="shared" si="7"/>
        <v>0</v>
      </c>
      <c r="G81" s="16">
        <f t="shared" si="7"/>
        <v>0</v>
      </c>
      <c r="H81" s="16">
        <f t="shared" si="7"/>
        <v>0</v>
      </c>
      <c r="I81" s="16">
        <f t="shared" si="7"/>
        <v>4617530100</v>
      </c>
      <c r="J81" s="16">
        <f t="shared" si="7"/>
        <v>3713511</v>
      </c>
      <c r="K81" s="16">
        <f t="shared" si="7"/>
        <v>3713511</v>
      </c>
      <c r="L81" s="16">
        <f t="shared" si="7"/>
        <v>3713511</v>
      </c>
      <c r="M81" s="16">
        <f t="shared" si="7"/>
        <v>3713511</v>
      </c>
      <c r="N81" s="16">
        <f t="shared" si="7"/>
        <v>3713511</v>
      </c>
      <c r="O81" s="16">
        <f t="shared" si="7"/>
        <v>3713511</v>
      </c>
      <c r="P81" s="16">
        <f t="shared" si="7"/>
        <v>3713511</v>
      </c>
    </row>
    <row r="82" spans="1:16" x14ac:dyDescent="0.3">
      <c r="A82" s="9" t="s">
        <v>209</v>
      </c>
      <c r="B82" s="3"/>
      <c r="C82" s="3"/>
      <c r="D82" s="3"/>
      <c r="E82" s="4">
        <v>7073400000</v>
      </c>
      <c r="F82" s="4">
        <v>7073400000</v>
      </c>
      <c r="G82" s="4">
        <v>7073400000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</row>
    <row r="83" spans="1:16" hidden="1" x14ac:dyDescent="0.3">
      <c r="A83" s="21" t="s">
        <v>210</v>
      </c>
      <c r="B83" s="12" t="s">
        <v>169</v>
      </c>
      <c r="C83" s="12" t="s">
        <v>169</v>
      </c>
      <c r="D83" s="12" t="s">
        <v>211</v>
      </c>
      <c r="E83" s="13">
        <v>7073400000</v>
      </c>
      <c r="F83" s="13">
        <v>7073400000</v>
      </c>
      <c r="G83" s="13">
        <v>7073400000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</row>
    <row r="84" spans="1:16" hidden="1" x14ac:dyDescent="0.3">
      <c r="A84" s="17" t="s">
        <v>212</v>
      </c>
      <c r="B84" s="15"/>
      <c r="C84" s="15"/>
      <c r="D84" s="15"/>
      <c r="E84" s="16">
        <f t="shared" ref="E84:P84" si="8">SUM(E83)</f>
        <v>7073400000</v>
      </c>
      <c r="F84" s="16">
        <f t="shared" si="8"/>
        <v>7073400000</v>
      </c>
      <c r="G84" s="16">
        <f t="shared" si="8"/>
        <v>7073400000</v>
      </c>
      <c r="H84" s="16">
        <f t="shared" si="8"/>
        <v>0</v>
      </c>
      <c r="I84" s="16">
        <f t="shared" si="8"/>
        <v>0</v>
      </c>
      <c r="J84" s="16">
        <f t="shared" si="8"/>
        <v>0</v>
      </c>
      <c r="K84" s="16">
        <f t="shared" si="8"/>
        <v>0</v>
      </c>
      <c r="L84" s="16">
        <f t="shared" si="8"/>
        <v>0</v>
      </c>
      <c r="M84" s="16">
        <f t="shared" si="8"/>
        <v>0</v>
      </c>
      <c r="N84" s="16">
        <f t="shared" si="8"/>
        <v>0</v>
      </c>
      <c r="O84" s="16">
        <f t="shared" si="8"/>
        <v>0</v>
      </c>
      <c r="P84" s="16">
        <f t="shared" si="8"/>
        <v>0</v>
      </c>
    </row>
    <row r="85" spans="1:16" x14ac:dyDescent="0.3">
      <c r="A85" s="9" t="s">
        <v>213</v>
      </c>
      <c r="B85" s="3"/>
      <c r="C85" s="3"/>
      <c r="D85" s="3"/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</row>
    <row r="86" spans="1:16" hidden="1" x14ac:dyDescent="0.3">
      <c r="A86" s="10" t="s">
        <v>214</v>
      </c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hidden="1" x14ac:dyDescent="0.3">
      <c r="A87" s="11" t="s">
        <v>215</v>
      </c>
      <c r="B87" s="12" t="s">
        <v>156</v>
      </c>
      <c r="C87" s="12" t="s">
        <v>159</v>
      </c>
      <c r="D87" s="12" t="s">
        <v>216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</row>
    <row r="88" spans="1:16" hidden="1" x14ac:dyDescent="0.3">
      <c r="A88" s="11" t="s">
        <v>217</v>
      </c>
      <c r="B88" s="12" t="s">
        <v>156</v>
      </c>
      <c r="C88" s="12" t="s">
        <v>159</v>
      </c>
      <c r="D88" s="12" t="s">
        <v>216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</row>
    <row r="89" spans="1:16" hidden="1" x14ac:dyDescent="0.3">
      <c r="A89" s="31" t="s">
        <v>218</v>
      </c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hidden="1" x14ac:dyDescent="0.3">
      <c r="A90" s="32"/>
      <c r="B90" s="12" t="s">
        <v>156</v>
      </c>
      <c r="C90" s="12" t="s">
        <v>191</v>
      </c>
      <c r="D90" s="12" t="s">
        <v>216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</row>
    <row r="91" spans="1:16" hidden="1" x14ac:dyDescent="0.3">
      <c r="A91" s="32"/>
      <c r="B91" s="12" t="s">
        <v>156</v>
      </c>
      <c r="C91" s="12" t="s">
        <v>160</v>
      </c>
      <c r="D91" s="12" t="s">
        <v>216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</row>
    <row r="92" spans="1:16" hidden="1" x14ac:dyDescent="0.3">
      <c r="A92" s="33" t="s">
        <v>219</v>
      </c>
      <c r="B92" s="15"/>
      <c r="C92" s="15"/>
      <c r="D92" s="15"/>
      <c r="E92" s="16">
        <f t="shared" ref="E92:P92" si="9">SUM(E90:E91)</f>
        <v>0</v>
      </c>
      <c r="F92" s="16">
        <f t="shared" si="9"/>
        <v>0</v>
      </c>
      <c r="G92" s="16">
        <f t="shared" si="9"/>
        <v>0</v>
      </c>
      <c r="H92" s="16">
        <f t="shared" si="9"/>
        <v>0</v>
      </c>
      <c r="I92" s="16">
        <f t="shared" si="9"/>
        <v>0</v>
      </c>
      <c r="J92" s="16">
        <f t="shared" si="9"/>
        <v>0</v>
      </c>
      <c r="K92" s="16">
        <f t="shared" si="9"/>
        <v>0</v>
      </c>
      <c r="L92" s="16">
        <f t="shared" si="9"/>
        <v>0</v>
      </c>
      <c r="M92" s="16">
        <f t="shared" si="9"/>
        <v>0</v>
      </c>
      <c r="N92" s="16">
        <f t="shared" si="9"/>
        <v>0</v>
      </c>
      <c r="O92" s="16">
        <f t="shared" si="9"/>
        <v>0</v>
      </c>
      <c r="P92" s="16">
        <f t="shared" si="9"/>
        <v>0</v>
      </c>
    </row>
    <row r="93" spans="1:16" hidden="1" x14ac:dyDescent="0.3">
      <c r="A93" s="11" t="s">
        <v>220</v>
      </c>
      <c r="B93" s="12" t="s">
        <v>156</v>
      </c>
      <c r="C93" s="12" t="s">
        <v>191</v>
      </c>
      <c r="D93" s="12" t="s">
        <v>216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</row>
    <row r="94" spans="1:16" hidden="1" x14ac:dyDescent="0.3">
      <c r="A94" s="14" t="s">
        <v>221</v>
      </c>
      <c r="B94" s="15"/>
      <c r="C94" s="15"/>
      <c r="D94" s="15"/>
      <c r="E94" s="16">
        <f t="shared" ref="E94:P94" si="10">SUM(E87:E88,E92:E93)</f>
        <v>0</v>
      </c>
      <c r="F94" s="16">
        <f t="shared" si="10"/>
        <v>0</v>
      </c>
      <c r="G94" s="16">
        <f t="shared" si="10"/>
        <v>0</v>
      </c>
      <c r="H94" s="16">
        <f t="shared" si="10"/>
        <v>0</v>
      </c>
      <c r="I94" s="16">
        <f t="shared" si="10"/>
        <v>0</v>
      </c>
      <c r="J94" s="16">
        <f t="shared" si="10"/>
        <v>0</v>
      </c>
      <c r="K94" s="16">
        <f t="shared" si="10"/>
        <v>0</v>
      </c>
      <c r="L94" s="16">
        <f t="shared" si="10"/>
        <v>0</v>
      </c>
      <c r="M94" s="16">
        <f t="shared" si="10"/>
        <v>0</v>
      </c>
      <c r="N94" s="16">
        <f t="shared" si="10"/>
        <v>0</v>
      </c>
      <c r="O94" s="16">
        <f t="shared" si="10"/>
        <v>0</v>
      </c>
      <c r="P94" s="16">
        <f t="shared" si="10"/>
        <v>0</v>
      </c>
    </row>
    <row r="95" spans="1:16" hidden="1" x14ac:dyDescent="0.3">
      <c r="A95" s="17" t="s">
        <v>213</v>
      </c>
      <c r="B95" s="15"/>
      <c r="C95" s="15"/>
      <c r="D95" s="15"/>
      <c r="E95" s="16">
        <f t="shared" ref="E95:P95" si="11">E94+0+0</f>
        <v>0</v>
      </c>
      <c r="F95" s="16">
        <f t="shared" si="11"/>
        <v>0</v>
      </c>
      <c r="G95" s="16">
        <f t="shared" si="11"/>
        <v>0</v>
      </c>
      <c r="H95" s="16">
        <f t="shared" si="11"/>
        <v>0</v>
      </c>
      <c r="I95" s="16">
        <f t="shared" si="11"/>
        <v>0</v>
      </c>
      <c r="J95" s="16">
        <f t="shared" si="11"/>
        <v>0</v>
      </c>
      <c r="K95" s="16">
        <f t="shared" si="11"/>
        <v>0</v>
      </c>
      <c r="L95" s="16">
        <f t="shared" si="11"/>
        <v>0</v>
      </c>
      <c r="M95" s="16">
        <f t="shared" si="11"/>
        <v>0</v>
      </c>
      <c r="N95" s="16">
        <f t="shared" si="11"/>
        <v>0</v>
      </c>
      <c r="O95" s="16">
        <f t="shared" si="11"/>
        <v>0</v>
      </c>
      <c r="P95" s="16">
        <f t="shared" si="11"/>
        <v>0</v>
      </c>
    </row>
    <row r="96" spans="1:16" x14ac:dyDescent="0.3">
      <c r="A96" s="23" t="s">
        <v>205</v>
      </c>
      <c r="B96" s="15"/>
      <c r="C96" s="15"/>
      <c r="D96" s="15"/>
      <c r="E96" s="16">
        <f t="shared" ref="E96:P96" si="12">E81+E84+0+0+0+E95+0+0</f>
        <v>7073400000</v>
      </c>
      <c r="F96" s="16">
        <f t="shared" si="12"/>
        <v>7073400000</v>
      </c>
      <c r="G96" s="16">
        <f t="shared" si="12"/>
        <v>7073400000</v>
      </c>
      <c r="H96" s="16">
        <f t="shared" si="12"/>
        <v>0</v>
      </c>
      <c r="I96" s="16">
        <f t="shared" si="12"/>
        <v>4617530100</v>
      </c>
      <c r="J96" s="16">
        <f t="shared" si="12"/>
        <v>3713511</v>
      </c>
      <c r="K96" s="16">
        <f t="shared" si="12"/>
        <v>3713511</v>
      </c>
      <c r="L96" s="16">
        <f t="shared" si="12"/>
        <v>3713511</v>
      </c>
      <c r="M96" s="16">
        <f t="shared" si="12"/>
        <v>3713511</v>
      </c>
      <c r="N96" s="16">
        <f t="shared" si="12"/>
        <v>3713511</v>
      </c>
      <c r="O96" s="16">
        <f t="shared" si="12"/>
        <v>3713511</v>
      </c>
      <c r="P96" s="16">
        <f t="shared" si="12"/>
        <v>3713511</v>
      </c>
    </row>
    <row r="97" spans="1:16" x14ac:dyDescent="0.3">
      <c r="A97" s="8" t="s">
        <v>222</v>
      </c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3">
      <c r="A98" s="9" t="s">
        <v>223</v>
      </c>
      <c r="B98" s="3"/>
      <c r="C98" s="3"/>
      <c r="D98" s="3"/>
      <c r="E98" s="4">
        <v>992807327</v>
      </c>
      <c r="F98" s="4">
        <v>849203110</v>
      </c>
      <c r="G98" s="4">
        <v>759031895</v>
      </c>
      <c r="H98" s="4">
        <v>701039076</v>
      </c>
      <c r="I98" s="4">
        <v>786110806</v>
      </c>
      <c r="J98" s="4">
        <v>681505117</v>
      </c>
      <c r="K98" s="4">
        <v>681505117</v>
      </c>
      <c r="L98" s="4">
        <v>681505117</v>
      </c>
      <c r="M98" s="4">
        <v>681505117</v>
      </c>
      <c r="N98" s="4">
        <v>681505117</v>
      </c>
      <c r="O98" s="4">
        <v>681505117</v>
      </c>
      <c r="P98" s="4">
        <v>681505117</v>
      </c>
    </row>
    <row r="99" spans="1:16" hidden="1" x14ac:dyDescent="0.3">
      <c r="A99" s="10" t="s">
        <v>29</v>
      </c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hidden="1" x14ac:dyDescent="0.3">
      <c r="A100" s="11"/>
      <c r="B100" s="12" t="s">
        <v>156</v>
      </c>
      <c r="C100" s="12" t="s">
        <v>167</v>
      </c>
      <c r="D100" s="12" t="s">
        <v>30</v>
      </c>
      <c r="E100" s="22">
        <v>-3875732</v>
      </c>
      <c r="F100" s="22">
        <v>-3875732</v>
      </c>
      <c r="G100" s="22">
        <v>-3875732</v>
      </c>
      <c r="H100" s="22">
        <v>-3875732</v>
      </c>
      <c r="I100" s="22">
        <v>-3875732</v>
      </c>
      <c r="J100" s="22">
        <v>-3875732</v>
      </c>
      <c r="K100" s="22">
        <v>-3875732</v>
      </c>
      <c r="L100" s="22">
        <v>-3875732</v>
      </c>
      <c r="M100" s="22">
        <v>-3875732</v>
      </c>
      <c r="N100" s="22">
        <v>-3875732</v>
      </c>
      <c r="O100" s="22">
        <v>-3875732</v>
      </c>
      <c r="P100" s="22">
        <v>-3875732</v>
      </c>
    </row>
    <row r="101" spans="1:16" hidden="1" x14ac:dyDescent="0.3">
      <c r="A101" s="11"/>
      <c r="B101" s="12" t="s">
        <v>156</v>
      </c>
      <c r="C101" s="12" t="s">
        <v>161</v>
      </c>
      <c r="D101" s="12" t="s">
        <v>30</v>
      </c>
      <c r="E101" s="22">
        <v>-150552429</v>
      </c>
      <c r="F101" s="22">
        <v>-156386769</v>
      </c>
      <c r="G101" s="22">
        <v>-162221107</v>
      </c>
      <c r="H101" s="22">
        <v>-167489919</v>
      </c>
      <c r="I101" s="22">
        <v>-172758731</v>
      </c>
      <c r="J101" s="22">
        <v>-178027543</v>
      </c>
      <c r="K101" s="22">
        <v>-178027543</v>
      </c>
      <c r="L101" s="22">
        <v>-178027543</v>
      </c>
      <c r="M101" s="22">
        <v>-178027543</v>
      </c>
      <c r="N101" s="22">
        <v>-178027543</v>
      </c>
      <c r="O101" s="22">
        <v>-178027543</v>
      </c>
      <c r="P101" s="22">
        <v>-178027543</v>
      </c>
    </row>
    <row r="102" spans="1:16" hidden="1" x14ac:dyDescent="0.3">
      <c r="A102" s="11"/>
      <c r="B102" s="12" t="s">
        <v>156</v>
      </c>
      <c r="C102" s="12"/>
      <c r="D102" s="12" t="s">
        <v>30</v>
      </c>
      <c r="E102" s="13">
        <v>6484280</v>
      </c>
      <c r="F102" s="13">
        <v>6484280</v>
      </c>
      <c r="G102" s="13">
        <v>6484280</v>
      </c>
      <c r="H102" s="13">
        <v>6484280</v>
      </c>
      <c r="I102" s="13">
        <v>6484280</v>
      </c>
      <c r="J102" s="13">
        <v>6484280</v>
      </c>
      <c r="K102" s="13">
        <v>6484280</v>
      </c>
      <c r="L102" s="13">
        <v>6484280</v>
      </c>
      <c r="M102" s="13">
        <v>6484280</v>
      </c>
      <c r="N102" s="13">
        <v>6484280</v>
      </c>
      <c r="O102" s="13">
        <v>6484280</v>
      </c>
      <c r="P102" s="13">
        <v>6484280</v>
      </c>
    </row>
    <row r="103" spans="1:16" hidden="1" x14ac:dyDescent="0.3">
      <c r="A103" s="11"/>
      <c r="B103" s="12" t="s">
        <v>167</v>
      </c>
      <c r="C103" s="12"/>
      <c r="D103" s="12" t="s">
        <v>30</v>
      </c>
      <c r="E103" s="13">
        <v>5179777</v>
      </c>
      <c r="F103" s="13">
        <v>5179777</v>
      </c>
      <c r="G103" s="13">
        <v>5179777</v>
      </c>
      <c r="H103" s="13">
        <v>5179777</v>
      </c>
      <c r="I103" s="13">
        <v>5179777</v>
      </c>
      <c r="J103" s="13">
        <v>5179777</v>
      </c>
      <c r="K103" s="13">
        <v>5179777</v>
      </c>
      <c r="L103" s="13">
        <v>5179777</v>
      </c>
      <c r="M103" s="13">
        <v>5179777</v>
      </c>
      <c r="N103" s="13">
        <v>5179777</v>
      </c>
      <c r="O103" s="13">
        <v>5179777</v>
      </c>
      <c r="P103" s="13">
        <v>5179777</v>
      </c>
    </row>
    <row r="104" spans="1:16" hidden="1" x14ac:dyDescent="0.3">
      <c r="A104" s="11"/>
      <c r="B104" s="12" t="s">
        <v>161</v>
      </c>
      <c r="C104" s="12"/>
      <c r="D104" s="12" t="s">
        <v>30</v>
      </c>
      <c r="E104" s="13">
        <v>154432782</v>
      </c>
      <c r="F104" s="13">
        <v>154432782</v>
      </c>
      <c r="G104" s="13">
        <v>154432782</v>
      </c>
      <c r="H104" s="13">
        <v>186045652</v>
      </c>
      <c r="I104" s="13">
        <v>186045652</v>
      </c>
      <c r="J104" s="13">
        <v>186045652</v>
      </c>
      <c r="K104" s="13">
        <v>186045652</v>
      </c>
      <c r="L104" s="13">
        <v>186045652</v>
      </c>
      <c r="M104" s="13">
        <v>186045652</v>
      </c>
      <c r="N104" s="13">
        <v>186045652</v>
      </c>
      <c r="O104" s="13">
        <v>186045652</v>
      </c>
      <c r="P104" s="13">
        <v>186045652</v>
      </c>
    </row>
    <row r="105" spans="1:16" hidden="1" x14ac:dyDescent="0.3">
      <c r="A105" s="14" t="s">
        <v>224</v>
      </c>
      <c r="B105" s="15"/>
      <c r="C105" s="15"/>
      <c r="D105" s="15"/>
      <c r="E105" s="16">
        <f t="shared" ref="E105:P105" si="13">SUM(E100:E104)</f>
        <v>11668678</v>
      </c>
      <c r="F105" s="16">
        <f t="shared" si="13"/>
        <v>5834338</v>
      </c>
      <c r="G105" s="16">
        <f t="shared" si="13"/>
        <v>0</v>
      </c>
      <c r="H105" s="16">
        <f t="shared" si="13"/>
        <v>26344058</v>
      </c>
      <c r="I105" s="16">
        <f t="shared" si="13"/>
        <v>21075246</v>
      </c>
      <c r="J105" s="16">
        <f t="shared" si="13"/>
        <v>15806434</v>
      </c>
      <c r="K105" s="16">
        <f t="shared" si="13"/>
        <v>15806434</v>
      </c>
      <c r="L105" s="16">
        <f t="shared" si="13"/>
        <v>15806434</v>
      </c>
      <c r="M105" s="16">
        <f t="shared" si="13"/>
        <v>15806434</v>
      </c>
      <c r="N105" s="16">
        <f t="shared" si="13"/>
        <v>15806434</v>
      </c>
      <c r="O105" s="16">
        <f t="shared" si="13"/>
        <v>15806434</v>
      </c>
      <c r="P105" s="16">
        <f t="shared" si="13"/>
        <v>15806434</v>
      </c>
    </row>
    <row r="106" spans="1:16" hidden="1" x14ac:dyDescent="0.3">
      <c r="A106" s="10" t="s">
        <v>31</v>
      </c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hidden="1" x14ac:dyDescent="0.3">
      <c r="A107" s="11"/>
      <c r="B107" s="12" t="s">
        <v>156</v>
      </c>
      <c r="C107" s="12" t="s">
        <v>172</v>
      </c>
      <c r="D107" s="12" t="s">
        <v>30</v>
      </c>
      <c r="E107" s="22">
        <v>-150684833</v>
      </c>
      <c r="F107" s="22">
        <v>-150684833</v>
      </c>
      <c r="G107" s="22">
        <v>-150684833</v>
      </c>
      <c r="H107" s="22">
        <v>-150684833</v>
      </c>
      <c r="I107" s="22">
        <v>-150684833</v>
      </c>
      <c r="J107" s="22">
        <v>-150684833</v>
      </c>
      <c r="K107" s="22">
        <v>-150684833</v>
      </c>
      <c r="L107" s="22">
        <v>-150684833</v>
      </c>
      <c r="M107" s="22">
        <v>-150684833</v>
      </c>
      <c r="N107" s="22">
        <v>-150684833</v>
      </c>
      <c r="O107" s="22">
        <v>-150684833</v>
      </c>
      <c r="P107" s="22">
        <v>-150684833</v>
      </c>
    </row>
    <row r="108" spans="1:16" hidden="1" x14ac:dyDescent="0.3">
      <c r="A108" s="11"/>
      <c r="B108" s="12" t="s">
        <v>156</v>
      </c>
      <c r="C108" s="12" t="s">
        <v>178</v>
      </c>
      <c r="D108" s="12" t="s">
        <v>30</v>
      </c>
      <c r="E108" s="13">
        <v>415612675</v>
      </c>
      <c r="F108" s="13">
        <v>415612675</v>
      </c>
      <c r="G108" s="13">
        <v>415612675</v>
      </c>
      <c r="H108" s="13">
        <v>415612675</v>
      </c>
      <c r="I108" s="13">
        <v>415612675</v>
      </c>
      <c r="J108" s="13">
        <v>415612675</v>
      </c>
      <c r="K108" s="13">
        <v>415612675</v>
      </c>
      <c r="L108" s="13">
        <v>415612675</v>
      </c>
      <c r="M108" s="13">
        <v>415612675</v>
      </c>
      <c r="N108" s="13">
        <v>415612675</v>
      </c>
      <c r="O108" s="13">
        <v>415612675</v>
      </c>
      <c r="P108" s="13">
        <v>415612675</v>
      </c>
    </row>
    <row r="109" spans="1:16" hidden="1" x14ac:dyDescent="0.3">
      <c r="A109" s="11"/>
      <c r="B109" s="12" t="s">
        <v>156</v>
      </c>
      <c r="C109" s="12" t="s">
        <v>180</v>
      </c>
      <c r="D109" s="12" t="s">
        <v>30</v>
      </c>
      <c r="E109" s="22">
        <v>-164459000</v>
      </c>
      <c r="F109" s="22">
        <v>-164459000</v>
      </c>
      <c r="G109" s="22">
        <v>-164459000</v>
      </c>
      <c r="H109" s="22">
        <v>-164459000</v>
      </c>
      <c r="I109" s="22">
        <v>-164459000</v>
      </c>
      <c r="J109" s="22">
        <v>-164459000</v>
      </c>
      <c r="K109" s="22">
        <v>-164459000</v>
      </c>
      <c r="L109" s="22">
        <v>-164459000</v>
      </c>
      <c r="M109" s="22">
        <v>-164459000</v>
      </c>
      <c r="N109" s="22">
        <v>-164459000</v>
      </c>
      <c r="O109" s="22">
        <v>-164459000</v>
      </c>
      <c r="P109" s="22">
        <v>-164459000</v>
      </c>
    </row>
    <row r="110" spans="1:16" hidden="1" x14ac:dyDescent="0.3">
      <c r="A110" s="11"/>
      <c r="B110" s="12" t="s">
        <v>156</v>
      </c>
      <c r="C110" s="12" t="s">
        <v>181</v>
      </c>
      <c r="D110" s="12" t="s">
        <v>30</v>
      </c>
      <c r="E110" s="13">
        <v>618657768</v>
      </c>
      <c r="F110" s="13">
        <v>618657768</v>
      </c>
      <c r="G110" s="13">
        <v>618657768</v>
      </c>
      <c r="H110" s="13">
        <v>618657768</v>
      </c>
      <c r="I110" s="13">
        <v>618657768</v>
      </c>
      <c r="J110" s="13">
        <v>618657768</v>
      </c>
      <c r="K110" s="13">
        <v>618657768</v>
      </c>
      <c r="L110" s="13">
        <v>618657768</v>
      </c>
      <c r="M110" s="13">
        <v>618657768</v>
      </c>
      <c r="N110" s="13">
        <v>618657768</v>
      </c>
      <c r="O110" s="13">
        <v>618657768</v>
      </c>
      <c r="P110" s="13">
        <v>618657768</v>
      </c>
    </row>
    <row r="111" spans="1:16" hidden="1" x14ac:dyDescent="0.3">
      <c r="A111" s="11"/>
      <c r="B111" s="12" t="s">
        <v>156</v>
      </c>
      <c r="C111" s="12" t="s">
        <v>184</v>
      </c>
      <c r="D111" s="12" t="s">
        <v>30</v>
      </c>
      <c r="E111" s="13">
        <v>0</v>
      </c>
      <c r="F111" s="22">
        <v>-53433000</v>
      </c>
      <c r="G111" s="22">
        <v>-53433000</v>
      </c>
      <c r="H111" s="22">
        <v>-53433000</v>
      </c>
      <c r="I111" s="22">
        <v>-53433000</v>
      </c>
      <c r="J111" s="22">
        <v>-53433000</v>
      </c>
      <c r="K111" s="22">
        <v>-53433000</v>
      </c>
      <c r="L111" s="22">
        <v>-53433000</v>
      </c>
      <c r="M111" s="22">
        <v>-53433000</v>
      </c>
      <c r="N111" s="22">
        <v>-53433000</v>
      </c>
      <c r="O111" s="22">
        <v>-53433000</v>
      </c>
      <c r="P111" s="22">
        <v>-53433000</v>
      </c>
    </row>
    <row r="112" spans="1:16" hidden="1" x14ac:dyDescent="0.3">
      <c r="A112" s="11"/>
      <c r="B112" s="12" t="s">
        <v>156</v>
      </c>
      <c r="C112" s="12" t="s">
        <v>196</v>
      </c>
      <c r="D112" s="12" t="s">
        <v>30</v>
      </c>
      <c r="E112" s="13">
        <v>0</v>
      </c>
      <c r="F112" s="13">
        <v>0</v>
      </c>
      <c r="G112" s="13">
        <v>0</v>
      </c>
      <c r="H112" s="13">
        <v>0</v>
      </c>
      <c r="I112" s="22">
        <v>-5322581</v>
      </c>
      <c r="J112" s="22">
        <v>-20322581</v>
      </c>
      <c r="K112" s="22">
        <v>-20322581</v>
      </c>
      <c r="L112" s="22">
        <v>-20322581</v>
      </c>
      <c r="M112" s="22">
        <v>-20322581</v>
      </c>
      <c r="N112" s="22">
        <v>-20322581</v>
      </c>
      <c r="O112" s="22">
        <v>-20322581</v>
      </c>
      <c r="P112" s="22">
        <v>-20322581</v>
      </c>
    </row>
    <row r="113" spans="1:16" hidden="1" x14ac:dyDescent="0.3">
      <c r="A113" s="11"/>
      <c r="B113" s="12" t="s">
        <v>156</v>
      </c>
      <c r="C113" s="12"/>
      <c r="D113" s="12" t="s">
        <v>30</v>
      </c>
      <c r="E113" s="22">
        <v>-1452370342</v>
      </c>
      <c r="F113" s="22">
        <v>-1452370342</v>
      </c>
      <c r="G113" s="22">
        <v>-1452370342</v>
      </c>
      <c r="H113" s="22">
        <v>-1452370342</v>
      </c>
      <c r="I113" s="22">
        <v>-1452370342</v>
      </c>
      <c r="J113" s="22">
        <v>-1452370342</v>
      </c>
      <c r="K113" s="22">
        <v>-1452370342</v>
      </c>
      <c r="L113" s="22">
        <v>-1452370342</v>
      </c>
      <c r="M113" s="22">
        <v>-1452370342</v>
      </c>
      <c r="N113" s="22">
        <v>-1452370342</v>
      </c>
      <c r="O113" s="22">
        <v>-1452370342</v>
      </c>
      <c r="P113" s="22">
        <v>-1452370342</v>
      </c>
    </row>
    <row r="114" spans="1:16" hidden="1" x14ac:dyDescent="0.3">
      <c r="A114" s="11"/>
      <c r="B114" s="12" t="s">
        <v>172</v>
      </c>
      <c r="C114" s="12"/>
      <c r="D114" s="12" t="s">
        <v>30</v>
      </c>
      <c r="E114" s="13">
        <v>196660000</v>
      </c>
      <c r="F114" s="13">
        <v>196660000</v>
      </c>
      <c r="G114" s="13">
        <v>196660000</v>
      </c>
      <c r="H114" s="13">
        <v>196660000</v>
      </c>
      <c r="I114" s="13">
        <v>196660000</v>
      </c>
      <c r="J114" s="13">
        <v>196660000</v>
      </c>
      <c r="K114" s="13">
        <v>196660000</v>
      </c>
      <c r="L114" s="13">
        <v>196660000</v>
      </c>
      <c r="M114" s="13">
        <v>196660000</v>
      </c>
      <c r="N114" s="13">
        <v>196660000</v>
      </c>
      <c r="O114" s="13">
        <v>196660000</v>
      </c>
      <c r="P114" s="13">
        <v>196660000</v>
      </c>
    </row>
    <row r="115" spans="1:16" hidden="1" x14ac:dyDescent="0.3">
      <c r="A115" s="11"/>
      <c r="B115" s="12" t="s">
        <v>178</v>
      </c>
      <c r="C115" s="12"/>
      <c r="D115" s="12" t="s">
        <v>30</v>
      </c>
      <c r="E115" s="13">
        <v>205925000</v>
      </c>
      <c r="F115" s="13">
        <v>205925000</v>
      </c>
      <c r="G115" s="13">
        <v>205925000</v>
      </c>
      <c r="H115" s="13">
        <v>205925000</v>
      </c>
      <c r="I115" s="13">
        <v>205925000</v>
      </c>
      <c r="J115" s="13">
        <v>205925000</v>
      </c>
      <c r="K115" s="13">
        <v>205925000</v>
      </c>
      <c r="L115" s="13">
        <v>205925000</v>
      </c>
      <c r="M115" s="13">
        <v>205925000</v>
      </c>
      <c r="N115" s="13">
        <v>205925000</v>
      </c>
      <c r="O115" s="13">
        <v>205925000</v>
      </c>
      <c r="P115" s="13">
        <v>205925000</v>
      </c>
    </row>
    <row r="116" spans="1:16" hidden="1" x14ac:dyDescent="0.3">
      <c r="A116" s="11"/>
      <c r="B116" s="12" t="s">
        <v>180</v>
      </c>
      <c r="C116" s="12"/>
      <c r="D116" s="12" t="s">
        <v>30</v>
      </c>
      <c r="E116" s="13">
        <v>164459000</v>
      </c>
      <c r="F116" s="13">
        <v>164459000</v>
      </c>
      <c r="G116" s="13">
        <v>164459000</v>
      </c>
      <c r="H116" s="13">
        <v>164459000</v>
      </c>
      <c r="I116" s="13">
        <v>164459000</v>
      </c>
      <c r="J116" s="13">
        <v>164459000</v>
      </c>
      <c r="K116" s="13">
        <v>164459000</v>
      </c>
      <c r="L116" s="13">
        <v>164459000</v>
      </c>
      <c r="M116" s="13">
        <v>164459000</v>
      </c>
      <c r="N116" s="13">
        <v>164459000</v>
      </c>
      <c r="O116" s="13">
        <v>164459000</v>
      </c>
      <c r="P116" s="13">
        <v>164459000</v>
      </c>
    </row>
    <row r="117" spans="1:16" hidden="1" x14ac:dyDescent="0.3">
      <c r="A117" s="11"/>
      <c r="B117" s="12" t="s">
        <v>181</v>
      </c>
      <c r="C117" s="12"/>
      <c r="D117" s="12" t="s">
        <v>30</v>
      </c>
      <c r="E117" s="13">
        <v>138399732</v>
      </c>
      <c r="F117" s="13">
        <v>138399732</v>
      </c>
      <c r="G117" s="13">
        <v>138399732</v>
      </c>
      <c r="H117" s="13">
        <v>138399732</v>
      </c>
      <c r="I117" s="13">
        <v>138399732</v>
      </c>
      <c r="J117" s="13">
        <v>138399732</v>
      </c>
      <c r="K117" s="13">
        <v>138399732</v>
      </c>
      <c r="L117" s="13">
        <v>138399732</v>
      </c>
      <c r="M117" s="13">
        <v>138399732</v>
      </c>
      <c r="N117" s="13">
        <v>138399732</v>
      </c>
      <c r="O117" s="13">
        <v>138399732</v>
      </c>
      <c r="P117" s="13">
        <v>138399732</v>
      </c>
    </row>
    <row r="118" spans="1:16" hidden="1" x14ac:dyDescent="0.3">
      <c r="A118" s="11"/>
      <c r="B118" s="12" t="s">
        <v>183</v>
      </c>
      <c r="C118" s="12"/>
      <c r="D118" s="12" t="s">
        <v>30</v>
      </c>
      <c r="E118" s="13">
        <v>27800000</v>
      </c>
      <c r="F118" s="13">
        <v>27800000</v>
      </c>
      <c r="G118" s="13">
        <v>27800000</v>
      </c>
      <c r="H118" s="13">
        <v>27800000</v>
      </c>
      <c r="I118" s="13">
        <v>27800000</v>
      </c>
      <c r="J118" s="13">
        <v>27800000</v>
      </c>
      <c r="K118" s="13">
        <v>27800000</v>
      </c>
      <c r="L118" s="13">
        <v>27800000</v>
      </c>
      <c r="M118" s="13">
        <v>27800000</v>
      </c>
      <c r="N118" s="13">
        <v>27800000</v>
      </c>
      <c r="O118" s="13">
        <v>27800000</v>
      </c>
      <c r="P118" s="13">
        <v>27800000</v>
      </c>
    </row>
    <row r="119" spans="1:16" hidden="1" x14ac:dyDescent="0.3">
      <c r="A119" s="11"/>
      <c r="B119" s="12" t="s">
        <v>184</v>
      </c>
      <c r="C119" s="12"/>
      <c r="D119" s="12" t="s">
        <v>30</v>
      </c>
      <c r="E119" s="13">
        <v>53433000</v>
      </c>
      <c r="F119" s="13">
        <v>53433000</v>
      </c>
      <c r="G119" s="13">
        <v>53433000</v>
      </c>
      <c r="H119" s="13">
        <v>53433000</v>
      </c>
      <c r="I119" s="13">
        <v>53433000</v>
      </c>
      <c r="J119" s="13">
        <v>53433000</v>
      </c>
      <c r="K119" s="13">
        <v>53433000</v>
      </c>
      <c r="L119" s="13">
        <v>53433000</v>
      </c>
      <c r="M119" s="13">
        <v>53433000</v>
      </c>
      <c r="N119" s="13">
        <v>53433000</v>
      </c>
      <c r="O119" s="13">
        <v>53433000</v>
      </c>
      <c r="P119" s="13">
        <v>53433000</v>
      </c>
    </row>
    <row r="120" spans="1:16" hidden="1" x14ac:dyDescent="0.3">
      <c r="A120" s="11"/>
      <c r="B120" s="12" t="s">
        <v>196</v>
      </c>
      <c r="C120" s="12"/>
      <c r="D120" s="12" t="s">
        <v>30</v>
      </c>
      <c r="E120" s="13">
        <v>0</v>
      </c>
      <c r="F120" s="13">
        <v>0</v>
      </c>
      <c r="G120" s="13">
        <v>0</v>
      </c>
      <c r="H120" s="13">
        <v>0</v>
      </c>
      <c r="I120" s="13">
        <v>180000000</v>
      </c>
      <c r="J120" s="13">
        <v>180000000</v>
      </c>
      <c r="K120" s="13">
        <v>180000000</v>
      </c>
      <c r="L120" s="13">
        <v>180000000</v>
      </c>
      <c r="M120" s="13">
        <v>180000000</v>
      </c>
      <c r="N120" s="13">
        <v>180000000</v>
      </c>
      <c r="O120" s="13">
        <v>180000000</v>
      </c>
      <c r="P120" s="13">
        <v>180000000</v>
      </c>
    </row>
    <row r="121" spans="1:16" hidden="1" x14ac:dyDescent="0.3">
      <c r="A121" s="14" t="s">
        <v>225</v>
      </c>
      <c r="B121" s="15"/>
      <c r="C121" s="15"/>
      <c r="D121" s="15"/>
      <c r="E121" s="16">
        <f t="shared" ref="E121:P121" si="14">SUM(E107:E120)</f>
        <v>53433000</v>
      </c>
      <c r="F121" s="16">
        <f t="shared" si="14"/>
        <v>0</v>
      </c>
      <c r="G121" s="16">
        <f t="shared" si="14"/>
        <v>0</v>
      </c>
      <c r="H121" s="16">
        <f t="shared" si="14"/>
        <v>0</v>
      </c>
      <c r="I121" s="16">
        <f t="shared" si="14"/>
        <v>174677419</v>
      </c>
      <c r="J121" s="16">
        <f t="shared" si="14"/>
        <v>159677419</v>
      </c>
      <c r="K121" s="16">
        <f t="shared" si="14"/>
        <v>159677419</v>
      </c>
      <c r="L121" s="16">
        <f t="shared" si="14"/>
        <v>159677419</v>
      </c>
      <c r="M121" s="16">
        <f t="shared" si="14"/>
        <v>159677419</v>
      </c>
      <c r="N121" s="16">
        <f t="shared" si="14"/>
        <v>159677419</v>
      </c>
      <c r="O121" s="16">
        <f t="shared" si="14"/>
        <v>159677419</v>
      </c>
      <c r="P121" s="16">
        <f t="shared" si="14"/>
        <v>159677419</v>
      </c>
    </row>
    <row r="122" spans="1:16" hidden="1" x14ac:dyDescent="0.3">
      <c r="A122" s="10" t="s">
        <v>32</v>
      </c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hidden="1" x14ac:dyDescent="0.3">
      <c r="A123" s="11"/>
      <c r="B123" s="12" t="s">
        <v>156</v>
      </c>
      <c r="C123" s="12" t="s">
        <v>171</v>
      </c>
      <c r="D123" s="12" t="s">
        <v>30</v>
      </c>
      <c r="E123" s="22">
        <v>-1914661667</v>
      </c>
      <c r="F123" s="22">
        <v>-1998998544</v>
      </c>
      <c r="G123" s="22">
        <v>-2083335421</v>
      </c>
      <c r="H123" s="22">
        <v>-2167672298</v>
      </c>
      <c r="I123" s="22">
        <v>-2252009175</v>
      </c>
      <c r="J123" s="22">
        <v>-2336346052</v>
      </c>
      <c r="K123" s="22">
        <v>-2336346052</v>
      </c>
      <c r="L123" s="22">
        <v>-2336346052</v>
      </c>
      <c r="M123" s="22">
        <v>-2336346052</v>
      </c>
      <c r="N123" s="22">
        <v>-2336346052</v>
      </c>
      <c r="O123" s="22">
        <v>-2336346052</v>
      </c>
      <c r="P123" s="22">
        <v>-2336346052</v>
      </c>
    </row>
    <row r="124" spans="1:16" hidden="1" x14ac:dyDescent="0.3">
      <c r="A124" s="11"/>
      <c r="B124" s="12" t="s">
        <v>171</v>
      </c>
      <c r="C124" s="12"/>
      <c r="D124" s="12" t="s">
        <v>30</v>
      </c>
      <c r="E124" s="13">
        <v>2842367316</v>
      </c>
      <c r="F124" s="13">
        <v>2842367316</v>
      </c>
      <c r="G124" s="13">
        <v>2842367316</v>
      </c>
      <c r="H124" s="13">
        <v>2842367316</v>
      </c>
      <c r="I124" s="13">
        <v>2842367316</v>
      </c>
      <c r="J124" s="13">
        <v>2842367316</v>
      </c>
      <c r="K124" s="13">
        <v>2842367316</v>
      </c>
      <c r="L124" s="13">
        <v>2842367316</v>
      </c>
      <c r="M124" s="13">
        <v>2842367316</v>
      </c>
      <c r="N124" s="13">
        <v>2842367316</v>
      </c>
      <c r="O124" s="13">
        <v>2842367316</v>
      </c>
      <c r="P124" s="13">
        <v>2842367316</v>
      </c>
    </row>
    <row r="125" spans="1:16" hidden="1" x14ac:dyDescent="0.3">
      <c r="A125" s="14" t="s">
        <v>226</v>
      </c>
      <c r="B125" s="15"/>
      <c r="C125" s="15"/>
      <c r="D125" s="15"/>
      <c r="E125" s="16">
        <f t="shared" ref="E125:P125" si="15">SUM(E123:E124)</f>
        <v>927705649</v>
      </c>
      <c r="F125" s="16">
        <f t="shared" si="15"/>
        <v>843368772</v>
      </c>
      <c r="G125" s="16">
        <f t="shared" si="15"/>
        <v>759031895</v>
      </c>
      <c r="H125" s="16">
        <f t="shared" si="15"/>
        <v>674695018</v>
      </c>
      <c r="I125" s="16">
        <f t="shared" si="15"/>
        <v>590358141</v>
      </c>
      <c r="J125" s="16">
        <f t="shared" si="15"/>
        <v>506021264</v>
      </c>
      <c r="K125" s="16">
        <f t="shared" si="15"/>
        <v>506021264</v>
      </c>
      <c r="L125" s="16">
        <f t="shared" si="15"/>
        <v>506021264</v>
      </c>
      <c r="M125" s="16">
        <f t="shared" si="15"/>
        <v>506021264</v>
      </c>
      <c r="N125" s="16">
        <f t="shared" si="15"/>
        <v>506021264</v>
      </c>
      <c r="O125" s="16">
        <f t="shared" si="15"/>
        <v>506021264</v>
      </c>
      <c r="P125" s="16">
        <f t="shared" si="15"/>
        <v>506021264</v>
      </c>
    </row>
    <row r="126" spans="1:16" hidden="1" x14ac:dyDescent="0.3">
      <c r="A126" s="17" t="s">
        <v>227</v>
      </c>
      <c r="B126" s="15"/>
      <c r="C126" s="15"/>
      <c r="D126" s="15"/>
      <c r="E126" s="16">
        <f t="shared" ref="E126:P126" si="16">SUM(E105,E121,E125)</f>
        <v>992807327</v>
      </c>
      <c r="F126" s="16">
        <f t="shared" si="16"/>
        <v>849203110</v>
      </c>
      <c r="G126" s="16">
        <f t="shared" si="16"/>
        <v>759031895</v>
      </c>
      <c r="H126" s="16">
        <f t="shared" si="16"/>
        <v>701039076</v>
      </c>
      <c r="I126" s="16">
        <f t="shared" si="16"/>
        <v>786110806</v>
      </c>
      <c r="J126" s="16">
        <f t="shared" si="16"/>
        <v>681505117</v>
      </c>
      <c r="K126" s="16">
        <f t="shared" si="16"/>
        <v>681505117</v>
      </c>
      <c r="L126" s="16">
        <f t="shared" si="16"/>
        <v>681505117</v>
      </c>
      <c r="M126" s="16">
        <f t="shared" si="16"/>
        <v>681505117</v>
      </c>
      <c r="N126" s="16">
        <f t="shared" si="16"/>
        <v>681505117</v>
      </c>
      <c r="O126" s="16">
        <f t="shared" si="16"/>
        <v>681505117</v>
      </c>
      <c r="P126" s="16">
        <f t="shared" si="16"/>
        <v>681505117</v>
      </c>
    </row>
    <row r="127" spans="1:16" x14ac:dyDescent="0.3">
      <c r="A127" s="9" t="s">
        <v>228</v>
      </c>
      <c r="B127" s="3"/>
      <c r="C127" s="3"/>
      <c r="D127" s="3"/>
      <c r="E127" s="4">
        <v>17864481629</v>
      </c>
      <c r="F127" s="4">
        <v>19144098986</v>
      </c>
      <c r="G127" s="4">
        <v>20367821855</v>
      </c>
      <c r="H127" s="4">
        <v>19893208363</v>
      </c>
      <c r="I127" s="4">
        <v>19440611307</v>
      </c>
      <c r="J127" s="4">
        <v>8461255571</v>
      </c>
      <c r="K127" s="4">
        <v>8461255571</v>
      </c>
      <c r="L127" s="4">
        <v>8461255571</v>
      </c>
      <c r="M127" s="4">
        <v>8461255571</v>
      </c>
      <c r="N127" s="4">
        <v>8461255571</v>
      </c>
      <c r="O127" s="4">
        <v>8461255571</v>
      </c>
      <c r="P127" s="4">
        <v>8461255571</v>
      </c>
    </row>
    <row r="128" spans="1:16" hidden="1" x14ac:dyDescent="0.3">
      <c r="A128" s="10" t="s">
        <v>35</v>
      </c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hidden="1" x14ac:dyDescent="0.3">
      <c r="A129" s="11"/>
      <c r="B129" s="12" t="s">
        <v>156</v>
      </c>
      <c r="C129" s="12" t="s">
        <v>229</v>
      </c>
      <c r="D129" s="12" t="s">
        <v>36</v>
      </c>
      <c r="E129" s="22">
        <v>-45936</v>
      </c>
      <c r="F129" s="22">
        <v>-45936</v>
      </c>
      <c r="G129" s="22">
        <v>-45936</v>
      </c>
      <c r="H129" s="22">
        <v>-45936</v>
      </c>
      <c r="I129" s="22">
        <v>-181936</v>
      </c>
      <c r="J129" s="22">
        <v>-181936</v>
      </c>
      <c r="K129" s="22">
        <v>-181936</v>
      </c>
      <c r="L129" s="22">
        <v>-181936</v>
      </c>
      <c r="M129" s="22">
        <v>-181936</v>
      </c>
      <c r="N129" s="22">
        <v>-181936</v>
      </c>
      <c r="O129" s="22">
        <v>-181936</v>
      </c>
      <c r="P129" s="22">
        <v>-181936</v>
      </c>
    </row>
    <row r="130" spans="1:16" hidden="1" x14ac:dyDescent="0.3">
      <c r="A130" s="11"/>
      <c r="B130" s="12" t="s">
        <v>156</v>
      </c>
      <c r="C130" s="12" t="s">
        <v>164</v>
      </c>
      <c r="D130" s="12" t="s">
        <v>36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1044458813</v>
      </c>
      <c r="K130" s="13">
        <v>1044458813</v>
      </c>
      <c r="L130" s="13">
        <v>1044458813</v>
      </c>
      <c r="M130" s="13">
        <v>1044458813</v>
      </c>
      <c r="N130" s="13">
        <v>1044458813</v>
      </c>
      <c r="O130" s="13">
        <v>1044458813</v>
      </c>
      <c r="P130" s="13">
        <v>1044458813</v>
      </c>
    </row>
    <row r="131" spans="1:16" hidden="1" x14ac:dyDescent="0.3">
      <c r="A131" s="11"/>
      <c r="B131" s="12" t="s">
        <v>156</v>
      </c>
      <c r="C131" s="12"/>
      <c r="D131" s="12" t="s">
        <v>36</v>
      </c>
      <c r="E131" s="13">
        <v>8206177159</v>
      </c>
      <c r="F131" s="13">
        <v>7719494591</v>
      </c>
      <c r="G131" s="13">
        <v>7232812023</v>
      </c>
      <c r="H131" s="13">
        <v>6746129455</v>
      </c>
      <c r="I131" s="13">
        <v>6259446887</v>
      </c>
      <c r="J131" s="13">
        <v>5772764319</v>
      </c>
      <c r="K131" s="13">
        <v>5772764319</v>
      </c>
      <c r="L131" s="13">
        <v>5772764319</v>
      </c>
      <c r="M131" s="13">
        <v>5772764319</v>
      </c>
      <c r="N131" s="13">
        <v>5772764319</v>
      </c>
      <c r="O131" s="13">
        <v>5772764319</v>
      </c>
      <c r="P131" s="13">
        <v>5772764319</v>
      </c>
    </row>
    <row r="132" spans="1:16" hidden="1" x14ac:dyDescent="0.3">
      <c r="A132" s="11"/>
      <c r="B132" s="12" t="s">
        <v>159</v>
      </c>
      <c r="C132" s="12" t="s">
        <v>229</v>
      </c>
      <c r="D132" s="12" t="s">
        <v>36</v>
      </c>
      <c r="E132" s="13">
        <v>362411998</v>
      </c>
      <c r="F132" s="13">
        <v>381680779</v>
      </c>
      <c r="G132" s="13">
        <v>381680779</v>
      </c>
      <c r="H132" s="13">
        <v>381680779</v>
      </c>
      <c r="I132" s="13">
        <v>381680779</v>
      </c>
      <c r="J132" s="13">
        <v>381680779</v>
      </c>
      <c r="K132" s="13">
        <v>381680779</v>
      </c>
      <c r="L132" s="13">
        <v>381680779</v>
      </c>
      <c r="M132" s="13">
        <v>381680779</v>
      </c>
      <c r="N132" s="13">
        <v>381680779</v>
      </c>
      <c r="O132" s="13">
        <v>381680779</v>
      </c>
      <c r="P132" s="13">
        <v>381680779</v>
      </c>
    </row>
    <row r="133" spans="1:16" hidden="1" x14ac:dyDescent="0.3">
      <c r="A133" s="11"/>
      <c r="B133" s="12" t="s">
        <v>167</v>
      </c>
      <c r="C133" s="12" t="s">
        <v>229</v>
      </c>
      <c r="D133" s="12" t="s">
        <v>36</v>
      </c>
      <c r="E133" s="13">
        <v>517978</v>
      </c>
      <c r="F133" s="13">
        <v>517978</v>
      </c>
      <c r="G133" s="13">
        <v>517978</v>
      </c>
      <c r="H133" s="13">
        <v>517978</v>
      </c>
      <c r="I133" s="13">
        <v>517978</v>
      </c>
      <c r="J133" s="13">
        <v>517978</v>
      </c>
      <c r="K133" s="13">
        <v>517978</v>
      </c>
      <c r="L133" s="13">
        <v>517978</v>
      </c>
      <c r="M133" s="13">
        <v>517978</v>
      </c>
      <c r="N133" s="13">
        <v>517978</v>
      </c>
      <c r="O133" s="13">
        <v>517978</v>
      </c>
      <c r="P133" s="13">
        <v>517978</v>
      </c>
    </row>
    <row r="134" spans="1:16" hidden="1" x14ac:dyDescent="0.3">
      <c r="A134" s="11"/>
      <c r="B134" s="12" t="s">
        <v>168</v>
      </c>
      <c r="C134" s="12" t="s">
        <v>229</v>
      </c>
      <c r="D134" s="12" t="s">
        <v>36</v>
      </c>
      <c r="E134" s="13">
        <v>0</v>
      </c>
      <c r="F134" s="13">
        <v>0</v>
      </c>
      <c r="G134" s="13">
        <v>0</v>
      </c>
      <c r="H134" s="13">
        <v>0</v>
      </c>
      <c r="I134" s="13">
        <v>718646</v>
      </c>
      <c r="J134" s="13">
        <v>1512267</v>
      </c>
      <c r="K134" s="13">
        <v>1512267</v>
      </c>
      <c r="L134" s="13">
        <v>1512267</v>
      </c>
      <c r="M134" s="13">
        <v>1512267</v>
      </c>
      <c r="N134" s="13">
        <v>1512267</v>
      </c>
      <c r="O134" s="13">
        <v>1512267</v>
      </c>
      <c r="P134" s="13">
        <v>1512267</v>
      </c>
    </row>
    <row r="135" spans="1:16" hidden="1" x14ac:dyDescent="0.3">
      <c r="A135" s="11"/>
      <c r="B135" s="12" t="s">
        <v>169</v>
      </c>
      <c r="C135" s="12" t="s">
        <v>229</v>
      </c>
      <c r="D135" s="12" t="s">
        <v>36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472091121</v>
      </c>
      <c r="K135" s="13">
        <v>472091121</v>
      </c>
      <c r="L135" s="13">
        <v>472091121</v>
      </c>
      <c r="M135" s="13">
        <v>472091121</v>
      </c>
      <c r="N135" s="13">
        <v>472091121</v>
      </c>
      <c r="O135" s="13">
        <v>472091121</v>
      </c>
      <c r="P135" s="13">
        <v>472091121</v>
      </c>
    </row>
    <row r="136" spans="1:16" hidden="1" x14ac:dyDescent="0.3">
      <c r="A136" s="11"/>
      <c r="B136" s="12" t="s">
        <v>170</v>
      </c>
      <c r="C136" s="12" t="s">
        <v>229</v>
      </c>
      <c r="D136" s="12" t="s">
        <v>36</v>
      </c>
      <c r="E136" s="13">
        <v>3710000</v>
      </c>
      <c r="F136" s="13">
        <v>3710000</v>
      </c>
      <c r="G136" s="13">
        <v>3710000</v>
      </c>
      <c r="H136" s="13">
        <v>3710000</v>
      </c>
      <c r="I136" s="13">
        <v>3710000</v>
      </c>
      <c r="J136" s="13">
        <v>3710000</v>
      </c>
      <c r="K136" s="13">
        <v>3710000</v>
      </c>
      <c r="L136" s="13">
        <v>3710000</v>
      </c>
      <c r="M136" s="13">
        <v>3710000</v>
      </c>
      <c r="N136" s="13">
        <v>3710000</v>
      </c>
      <c r="O136" s="13">
        <v>3710000</v>
      </c>
      <c r="P136" s="13">
        <v>3710000</v>
      </c>
    </row>
    <row r="137" spans="1:16" hidden="1" x14ac:dyDescent="0.3">
      <c r="A137" s="11"/>
      <c r="B137" s="12" t="s">
        <v>171</v>
      </c>
      <c r="C137" s="12" t="s">
        <v>229</v>
      </c>
      <c r="D137" s="12" t="s">
        <v>36</v>
      </c>
      <c r="E137" s="13">
        <v>252380828</v>
      </c>
      <c r="F137" s="13">
        <v>252380828</v>
      </c>
      <c r="G137" s="13">
        <v>252380828</v>
      </c>
      <c r="H137" s="13">
        <v>252380828</v>
      </c>
      <c r="I137" s="13">
        <v>252380828</v>
      </c>
      <c r="J137" s="13">
        <v>252581628</v>
      </c>
      <c r="K137" s="13">
        <v>252581628</v>
      </c>
      <c r="L137" s="13">
        <v>252581628</v>
      </c>
      <c r="M137" s="13">
        <v>252581628</v>
      </c>
      <c r="N137" s="13">
        <v>252581628</v>
      </c>
      <c r="O137" s="13">
        <v>252581628</v>
      </c>
      <c r="P137" s="13">
        <v>252581628</v>
      </c>
    </row>
    <row r="138" spans="1:16" hidden="1" x14ac:dyDescent="0.3">
      <c r="A138" s="11"/>
      <c r="B138" s="12" t="s">
        <v>172</v>
      </c>
      <c r="C138" s="12" t="s">
        <v>229</v>
      </c>
      <c r="D138" s="12" t="s">
        <v>36</v>
      </c>
      <c r="E138" s="13">
        <v>61436303</v>
      </c>
      <c r="F138" s="13">
        <v>65462723</v>
      </c>
      <c r="G138" s="13">
        <v>76957103</v>
      </c>
      <c r="H138" s="13">
        <v>78648603</v>
      </c>
      <c r="I138" s="13">
        <v>78648603</v>
      </c>
      <c r="J138" s="13">
        <v>79799653</v>
      </c>
      <c r="K138" s="13">
        <v>79799653</v>
      </c>
      <c r="L138" s="13">
        <v>79799653</v>
      </c>
      <c r="M138" s="13">
        <v>79799653</v>
      </c>
      <c r="N138" s="13">
        <v>79799653</v>
      </c>
      <c r="O138" s="13">
        <v>79799653</v>
      </c>
      <c r="P138" s="13">
        <v>79799653</v>
      </c>
    </row>
    <row r="139" spans="1:16" hidden="1" x14ac:dyDescent="0.3">
      <c r="A139" s="11"/>
      <c r="B139" s="12" t="s">
        <v>173</v>
      </c>
      <c r="C139" s="12" t="s">
        <v>229</v>
      </c>
      <c r="D139" s="12" t="s">
        <v>36</v>
      </c>
      <c r="E139" s="13">
        <v>2453111</v>
      </c>
      <c r="F139" s="13">
        <v>2453111</v>
      </c>
      <c r="G139" s="13">
        <v>2453111</v>
      </c>
      <c r="H139" s="13">
        <v>2453111</v>
      </c>
      <c r="I139" s="13">
        <v>2453111</v>
      </c>
      <c r="J139" s="13">
        <v>2453111</v>
      </c>
      <c r="K139" s="13">
        <v>2453111</v>
      </c>
      <c r="L139" s="13">
        <v>2453111</v>
      </c>
      <c r="M139" s="13">
        <v>2453111</v>
      </c>
      <c r="N139" s="13">
        <v>2453111</v>
      </c>
      <c r="O139" s="13">
        <v>2453111</v>
      </c>
      <c r="P139" s="13">
        <v>2453111</v>
      </c>
    </row>
    <row r="140" spans="1:16" hidden="1" x14ac:dyDescent="0.3">
      <c r="A140" s="11"/>
      <c r="B140" s="12" t="s">
        <v>174</v>
      </c>
      <c r="C140" s="12" t="s">
        <v>229</v>
      </c>
      <c r="D140" s="12" t="s">
        <v>36</v>
      </c>
      <c r="E140" s="13">
        <v>22159800</v>
      </c>
      <c r="F140" s="13">
        <v>22159800</v>
      </c>
      <c r="G140" s="13">
        <v>22159800</v>
      </c>
      <c r="H140" s="13">
        <v>22159800</v>
      </c>
      <c r="I140" s="13">
        <v>22159800</v>
      </c>
      <c r="J140" s="13">
        <v>22159800</v>
      </c>
      <c r="K140" s="13">
        <v>22159800</v>
      </c>
      <c r="L140" s="13">
        <v>22159800</v>
      </c>
      <c r="M140" s="13">
        <v>22159800</v>
      </c>
      <c r="N140" s="13">
        <v>22159800</v>
      </c>
      <c r="O140" s="13">
        <v>22159800</v>
      </c>
      <c r="P140" s="13">
        <v>22159800</v>
      </c>
    </row>
    <row r="141" spans="1:16" hidden="1" x14ac:dyDescent="0.3">
      <c r="A141" s="11"/>
      <c r="B141" s="12" t="s">
        <v>175</v>
      </c>
      <c r="C141" s="12" t="s">
        <v>229</v>
      </c>
      <c r="D141" s="12" t="s">
        <v>36</v>
      </c>
      <c r="E141" s="13">
        <v>796875</v>
      </c>
      <c r="F141" s="13">
        <v>796875</v>
      </c>
      <c r="G141" s="13">
        <v>1593750</v>
      </c>
      <c r="H141" s="13">
        <v>1593750</v>
      </c>
      <c r="I141" s="13">
        <v>1593750</v>
      </c>
      <c r="J141" s="13">
        <v>1593750</v>
      </c>
      <c r="K141" s="13">
        <v>1593750</v>
      </c>
      <c r="L141" s="13">
        <v>1593750</v>
      </c>
      <c r="M141" s="13">
        <v>1593750</v>
      </c>
      <c r="N141" s="13">
        <v>1593750</v>
      </c>
      <c r="O141" s="13">
        <v>1593750</v>
      </c>
      <c r="P141" s="13">
        <v>1593750</v>
      </c>
    </row>
    <row r="142" spans="1:16" hidden="1" x14ac:dyDescent="0.3">
      <c r="A142" s="11"/>
      <c r="B142" s="12" t="s">
        <v>161</v>
      </c>
      <c r="C142" s="12" t="s">
        <v>229</v>
      </c>
      <c r="D142" s="12" t="s">
        <v>36</v>
      </c>
      <c r="E142" s="13">
        <v>15443278</v>
      </c>
      <c r="F142" s="13">
        <v>15443278</v>
      </c>
      <c r="G142" s="13">
        <v>15443278</v>
      </c>
      <c r="H142" s="13">
        <v>18705337</v>
      </c>
      <c r="I142" s="13">
        <v>19044654</v>
      </c>
      <c r="J142" s="13">
        <v>19044654</v>
      </c>
      <c r="K142" s="13">
        <v>19044654</v>
      </c>
      <c r="L142" s="13">
        <v>19044654</v>
      </c>
      <c r="M142" s="13">
        <v>19044654</v>
      </c>
      <c r="N142" s="13">
        <v>19044654</v>
      </c>
      <c r="O142" s="13">
        <v>19044654</v>
      </c>
      <c r="P142" s="13">
        <v>19044654</v>
      </c>
    </row>
    <row r="143" spans="1:16" hidden="1" x14ac:dyDescent="0.3">
      <c r="A143" s="11"/>
      <c r="B143" s="12" t="s">
        <v>177</v>
      </c>
      <c r="C143" s="12" t="s">
        <v>229</v>
      </c>
      <c r="D143" s="12" t="s">
        <v>36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4000000</v>
      </c>
      <c r="K143" s="13">
        <v>4000000</v>
      </c>
      <c r="L143" s="13">
        <v>4000000</v>
      </c>
      <c r="M143" s="13">
        <v>4000000</v>
      </c>
      <c r="N143" s="13">
        <v>4000000</v>
      </c>
      <c r="O143" s="13">
        <v>4000000</v>
      </c>
      <c r="P143" s="13">
        <v>4000000</v>
      </c>
    </row>
    <row r="144" spans="1:16" hidden="1" x14ac:dyDescent="0.3">
      <c r="A144" s="11"/>
      <c r="B144" s="12" t="s">
        <v>178</v>
      </c>
      <c r="C144" s="12" t="s">
        <v>229</v>
      </c>
      <c r="D144" s="12" t="s">
        <v>36</v>
      </c>
      <c r="E144" s="13">
        <v>89480345</v>
      </c>
      <c r="F144" s="13">
        <v>89480345</v>
      </c>
      <c r="G144" s="13">
        <v>89480345</v>
      </c>
      <c r="H144" s="13">
        <v>96331407</v>
      </c>
      <c r="I144" s="13">
        <v>103654956</v>
      </c>
      <c r="J144" s="13">
        <v>110978505</v>
      </c>
      <c r="K144" s="13">
        <v>110978505</v>
      </c>
      <c r="L144" s="13">
        <v>110978505</v>
      </c>
      <c r="M144" s="13">
        <v>110978505</v>
      </c>
      <c r="N144" s="13">
        <v>110978505</v>
      </c>
      <c r="O144" s="13">
        <v>110978505</v>
      </c>
      <c r="P144" s="13">
        <v>110978505</v>
      </c>
    </row>
    <row r="145" spans="1:16" hidden="1" x14ac:dyDescent="0.3">
      <c r="A145" s="11"/>
      <c r="B145" s="12" t="s">
        <v>179</v>
      </c>
      <c r="C145" s="12" t="s">
        <v>229</v>
      </c>
      <c r="D145" s="12" t="s">
        <v>36</v>
      </c>
      <c r="E145" s="13">
        <v>0</v>
      </c>
      <c r="F145" s="13">
        <v>0</v>
      </c>
      <c r="G145" s="13">
        <v>0</v>
      </c>
      <c r="H145" s="13">
        <v>0</v>
      </c>
      <c r="I145" s="13">
        <v>11440000</v>
      </c>
      <c r="J145" s="13">
        <v>11440000</v>
      </c>
      <c r="K145" s="13">
        <v>11440000</v>
      </c>
      <c r="L145" s="13">
        <v>11440000</v>
      </c>
      <c r="M145" s="13">
        <v>11440000</v>
      </c>
      <c r="N145" s="13">
        <v>11440000</v>
      </c>
      <c r="O145" s="13">
        <v>11440000</v>
      </c>
      <c r="P145" s="13">
        <v>11440000</v>
      </c>
    </row>
    <row r="146" spans="1:16" hidden="1" x14ac:dyDescent="0.3">
      <c r="A146" s="11"/>
      <c r="B146" s="12" t="s">
        <v>180</v>
      </c>
      <c r="C146" s="12" t="s">
        <v>229</v>
      </c>
      <c r="D146" s="12" t="s">
        <v>36</v>
      </c>
      <c r="E146" s="13">
        <v>16930480</v>
      </c>
      <c r="F146" s="13">
        <v>16930480</v>
      </c>
      <c r="G146" s="13">
        <v>16930480</v>
      </c>
      <c r="H146" s="13">
        <v>16930480</v>
      </c>
      <c r="I146" s="13">
        <v>16930480</v>
      </c>
      <c r="J146" s="13">
        <v>16930480</v>
      </c>
      <c r="K146" s="13">
        <v>16930480</v>
      </c>
      <c r="L146" s="13">
        <v>16930480</v>
      </c>
      <c r="M146" s="13">
        <v>16930480</v>
      </c>
      <c r="N146" s="13">
        <v>16930480</v>
      </c>
      <c r="O146" s="13">
        <v>16930480</v>
      </c>
      <c r="P146" s="13">
        <v>16930480</v>
      </c>
    </row>
    <row r="147" spans="1:16" hidden="1" x14ac:dyDescent="0.3">
      <c r="A147" s="11"/>
      <c r="B147" s="12" t="s">
        <v>181</v>
      </c>
      <c r="C147" s="12" t="s">
        <v>229</v>
      </c>
      <c r="D147" s="12" t="s">
        <v>36</v>
      </c>
      <c r="E147" s="13">
        <v>133422359</v>
      </c>
      <c r="F147" s="13">
        <v>133422359</v>
      </c>
      <c r="G147" s="13">
        <v>133422359</v>
      </c>
      <c r="H147" s="13">
        <v>133422359</v>
      </c>
      <c r="I147" s="13">
        <v>133422359</v>
      </c>
      <c r="J147" s="13">
        <v>133422359</v>
      </c>
      <c r="K147" s="13">
        <v>133422359</v>
      </c>
      <c r="L147" s="13">
        <v>133422359</v>
      </c>
      <c r="M147" s="13">
        <v>133422359</v>
      </c>
      <c r="N147" s="13">
        <v>133422359</v>
      </c>
      <c r="O147" s="13">
        <v>133422359</v>
      </c>
      <c r="P147" s="13">
        <v>133422359</v>
      </c>
    </row>
    <row r="148" spans="1:16" hidden="1" x14ac:dyDescent="0.3">
      <c r="A148" s="11"/>
      <c r="B148" s="12" t="s">
        <v>182</v>
      </c>
      <c r="C148" s="12" t="s">
        <v>229</v>
      </c>
      <c r="D148" s="12" t="s">
        <v>36</v>
      </c>
      <c r="E148" s="13">
        <v>190440</v>
      </c>
      <c r="F148" s="13">
        <v>190440</v>
      </c>
      <c r="G148" s="13">
        <v>190440</v>
      </c>
      <c r="H148" s="13">
        <v>190440</v>
      </c>
      <c r="I148" s="13">
        <v>190440</v>
      </c>
      <c r="J148" s="13">
        <v>190440</v>
      </c>
      <c r="K148" s="13">
        <v>190440</v>
      </c>
      <c r="L148" s="13">
        <v>190440</v>
      </c>
      <c r="M148" s="13">
        <v>190440</v>
      </c>
      <c r="N148" s="13">
        <v>190440</v>
      </c>
      <c r="O148" s="13">
        <v>190440</v>
      </c>
      <c r="P148" s="13">
        <v>190440</v>
      </c>
    </row>
    <row r="149" spans="1:16" hidden="1" x14ac:dyDescent="0.3">
      <c r="A149" s="11"/>
      <c r="B149" s="12" t="s">
        <v>183</v>
      </c>
      <c r="C149" s="12" t="s">
        <v>229</v>
      </c>
      <c r="D149" s="12" t="s">
        <v>36</v>
      </c>
      <c r="E149" s="13">
        <v>90587000</v>
      </c>
      <c r="F149" s="13">
        <v>90587000</v>
      </c>
      <c r="G149" s="13">
        <v>90587000</v>
      </c>
      <c r="H149" s="13">
        <v>90587000</v>
      </c>
      <c r="I149" s="13">
        <v>90587000</v>
      </c>
      <c r="J149" s="13">
        <v>90587000</v>
      </c>
      <c r="K149" s="13">
        <v>90587000</v>
      </c>
      <c r="L149" s="13">
        <v>90587000</v>
      </c>
      <c r="M149" s="13">
        <v>90587000</v>
      </c>
      <c r="N149" s="13">
        <v>90587000</v>
      </c>
      <c r="O149" s="13">
        <v>90587000</v>
      </c>
      <c r="P149" s="13">
        <v>90587000</v>
      </c>
    </row>
    <row r="150" spans="1:16" hidden="1" x14ac:dyDescent="0.3">
      <c r="A150" s="11"/>
      <c r="B150" s="12" t="s">
        <v>184</v>
      </c>
      <c r="C150" s="12" t="s">
        <v>229</v>
      </c>
      <c r="D150" s="12" t="s">
        <v>36</v>
      </c>
      <c r="E150" s="13">
        <v>13396184</v>
      </c>
      <c r="F150" s="13">
        <v>13396184</v>
      </c>
      <c r="G150" s="13">
        <v>13396184</v>
      </c>
      <c r="H150" s="13">
        <v>13396184</v>
      </c>
      <c r="I150" s="13">
        <v>13396184</v>
      </c>
      <c r="J150" s="13">
        <v>13396184</v>
      </c>
      <c r="K150" s="13">
        <v>13396184</v>
      </c>
      <c r="L150" s="13">
        <v>13396184</v>
      </c>
      <c r="M150" s="13">
        <v>13396184</v>
      </c>
      <c r="N150" s="13">
        <v>13396184</v>
      </c>
      <c r="O150" s="13">
        <v>13396184</v>
      </c>
      <c r="P150" s="13">
        <v>13396184</v>
      </c>
    </row>
    <row r="151" spans="1:16" hidden="1" x14ac:dyDescent="0.3">
      <c r="A151" s="11"/>
      <c r="B151" s="12" t="s">
        <v>163</v>
      </c>
      <c r="C151" s="12" t="s">
        <v>229</v>
      </c>
      <c r="D151" s="12" t="s">
        <v>36</v>
      </c>
      <c r="E151" s="13">
        <v>100800</v>
      </c>
      <c r="F151" s="13">
        <v>100800</v>
      </c>
      <c r="G151" s="13">
        <v>100800</v>
      </c>
      <c r="H151" s="13">
        <v>100800</v>
      </c>
      <c r="I151" s="13">
        <v>100800</v>
      </c>
      <c r="J151" s="13">
        <v>369870</v>
      </c>
      <c r="K151" s="13">
        <v>369870</v>
      </c>
      <c r="L151" s="13">
        <v>369870</v>
      </c>
      <c r="M151" s="13">
        <v>369870</v>
      </c>
      <c r="N151" s="13">
        <v>369870</v>
      </c>
      <c r="O151" s="13">
        <v>369870</v>
      </c>
      <c r="P151" s="13">
        <v>369870</v>
      </c>
    </row>
    <row r="152" spans="1:16" hidden="1" x14ac:dyDescent="0.3">
      <c r="A152" s="11"/>
      <c r="B152" s="12" t="s">
        <v>185</v>
      </c>
      <c r="C152" s="12" t="s">
        <v>229</v>
      </c>
      <c r="D152" s="12" t="s">
        <v>36</v>
      </c>
      <c r="E152" s="13">
        <v>6437250</v>
      </c>
      <c r="F152" s="13">
        <v>6437250</v>
      </c>
      <c r="G152" s="13">
        <v>6437250</v>
      </c>
      <c r="H152" s="13">
        <v>6437250</v>
      </c>
      <c r="I152" s="13">
        <v>6437250</v>
      </c>
      <c r="J152" s="13">
        <v>6437250</v>
      </c>
      <c r="K152" s="13">
        <v>6437250</v>
      </c>
      <c r="L152" s="13">
        <v>6437250</v>
      </c>
      <c r="M152" s="13">
        <v>6437250</v>
      </c>
      <c r="N152" s="13">
        <v>6437250</v>
      </c>
      <c r="O152" s="13">
        <v>6437250</v>
      </c>
      <c r="P152" s="13">
        <v>6437250</v>
      </c>
    </row>
    <row r="153" spans="1:16" hidden="1" x14ac:dyDescent="0.3">
      <c r="A153" s="11"/>
      <c r="B153" s="12" t="s">
        <v>186</v>
      </c>
      <c r="C153" s="12" t="s">
        <v>229</v>
      </c>
      <c r="D153" s="12" t="s">
        <v>36</v>
      </c>
      <c r="E153" s="13">
        <v>240000</v>
      </c>
      <c r="F153" s="13">
        <v>240000</v>
      </c>
      <c r="G153" s="13">
        <v>240000</v>
      </c>
      <c r="H153" s="13">
        <v>240000</v>
      </c>
      <c r="I153" s="13">
        <v>240000</v>
      </c>
      <c r="J153" s="13">
        <v>240000</v>
      </c>
      <c r="K153" s="13">
        <v>240000</v>
      </c>
      <c r="L153" s="13">
        <v>240000</v>
      </c>
      <c r="M153" s="13">
        <v>240000</v>
      </c>
      <c r="N153" s="13">
        <v>240000</v>
      </c>
      <c r="O153" s="13">
        <v>240000</v>
      </c>
      <c r="P153" s="13">
        <v>240000</v>
      </c>
    </row>
    <row r="154" spans="1:16" hidden="1" x14ac:dyDescent="0.3">
      <c r="A154" s="11"/>
      <c r="B154" s="12" t="s">
        <v>187</v>
      </c>
      <c r="C154" s="12" t="s">
        <v>229</v>
      </c>
      <c r="D154" s="12" t="s">
        <v>36</v>
      </c>
      <c r="E154" s="13">
        <v>120000</v>
      </c>
      <c r="F154" s="13">
        <v>120000</v>
      </c>
      <c r="G154" s="13">
        <v>120000</v>
      </c>
      <c r="H154" s="13">
        <v>120000</v>
      </c>
      <c r="I154" s="13">
        <v>120000</v>
      </c>
      <c r="J154" s="13">
        <v>120000</v>
      </c>
      <c r="K154" s="13">
        <v>120000</v>
      </c>
      <c r="L154" s="13">
        <v>120000</v>
      </c>
      <c r="M154" s="13">
        <v>120000</v>
      </c>
      <c r="N154" s="13">
        <v>120000</v>
      </c>
      <c r="O154" s="13">
        <v>120000</v>
      </c>
      <c r="P154" s="13">
        <v>120000</v>
      </c>
    </row>
    <row r="155" spans="1:16" hidden="1" x14ac:dyDescent="0.3">
      <c r="A155" s="11"/>
      <c r="B155" s="12" t="s">
        <v>188</v>
      </c>
      <c r="C155" s="12" t="s">
        <v>229</v>
      </c>
      <c r="D155" s="12" t="s">
        <v>36</v>
      </c>
      <c r="E155" s="13">
        <v>282636</v>
      </c>
      <c r="F155" s="13">
        <v>282636</v>
      </c>
      <c r="G155" s="13">
        <v>282636</v>
      </c>
      <c r="H155" s="13">
        <v>282636</v>
      </c>
      <c r="I155" s="13">
        <v>282636</v>
      </c>
      <c r="J155" s="13">
        <v>282636</v>
      </c>
      <c r="K155" s="13">
        <v>282636</v>
      </c>
      <c r="L155" s="13">
        <v>282636</v>
      </c>
      <c r="M155" s="13">
        <v>282636</v>
      </c>
      <c r="N155" s="13">
        <v>282636</v>
      </c>
      <c r="O155" s="13">
        <v>282636</v>
      </c>
      <c r="P155" s="13">
        <v>282636</v>
      </c>
    </row>
    <row r="156" spans="1:16" hidden="1" x14ac:dyDescent="0.3">
      <c r="A156" s="11"/>
      <c r="B156" s="12" t="s">
        <v>189</v>
      </c>
      <c r="C156" s="12" t="s">
        <v>229</v>
      </c>
      <c r="D156" s="12" t="s">
        <v>36</v>
      </c>
      <c r="E156" s="13">
        <v>174000</v>
      </c>
      <c r="F156" s="13">
        <v>174000</v>
      </c>
      <c r="G156" s="13">
        <v>174000</v>
      </c>
      <c r="H156" s="13">
        <v>174000</v>
      </c>
      <c r="I156" s="13">
        <v>174000</v>
      </c>
      <c r="J156" s="13">
        <v>174000</v>
      </c>
      <c r="K156" s="13">
        <v>174000</v>
      </c>
      <c r="L156" s="13">
        <v>174000</v>
      </c>
      <c r="M156" s="13">
        <v>174000</v>
      </c>
      <c r="N156" s="13">
        <v>174000</v>
      </c>
      <c r="O156" s="13">
        <v>174000</v>
      </c>
      <c r="P156" s="13">
        <v>174000</v>
      </c>
    </row>
    <row r="157" spans="1:16" hidden="1" x14ac:dyDescent="0.3">
      <c r="A157" s="11"/>
      <c r="B157" s="12" t="s">
        <v>192</v>
      </c>
      <c r="C157" s="12" t="s">
        <v>229</v>
      </c>
      <c r="D157" s="12" t="s">
        <v>36</v>
      </c>
      <c r="E157" s="13">
        <v>0</v>
      </c>
      <c r="F157" s="13">
        <v>0</v>
      </c>
      <c r="G157" s="13">
        <v>0</v>
      </c>
      <c r="H157" s="13">
        <v>264455</v>
      </c>
      <c r="I157" s="13">
        <v>264455</v>
      </c>
      <c r="J157" s="13">
        <v>264455</v>
      </c>
      <c r="K157" s="13">
        <v>264455</v>
      </c>
      <c r="L157" s="13">
        <v>264455</v>
      </c>
      <c r="M157" s="13">
        <v>264455</v>
      </c>
      <c r="N157" s="13">
        <v>264455</v>
      </c>
      <c r="O157" s="13">
        <v>264455</v>
      </c>
      <c r="P157" s="13">
        <v>264455</v>
      </c>
    </row>
    <row r="158" spans="1:16" hidden="1" x14ac:dyDescent="0.3">
      <c r="A158" s="11"/>
      <c r="B158" s="12" t="s">
        <v>194</v>
      </c>
      <c r="C158" s="12" t="s">
        <v>229</v>
      </c>
      <c r="D158" s="12" t="s">
        <v>36</v>
      </c>
      <c r="E158" s="13">
        <v>3300000</v>
      </c>
      <c r="F158" s="13">
        <v>3300000</v>
      </c>
      <c r="G158" s="13">
        <v>3300000</v>
      </c>
      <c r="H158" s="13">
        <v>3300000</v>
      </c>
      <c r="I158" s="13">
        <v>3300000</v>
      </c>
      <c r="J158" s="13">
        <v>3300000</v>
      </c>
      <c r="K158" s="13">
        <v>3300000</v>
      </c>
      <c r="L158" s="13">
        <v>3300000</v>
      </c>
      <c r="M158" s="13">
        <v>3300000</v>
      </c>
      <c r="N158" s="13">
        <v>3300000</v>
      </c>
      <c r="O158" s="13">
        <v>3300000</v>
      </c>
      <c r="P158" s="13">
        <v>3300000</v>
      </c>
    </row>
    <row r="159" spans="1:16" hidden="1" x14ac:dyDescent="0.3">
      <c r="A159" s="11"/>
      <c r="B159" s="12" t="s">
        <v>195</v>
      </c>
      <c r="C159" s="12" t="s">
        <v>229</v>
      </c>
      <c r="D159" s="12" t="s">
        <v>36</v>
      </c>
      <c r="E159" s="13">
        <v>264455</v>
      </c>
      <c r="F159" s="13">
        <v>264455</v>
      </c>
      <c r="G159" s="13">
        <v>264455</v>
      </c>
      <c r="H159" s="13">
        <v>264455</v>
      </c>
      <c r="I159" s="13">
        <v>264455</v>
      </c>
      <c r="J159" s="13">
        <v>264455</v>
      </c>
      <c r="K159" s="13">
        <v>264455</v>
      </c>
      <c r="L159" s="13">
        <v>264455</v>
      </c>
      <c r="M159" s="13">
        <v>264455</v>
      </c>
      <c r="N159" s="13">
        <v>264455</v>
      </c>
      <c r="O159" s="13">
        <v>264455</v>
      </c>
      <c r="P159" s="13">
        <v>264455</v>
      </c>
    </row>
    <row r="160" spans="1:16" hidden="1" x14ac:dyDescent="0.3">
      <c r="A160" s="11"/>
      <c r="B160" s="12" t="s">
        <v>196</v>
      </c>
      <c r="C160" s="12" t="s">
        <v>229</v>
      </c>
      <c r="D160" s="12" t="s">
        <v>36</v>
      </c>
      <c r="E160" s="13">
        <v>0</v>
      </c>
      <c r="F160" s="13">
        <v>0</v>
      </c>
      <c r="G160" s="13">
        <v>0</v>
      </c>
      <c r="H160" s="13">
        <v>0</v>
      </c>
      <c r="I160" s="13">
        <v>14400000</v>
      </c>
      <c r="J160" s="13">
        <v>14400000</v>
      </c>
      <c r="K160" s="13">
        <v>14400000</v>
      </c>
      <c r="L160" s="13">
        <v>14400000</v>
      </c>
      <c r="M160" s="13">
        <v>14400000</v>
      </c>
      <c r="N160" s="13">
        <v>14400000</v>
      </c>
      <c r="O160" s="13">
        <v>14400000</v>
      </c>
      <c r="P160" s="13">
        <v>14400000</v>
      </c>
    </row>
    <row r="161" spans="1:16" hidden="1" x14ac:dyDescent="0.3">
      <c r="A161" s="11"/>
      <c r="B161" s="12" t="s">
        <v>197</v>
      </c>
      <c r="C161" s="12" t="s">
        <v>229</v>
      </c>
      <c r="D161" s="12" t="s">
        <v>36</v>
      </c>
      <c r="E161" s="13">
        <v>272000</v>
      </c>
      <c r="F161" s="13">
        <v>272000</v>
      </c>
      <c r="G161" s="13">
        <v>272000</v>
      </c>
      <c r="H161" s="13">
        <v>272000</v>
      </c>
      <c r="I161" s="13">
        <v>272000</v>
      </c>
      <c r="J161" s="13">
        <v>272000</v>
      </c>
      <c r="K161" s="13">
        <v>272000</v>
      </c>
      <c r="L161" s="13">
        <v>272000</v>
      </c>
      <c r="M161" s="13">
        <v>272000</v>
      </c>
      <c r="N161" s="13">
        <v>272000</v>
      </c>
      <c r="O161" s="13">
        <v>272000</v>
      </c>
      <c r="P161" s="13">
        <v>272000</v>
      </c>
    </row>
    <row r="162" spans="1:16" hidden="1" x14ac:dyDescent="0.3">
      <c r="A162" s="14" t="s">
        <v>230</v>
      </c>
      <c r="B162" s="15"/>
      <c r="C162" s="15"/>
      <c r="D162" s="15"/>
      <c r="E162" s="16">
        <f t="shared" ref="E162:P162" si="17">SUM(E129:E161)</f>
        <v>9282639343</v>
      </c>
      <c r="F162" s="16">
        <f t="shared" si="17"/>
        <v>8819251976</v>
      </c>
      <c r="G162" s="16">
        <f t="shared" si="17"/>
        <v>8344860663</v>
      </c>
      <c r="H162" s="16">
        <f t="shared" si="17"/>
        <v>7870247171</v>
      </c>
      <c r="I162" s="16">
        <f t="shared" si="17"/>
        <v>7417650115</v>
      </c>
      <c r="J162" s="16">
        <f t="shared" si="17"/>
        <v>8461255571</v>
      </c>
      <c r="K162" s="16">
        <f t="shared" si="17"/>
        <v>8461255571</v>
      </c>
      <c r="L162" s="16">
        <f t="shared" si="17"/>
        <v>8461255571</v>
      </c>
      <c r="M162" s="16">
        <f t="shared" si="17"/>
        <v>8461255571</v>
      </c>
      <c r="N162" s="16">
        <f t="shared" si="17"/>
        <v>8461255571</v>
      </c>
      <c r="O162" s="16">
        <f t="shared" si="17"/>
        <v>8461255571</v>
      </c>
      <c r="P162" s="16">
        <f t="shared" si="17"/>
        <v>8461255571</v>
      </c>
    </row>
    <row r="163" spans="1:16" hidden="1" x14ac:dyDescent="0.3">
      <c r="A163" s="10" t="s">
        <v>37</v>
      </c>
      <c r="B163" s="3"/>
      <c r="C163" s="3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 hidden="1" x14ac:dyDescent="0.3">
      <c r="A164" s="11"/>
      <c r="B164" s="12" t="s">
        <v>156</v>
      </c>
      <c r="C164" s="12" t="s">
        <v>159</v>
      </c>
      <c r="D164" s="12" t="s">
        <v>36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</row>
    <row r="165" spans="1:16" hidden="1" x14ac:dyDescent="0.3">
      <c r="A165" s="11"/>
      <c r="B165" s="12" t="s">
        <v>156</v>
      </c>
      <c r="C165" s="12" t="s">
        <v>164</v>
      </c>
      <c r="D165" s="12" t="s">
        <v>36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22">
        <v>-12022961192</v>
      </c>
      <c r="K165" s="22">
        <v>-12022961192</v>
      </c>
      <c r="L165" s="22">
        <v>-12022961192</v>
      </c>
      <c r="M165" s="22">
        <v>-12022961192</v>
      </c>
      <c r="N165" s="22">
        <v>-12022961192</v>
      </c>
      <c r="O165" s="22">
        <v>-12022961192</v>
      </c>
      <c r="P165" s="22">
        <v>-12022961192</v>
      </c>
    </row>
    <row r="166" spans="1:16" hidden="1" x14ac:dyDescent="0.3">
      <c r="A166" s="11"/>
      <c r="B166" s="12" t="s">
        <v>156</v>
      </c>
      <c r="C166" s="12"/>
      <c r="D166" s="12" t="s">
        <v>36</v>
      </c>
      <c r="E166" s="22">
        <v>-91245189</v>
      </c>
      <c r="F166" s="22">
        <v>-91245189</v>
      </c>
      <c r="G166" s="22">
        <v>-91245189</v>
      </c>
      <c r="H166" s="22">
        <v>-91245189</v>
      </c>
      <c r="I166" s="22">
        <v>-91245189</v>
      </c>
      <c r="J166" s="22">
        <v>-91245189</v>
      </c>
      <c r="K166" s="22">
        <v>-91245189</v>
      </c>
      <c r="L166" s="22">
        <v>-91245189</v>
      </c>
      <c r="M166" s="22">
        <v>-91245189</v>
      </c>
      <c r="N166" s="22">
        <v>-91245189</v>
      </c>
      <c r="O166" s="22">
        <v>-91245189</v>
      </c>
      <c r="P166" s="22">
        <v>-91245189</v>
      </c>
    </row>
    <row r="167" spans="1:16" hidden="1" x14ac:dyDescent="0.3">
      <c r="A167" s="11"/>
      <c r="B167" s="12" t="s">
        <v>159</v>
      </c>
      <c r="C167" s="12" t="s">
        <v>229</v>
      </c>
      <c r="D167" s="12" t="s">
        <v>36</v>
      </c>
      <c r="E167" s="13">
        <v>200213760</v>
      </c>
      <c r="F167" s="13">
        <v>200213760</v>
      </c>
      <c r="G167" s="13">
        <v>200213760</v>
      </c>
      <c r="H167" s="13">
        <v>200213760</v>
      </c>
      <c r="I167" s="13">
        <v>200213760</v>
      </c>
      <c r="J167" s="13">
        <v>200213760</v>
      </c>
      <c r="K167" s="13">
        <v>200213760</v>
      </c>
      <c r="L167" s="13">
        <v>200213760</v>
      </c>
      <c r="M167" s="13">
        <v>200213760</v>
      </c>
      <c r="N167" s="13">
        <v>200213760</v>
      </c>
      <c r="O167" s="13">
        <v>200213760</v>
      </c>
      <c r="P167" s="13">
        <v>200213760</v>
      </c>
    </row>
    <row r="168" spans="1:16" hidden="1" x14ac:dyDescent="0.3">
      <c r="A168" s="11"/>
      <c r="B168" s="12" t="s">
        <v>169</v>
      </c>
      <c r="C168" s="12" t="s">
        <v>229</v>
      </c>
      <c r="D168" s="12" t="s">
        <v>36</v>
      </c>
      <c r="E168" s="13">
        <v>7859628275</v>
      </c>
      <c r="F168" s="13">
        <v>9602632999</v>
      </c>
      <c r="G168" s="13">
        <v>11280155181</v>
      </c>
      <c r="H168" s="13">
        <v>11280155181</v>
      </c>
      <c r="I168" s="13">
        <v>11280155181</v>
      </c>
      <c r="J168" s="13">
        <v>11280155181</v>
      </c>
      <c r="K168" s="13">
        <v>11280155181</v>
      </c>
      <c r="L168" s="13">
        <v>11280155181</v>
      </c>
      <c r="M168" s="13">
        <v>11280155181</v>
      </c>
      <c r="N168" s="13">
        <v>11280155181</v>
      </c>
      <c r="O168" s="13">
        <v>11280155181</v>
      </c>
      <c r="P168" s="13">
        <v>11280155181</v>
      </c>
    </row>
    <row r="169" spans="1:16" hidden="1" x14ac:dyDescent="0.3">
      <c r="A169" s="11"/>
      <c r="B169" s="12" t="s">
        <v>176</v>
      </c>
      <c r="C169" s="12" t="s">
        <v>229</v>
      </c>
      <c r="D169" s="12" t="s">
        <v>36</v>
      </c>
      <c r="E169" s="13">
        <v>17454545</v>
      </c>
      <c r="F169" s="13">
        <v>17454545</v>
      </c>
      <c r="G169" s="13">
        <v>17454545</v>
      </c>
      <c r="H169" s="13">
        <v>17454545</v>
      </c>
      <c r="I169" s="13">
        <v>17454545</v>
      </c>
      <c r="J169" s="13">
        <v>17454545</v>
      </c>
      <c r="K169" s="13">
        <v>17454545</v>
      </c>
      <c r="L169" s="13">
        <v>17454545</v>
      </c>
      <c r="M169" s="13">
        <v>17454545</v>
      </c>
      <c r="N169" s="13">
        <v>17454545</v>
      </c>
      <c r="O169" s="13">
        <v>17454545</v>
      </c>
      <c r="P169" s="13">
        <v>17454545</v>
      </c>
    </row>
    <row r="170" spans="1:16" hidden="1" x14ac:dyDescent="0.3">
      <c r="A170" s="11"/>
      <c r="B170" s="12" t="s">
        <v>179</v>
      </c>
      <c r="C170" s="12" t="s">
        <v>229</v>
      </c>
      <c r="D170" s="12" t="s">
        <v>36</v>
      </c>
      <c r="E170" s="13">
        <v>441728000</v>
      </c>
      <c r="F170" s="13">
        <v>441728000</v>
      </c>
      <c r="G170" s="13">
        <v>462320000</v>
      </c>
      <c r="H170" s="13">
        <v>462320000</v>
      </c>
      <c r="I170" s="13">
        <v>462320000</v>
      </c>
      <c r="J170" s="13">
        <v>462320000</v>
      </c>
      <c r="K170" s="13">
        <v>462320000</v>
      </c>
      <c r="L170" s="13">
        <v>462320000</v>
      </c>
      <c r="M170" s="13">
        <v>462320000</v>
      </c>
      <c r="N170" s="13">
        <v>462320000</v>
      </c>
      <c r="O170" s="13">
        <v>462320000</v>
      </c>
      <c r="P170" s="13">
        <v>462320000</v>
      </c>
    </row>
    <row r="171" spans="1:16" hidden="1" x14ac:dyDescent="0.3">
      <c r="A171" s="11"/>
      <c r="B171" s="12" t="s">
        <v>196</v>
      </c>
      <c r="C171" s="12" t="s">
        <v>229</v>
      </c>
      <c r="D171" s="12" t="s">
        <v>36</v>
      </c>
      <c r="E171" s="13">
        <v>154062895</v>
      </c>
      <c r="F171" s="13">
        <v>154062895</v>
      </c>
      <c r="G171" s="13">
        <v>154062895</v>
      </c>
      <c r="H171" s="13">
        <v>154062895</v>
      </c>
      <c r="I171" s="13">
        <v>154062895</v>
      </c>
      <c r="J171" s="13">
        <v>154062895</v>
      </c>
      <c r="K171" s="13">
        <v>154062895</v>
      </c>
      <c r="L171" s="13">
        <v>154062895</v>
      </c>
      <c r="M171" s="13">
        <v>154062895</v>
      </c>
      <c r="N171" s="13">
        <v>154062895</v>
      </c>
      <c r="O171" s="13">
        <v>154062895</v>
      </c>
      <c r="P171" s="13">
        <v>154062895</v>
      </c>
    </row>
    <row r="172" spans="1:16" hidden="1" x14ac:dyDescent="0.3">
      <c r="A172" s="14" t="s">
        <v>231</v>
      </c>
      <c r="B172" s="15"/>
      <c r="C172" s="15"/>
      <c r="D172" s="15"/>
      <c r="E172" s="16">
        <f t="shared" ref="E172:P172" si="18">SUM(E164:E171)</f>
        <v>8581842286</v>
      </c>
      <c r="F172" s="16">
        <f t="shared" si="18"/>
        <v>10324847010</v>
      </c>
      <c r="G172" s="16">
        <f t="shared" si="18"/>
        <v>12022961192</v>
      </c>
      <c r="H172" s="16">
        <f t="shared" si="18"/>
        <v>12022961192</v>
      </c>
      <c r="I172" s="16">
        <f t="shared" si="18"/>
        <v>12022961192</v>
      </c>
      <c r="J172" s="16">
        <f t="shared" si="18"/>
        <v>0</v>
      </c>
      <c r="K172" s="16">
        <f t="shared" si="18"/>
        <v>0</v>
      </c>
      <c r="L172" s="16">
        <f t="shared" si="18"/>
        <v>0</v>
      </c>
      <c r="M172" s="16">
        <f t="shared" si="18"/>
        <v>0</v>
      </c>
      <c r="N172" s="16">
        <f t="shared" si="18"/>
        <v>0</v>
      </c>
      <c r="O172" s="16">
        <f t="shared" si="18"/>
        <v>0</v>
      </c>
      <c r="P172" s="16">
        <f t="shared" si="18"/>
        <v>0</v>
      </c>
    </row>
    <row r="173" spans="1:16" hidden="1" x14ac:dyDescent="0.3">
      <c r="A173" s="17" t="s">
        <v>232</v>
      </c>
      <c r="B173" s="15"/>
      <c r="C173" s="15"/>
      <c r="D173" s="15"/>
      <c r="E173" s="16">
        <f t="shared" ref="E173:P173" si="19">SUM(E162,E172)</f>
        <v>17864481629</v>
      </c>
      <c r="F173" s="16">
        <f t="shared" si="19"/>
        <v>19144098986</v>
      </c>
      <c r="G173" s="16">
        <f t="shared" si="19"/>
        <v>20367821855</v>
      </c>
      <c r="H173" s="16">
        <f t="shared" si="19"/>
        <v>19893208363</v>
      </c>
      <c r="I173" s="16">
        <f t="shared" si="19"/>
        <v>19440611307</v>
      </c>
      <c r="J173" s="16">
        <f t="shared" si="19"/>
        <v>8461255571</v>
      </c>
      <c r="K173" s="16">
        <f t="shared" si="19"/>
        <v>8461255571</v>
      </c>
      <c r="L173" s="16">
        <f t="shared" si="19"/>
        <v>8461255571</v>
      </c>
      <c r="M173" s="16">
        <f t="shared" si="19"/>
        <v>8461255571</v>
      </c>
      <c r="N173" s="16">
        <f t="shared" si="19"/>
        <v>8461255571</v>
      </c>
      <c r="O173" s="16">
        <f t="shared" si="19"/>
        <v>8461255571</v>
      </c>
      <c r="P173" s="16">
        <f t="shared" si="19"/>
        <v>8461255571</v>
      </c>
    </row>
    <row r="174" spans="1:16" x14ac:dyDescent="0.3">
      <c r="A174" s="23" t="s">
        <v>222</v>
      </c>
      <c r="B174" s="15"/>
      <c r="C174" s="15"/>
      <c r="D174" s="15"/>
      <c r="E174" s="16">
        <f t="shared" ref="E174:P174" si="20">E126+E173+0+0+0</f>
        <v>18857288956</v>
      </c>
      <c r="F174" s="16">
        <f t="shared" si="20"/>
        <v>19993302096</v>
      </c>
      <c r="G174" s="16">
        <f t="shared" si="20"/>
        <v>21126853750</v>
      </c>
      <c r="H174" s="16">
        <f t="shared" si="20"/>
        <v>20594247439</v>
      </c>
      <c r="I174" s="16">
        <f t="shared" si="20"/>
        <v>20226722113</v>
      </c>
      <c r="J174" s="16">
        <f t="shared" si="20"/>
        <v>9142760688</v>
      </c>
      <c r="K174" s="16">
        <f t="shared" si="20"/>
        <v>9142760688</v>
      </c>
      <c r="L174" s="16">
        <f t="shared" si="20"/>
        <v>9142760688</v>
      </c>
      <c r="M174" s="16">
        <f t="shared" si="20"/>
        <v>9142760688</v>
      </c>
      <c r="N174" s="16">
        <f t="shared" si="20"/>
        <v>9142760688</v>
      </c>
      <c r="O174" s="16">
        <f t="shared" si="20"/>
        <v>9142760688</v>
      </c>
      <c r="P174" s="16">
        <f t="shared" si="20"/>
        <v>9142760688</v>
      </c>
    </row>
    <row r="175" spans="1:16" x14ac:dyDescent="0.3">
      <c r="A175" s="24" t="s">
        <v>233</v>
      </c>
      <c r="B175" s="25"/>
      <c r="C175" s="25"/>
      <c r="D175" s="25"/>
      <c r="E175" s="26">
        <f t="shared" ref="E175:P175" si="21">E72+0+E96+0+E174</f>
        <v>95498013252</v>
      </c>
      <c r="F175" s="26">
        <f t="shared" si="21"/>
        <v>98506541065</v>
      </c>
      <c r="G175" s="26">
        <f t="shared" si="21"/>
        <v>93819485356</v>
      </c>
      <c r="H175" s="26">
        <f t="shared" si="21"/>
        <v>88890163081</v>
      </c>
      <c r="I175" s="26">
        <f t="shared" si="21"/>
        <v>87948137331</v>
      </c>
      <c r="J175" s="26">
        <f t="shared" si="21"/>
        <v>76312560289</v>
      </c>
      <c r="K175" s="26">
        <f t="shared" si="21"/>
        <v>76312560289</v>
      </c>
      <c r="L175" s="26">
        <f t="shared" si="21"/>
        <v>76312560289</v>
      </c>
      <c r="M175" s="26">
        <f t="shared" si="21"/>
        <v>76312560289</v>
      </c>
      <c r="N175" s="26">
        <f t="shared" si="21"/>
        <v>76312560289</v>
      </c>
      <c r="O175" s="26">
        <f t="shared" si="21"/>
        <v>76312560289</v>
      </c>
      <c r="P175" s="26">
        <f t="shared" si="21"/>
        <v>76312560289</v>
      </c>
    </row>
    <row r="176" spans="1:16" x14ac:dyDescent="0.3">
      <c r="A176" s="5" t="s">
        <v>234</v>
      </c>
      <c r="B176" s="6"/>
      <c r="C176" s="6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3">
      <c r="A177" s="8" t="s">
        <v>235</v>
      </c>
      <c r="B177" s="3"/>
      <c r="C177" s="3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 x14ac:dyDescent="0.3">
      <c r="A178" s="9" t="s">
        <v>236</v>
      </c>
      <c r="B178" s="3"/>
      <c r="C178" s="3"/>
      <c r="D178" s="3"/>
      <c r="E178" s="4">
        <v>281529239816</v>
      </c>
      <c r="F178" s="4">
        <v>281529239816</v>
      </c>
      <c r="G178" s="4">
        <v>281529239816</v>
      </c>
      <c r="H178" s="4">
        <v>439439633248</v>
      </c>
      <c r="I178" s="4">
        <v>439725633248</v>
      </c>
      <c r="J178" s="4">
        <v>439920633248</v>
      </c>
      <c r="K178" s="4">
        <v>439920633248</v>
      </c>
      <c r="L178" s="4">
        <v>439920633248</v>
      </c>
      <c r="M178" s="4">
        <v>439920633248</v>
      </c>
      <c r="N178" s="4">
        <v>439920633248</v>
      </c>
      <c r="O178" s="4">
        <v>439920633248</v>
      </c>
      <c r="P178" s="4">
        <v>439920633248</v>
      </c>
    </row>
    <row r="179" spans="1:16" hidden="1" x14ac:dyDescent="0.3">
      <c r="A179" s="21" t="s">
        <v>43</v>
      </c>
      <c r="B179" s="12" t="s">
        <v>156</v>
      </c>
      <c r="C179" s="12"/>
      <c r="D179" s="12" t="s">
        <v>44</v>
      </c>
      <c r="E179" s="13">
        <v>268540000000</v>
      </c>
      <c r="F179" s="13">
        <v>268540000000</v>
      </c>
      <c r="G179" s="13">
        <v>268540000000</v>
      </c>
      <c r="H179" s="13">
        <v>268540000000</v>
      </c>
      <c r="I179" s="13">
        <v>268540000000</v>
      </c>
      <c r="J179" s="13">
        <v>268540000000</v>
      </c>
      <c r="K179" s="13">
        <v>268540000000</v>
      </c>
      <c r="L179" s="13">
        <v>268540000000</v>
      </c>
      <c r="M179" s="13">
        <v>268540000000</v>
      </c>
      <c r="N179" s="13">
        <v>268540000000</v>
      </c>
      <c r="O179" s="13">
        <v>268540000000</v>
      </c>
      <c r="P179" s="13">
        <v>268540000000</v>
      </c>
    </row>
    <row r="180" spans="1:16" hidden="1" x14ac:dyDescent="0.3">
      <c r="A180" s="21" t="s">
        <v>45</v>
      </c>
      <c r="B180" s="12" t="s">
        <v>156</v>
      </c>
      <c r="C180" s="12"/>
      <c r="D180" s="12" t="s">
        <v>44</v>
      </c>
      <c r="E180" s="13">
        <v>12989239816</v>
      </c>
      <c r="F180" s="13">
        <v>12989239816</v>
      </c>
      <c r="G180" s="13">
        <v>12989239816</v>
      </c>
      <c r="H180" s="13">
        <v>12989239816</v>
      </c>
      <c r="I180" s="13">
        <v>12989239816</v>
      </c>
      <c r="J180" s="13">
        <v>12989239816</v>
      </c>
      <c r="K180" s="13">
        <v>12989239816</v>
      </c>
      <c r="L180" s="13">
        <v>12989239816</v>
      </c>
      <c r="M180" s="13">
        <v>12989239816</v>
      </c>
      <c r="N180" s="13">
        <v>12989239816</v>
      </c>
      <c r="O180" s="13">
        <v>12989239816</v>
      </c>
      <c r="P180" s="13">
        <v>12989239816</v>
      </c>
    </row>
    <row r="181" spans="1:16" hidden="1" x14ac:dyDescent="0.3">
      <c r="A181" s="21" t="s">
        <v>46</v>
      </c>
      <c r="B181" s="12" t="s">
        <v>156</v>
      </c>
      <c r="C181" s="12"/>
      <c r="D181" s="12" t="s">
        <v>44</v>
      </c>
      <c r="E181" s="13">
        <v>0</v>
      </c>
      <c r="F181" s="13">
        <v>0</v>
      </c>
      <c r="G181" s="13">
        <v>0</v>
      </c>
      <c r="H181" s="13">
        <v>157910393432</v>
      </c>
      <c r="I181" s="13">
        <v>158196393432</v>
      </c>
      <c r="J181" s="13">
        <v>158391393432</v>
      </c>
      <c r="K181" s="13">
        <v>158391393432</v>
      </c>
      <c r="L181" s="13">
        <v>158391393432</v>
      </c>
      <c r="M181" s="13">
        <v>158391393432</v>
      </c>
      <c r="N181" s="13">
        <v>158391393432</v>
      </c>
      <c r="O181" s="13">
        <v>158391393432</v>
      </c>
      <c r="P181" s="13">
        <v>158391393432</v>
      </c>
    </row>
    <row r="182" spans="1:16" hidden="1" x14ac:dyDescent="0.3">
      <c r="A182" s="17" t="s">
        <v>237</v>
      </c>
      <c r="B182" s="15"/>
      <c r="C182" s="15"/>
      <c r="D182" s="15"/>
      <c r="E182" s="16">
        <f t="shared" ref="E182:P182" si="22">SUM(E179:E181)</f>
        <v>281529239816</v>
      </c>
      <c r="F182" s="16">
        <f t="shared" si="22"/>
        <v>281529239816</v>
      </c>
      <c r="G182" s="16">
        <f t="shared" si="22"/>
        <v>281529239816</v>
      </c>
      <c r="H182" s="16">
        <f t="shared" si="22"/>
        <v>439439633248</v>
      </c>
      <c r="I182" s="16">
        <f t="shared" si="22"/>
        <v>439725633248</v>
      </c>
      <c r="J182" s="16">
        <f t="shared" si="22"/>
        <v>439920633248</v>
      </c>
      <c r="K182" s="16">
        <f t="shared" si="22"/>
        <v>439920633248</v>
      </c>
      <c r="L182" s="16">
        <f t="shared" si="22"/>
        <v>439920633248</v>
      </c>
      <c r="M182" s="16">
        <f t="shared" si="22"/>
        <v>439920633248</v>
      </c>
      <c r="N182" s="16">
        <f t="shared" si="22"/>
        <v>439920633248</v>
      </c>
      <c r="O182" s="16">
        <f t="shared" si="22"/>
        <v>439920633248</v>
      </c>
      <c r="P182" s="16">
        <f t="shared" si="22"/>
        <v>439920633248</v>
      </c>
    </row>
    <row r="183" spans="1:16" x14ac:dyDescent="0.3">
      <c r="A183" s="9" t="s">
        <v>238</v>
      </c>
      <c r="B183" s="3"/>
      <c r="C183" s="3"/>
      <c r="D183" s="3"/>
      <c r="E183" s="4">
        <v>-55848937254</v>
      </c>
      <c r="F183" s="4">
        <v>-56375742781</v>
      </c>
      <c r="G183" s="4">
        <v>-56902548308</v>
      </c>
      <c r="H183" s="4">
        <v>-58277251416</v>
      </c>
      <c r="I183" s="4">
        <v>-59653880450</v>
      </c>
      <c r="J183" s="4">
        <v>-61031516218</v>
      </c>
      <c r="K183" s="4">
        <v>-61031516218</v>
      </c>
      <c r="L183" s="4">
        <v>-61031516218</v>
      </c>
      <c r="M183" s="4">
        <v>-61031516218</v>
      </c>
      <c r="N183" s="4">
        <v>-61031516218</v>
      </c>
      <c r="O183" s="4">
        <v>-61031516218</v>
      </c>
      <c r="P183" s="4">
        <v>-61031516218</v>
      </c>
    </row>
    <row r="184" spans="1:16" hidden="1" x14ac:dyDescent="0.3">
      <c r="A184" s="21" t="s">
        <v>49</v>
      </c>
      <c r="B184" s="12" t="s">
        <v>156</v>
      </c>
      <c r="C184" s="12"/>
      <c r="D184" s="12" t="s">
        <v>50</v>
      </c>
      <c r="E184" s="22">
        <v>-42940417149</v>
      </c>
      <c r="F184" s="22">
        <v>-43462974270</v>
      </c>
      <c r="G184" s="22">
        <v>-43985531391</v>
      </c>
      <c r="H184" s="22">
        <v>-44824301267</v>
      </c>
      <c r="I184" s="22">
        <v>-45663071143</v>
      </c>
      <c r="J184" s="22">
        <v>-46501841019</v>
      </c>
      <c r="K184" s="22">
        <v>-46501841019</v>
      </c>
      <c r="L184" s="22">
        <v>-46501841019</v>
      </c>
      <c r="M184" s="22">
        <v>-46501841019</v>
      </c>
      <c r="N184" s="22">
        <v>-46501841019</v>
      </c>
      <c r="O184" s="22">
        <v>-46501841019</v>
      </c>
      <c r="P184" s="22">
        <v>-46501841019</v>
      </c>
    </row>
    <row r="185" spans="1:16" hidden="1" x14ac:dyDescent="0.3">
      <c r="A185" s="21" t="s">
        <v>51</v>
      </c>
      <c r="B185" s="12" t="s">
        <v>156</v>
      </c>
      <c r="C185" s="12"/>
      <c r="D185" s="12" t="s">
        <v>50</v>
      </c>
      <c r="E185" s="22">
        <v>-12908520105</v>
      </c>
      <c r="F185" s="22">
        <v>-12912768511</v>
      </c>
      <c r="G185" s="22">
        <v>-12917016917</v>
      </c>
      <c r="H185" s="22">
        <v>-12921265323</v>
      </c>
      <c r="I185" s="22">
        <v>-12925513729</v>
      </c>
      <c r="J185" s="22">
        <v>-12929762135</v>
      </c>
      <c r="K185" s="22">
        <v>-12929762135</v>
      </c>
      <c r="L185" s="22">
        <v>-12929762135</v>
      </c>
      <c r="M185" s="22">
        <v>-12929762135</v>
      </c>
      <c r="N185" s="22">
        <v>-12929762135</v>
      </c>
      <c r="O185" s="22">
        <v>-12929762135</v>
      </c>
      <c r="P185" s="22">
        <v>-12929762135</v>
      </c>
    </row>
    <row r="186" spans="1:16" hidden="1" x14ac:dyDescent="0.3">
      <c r="A186" s="21" t="s">
        <v>52</v>
      </c>
      <c r="B186" s="12" t="s">
        <v>156</v>
      </c>
      <c r="C186" s="12"/>
      <c r="D186" s="12" t="s">
        <v>50</v>
      </c>
      <c r="E186" s="13">
        <v>0</v>
      </c>
      <c r="F186" s="13">
        <v>0</v>
      </c>
      <c r="G186" s="13">
        <v>0</v>
      </c>
      <c r="H186" s="22">
        <v>-531684826</v>
      </c>
      <c r="I186" s="22">
        <v>-1065295578</v>
      </c>
      <c r="J186" s="22">
        <v>-1599913064</v>
      </c>
      <c r="K186" s="22">
        <v>-1599913064</v>
      </c>
      <c r="L186" s="22">
        <v>-1599913064</v>
      </c>
      <c r="M186" s="22">
        <v>-1599913064</v>
      </c>
      <c r="N186" s="22">
        <v>-1599913064</v>
      </c>
      <c r="O186" s="22">
        <v>-1599913064</v>
      </c>
      <c r="P186" s="22">
        <v>-1599913064</v>
      </c>
    </row>
    <row r="187" spans="1:16" hidden="1" x14ac:dyDescent="0.3">
      <c r="A187" s="17" t="s">
        <v>239</v>
      </c>
      <c r="B187" s="15"/>
      <c r="C187" s="15"/>
      <c r="D187" s="15"/>
      <c r="E187" s="27">
        <f t="shared" ref="E187:P187" si="23">SUM(E184:E186)</f>
        <v>-55848937254</v>
      </c>
      <c r="F187" s="27">
        <f t="shared" si="23"/>
        <v>-56375742781</v>
      </c>
      <c r="G187" s="27">
        <f t="shared" si="23"/>
        <v>-56902548308</v>
      </c>
      <c r="H187" s="27">
        <f t="shared" si="23"/>
        <v>-58277251416</v>
      </c>
      <c r="I187" s="27">
        <f t="shared" si="23"/>
        <v>-59653880450</v>
      </c>
      <c r="J187" s="27">
        <f t="shared" si="23"/>
        <v>-61031516218</v>
      </c>
      <c r="K187" s="27">
        <f t="shared" si="23"/>
        <v>-61031516218</v>
      </c>
      <c r="L187" s="27">
        <f t="shared" si="23"/>
        <v>-61031516218</v>
      </c>
      <c r="M187" s="27">
        <f t="shared" si="23"/>
        <v>-61031516218</v>
      </c>
      <c r="N187" s="27">
        <f t="shared" si="23"/>
        <v>-61031516218</v>
      </c>
      <c r="O187" s="27">
        <f t="shared" si="23"/>
        <v>-61031516218</v>
      </c>
      <c r="P187" s="27">
        <f t="shared" si="23"/>
        <v>-61031516218</v>
      </c>
    </row>
    <row r="188" spans="1:16" x14ac:dyDescent="0.3">
      <c r="A188" s="23" t="s">
        <v>235</v>
      </c>
      <c r="B188" s="15"/>
      <c r="C188" s="15"/>
      <c r="D188" s="15"/>
      <c r="E188" s="16">
        <f t="shared" ref="E188:P188" si="24">E182+E187</f>
        <v>225680302562</v>
      </c>
      <c r="F188" s="16">
        <f t="shared" si="24"/>
        <v>225153497035</v>
      </c>
      <c r="G188" s="16">
        <f t="shared" si="24"/>
        <v>224626691508</v>
      </c>
      <c r="H188" s="16">
        <f t="shared" si="24"/>
        <v>381162381832</v>
      </c>
      <c r="I188" s="16">
        <f t="shared" si="24"/>
        <v>380071752798</v>
      </c>
      <c r="J188" s="16">
        <f t="shared" si="24"/>
        <v>378889117030</v>
      </c>
      <c r="K188" s="16">
        <f t="shared" si="24"/>
        <v>378889117030</v>
      </c>
      <c r="L188" s="16">
        <f t="shared" si="24"/>
        <v>378889117030</v>
      </c>
      <c r="M188" s="16">
        <f t="shared" si="24"/>
        <v>378889117030</v>
      </c>
      <c r="N188" s="16">
        <f t="shared" si="24"/>
        <v>378889117030</v>
      </c>
      <c r="O188" s="16">
        <f t="shared" si="24"/>
        <v>378889117030</v>
      </c>
      <c r="P188" s="16">
        <f t="shared" si="24"/>
        <v>378889117030</v>
      </c>
    </row>
    <row r="189" spans="1:16" x14ac:dyDescent="0.3">
      <c r="A189" s="8" t="s">
        <v>240</v>
      </c>
      <c r="B189" s="3"/>
      <c r="C189" s="3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 x14ac:dyDescent="0.3">
      <c r="A190" s="9" t="s">
        <v>241</v>
      </c>
      <c r="B190" s="3"/>
      <c r="C190" s="3"/>
      <c r="D190" s="3"/>
      <c r="E190" s="4">
        <v>107705119914</v>
      </c>
      <c r="F190" s="4">
        <v>130044289085</v>
      </c>
      <c r="G190" s="4">
        <v>151771382308</v>
      </c>
      <c r="H190" s="4">
        <v>0</v>
      </c>
      <c r="I190" s="4">
        <v>0</v>
      </c>
      <c r="J190" s="4">
        <v>-195000000</v>
      </c>
      <c r="K190" s="4">
        <v>-195000000</v>
      </c>
      <c r="L190" s="4">
        <v>-195000000</v>
      </c>
      <c r="M190" s="4">
        <v>-195000000</v>
      </c>
      <c r="N190" s="4">
        <v>-195000000</v>
      </c>
      <c r="O190" s="4">
        <v>-195000000</v>
      </c>
      <c r="P190" s="4">
        <v>-195000000</v>
      </c>
    </row>
    <row r="191" spans="1:16" hidden="1" x14ac:dyDescent="0.3">
      <c r="A191" s="10" t="s">
        <v>242</v>
      </c>
      <c r="B191" s="3"/>
      <c r="C191" s="3"/>
      <c r="D191" s="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 hidden="1" x14ac:dyDescent="0.3">
      <c r="A192" s="11"/>
      <c r="B192" s="12" t="s">
        <v>156</v>
      </c>
      <c r="C192" s="12" t="s">
        <v>179</v>
      </c>
      <c r="D192" s="12" t="s">
        <v>243</v>
      </c>
      <c r="E192" s="13">
        <v>0</v>
      </c>
      <c r="F192" s="13">
        <v>0</v>
      </c>
      <c r="G192" s="13">
        <v>0</v>
      </c>
      <c r="H192" s="13">
        <v>0</v>
      </c>
      <c r="I192" s="22">
        <v>-286000000</v>
      </c>
      <c r="J192" s="22">
        <v>-481000000</v>
      </c>
      <c r="K192" s="22">
        <v>-481000000</v>
      </c>
      <c r="L192" s="22">
        <v>-481000000</v>
      </c>
      <c r="M192" s="22">
        <v>-481000000</v>
      </c>
      <c r="N192" s="22">
        <v>-481000000</v>
      </c>
      <c r="O192" s="22">
        <v>-481000000</v>
      </c>
      <c r="P192" s="22">
        <v>-481000000</v>
      </c>
    </row>
    <row r="193" spans="1:16" hidden="1" x14ac:dyDescent="0.3">
      <c r="A193" s="11"/>
      <c r="B193" s="12" t="s">
        <v>156</v>
      </c>
      <c r="C193" s="12" t="s">
        <v>183</v>
      </c>
      <c r="D193" s="12" t="s">
        <v>243</v>
      </c>
      <c r="E193" s="22">
        <v>-427700000</v>
      </c>
      <c r="F193" s="22">
        <v>-427700000</v>
      </c>
      <c r="G193" s="22">
        <v>-427700000</v>
      </c>
      <c r="H193" s="22">
        <v>-427700000</v>
      </c>
      <c r="I193" s="22">
        <v>-427700000</v>
      </c>
      <c r="J193" s="22">
        <v>-427700000</v>
      </c>
      <c r="K193" s="22">
        <v>-427700000</v>
      </c>
      <c r="L193" s="22">
        <v>-427700000</v>
      </c>
      <c r="M193" s="22">
        <v>-427700000</v>
      </c>
      <c r="N193" s="22">
        <v>-427700000</v>
      </c>
      <c r="O193" s="22">
        <v>-427700000</v>
      </c>
      <c r="P193" s="22">
        <v>-427700000</v>
      </c>
    </row>
    <row r="194" spans="1:16" hidden="1" x14ac:dyDescent="0.3">
      <c r="A194" s="11"/>
      <c r="B194" s="12" t="s">
        <v>156</v>
      </c>
      <c r="C194" s="12" t="s">
        <v>196</v>
      </c>
      <c r="D194" s="12" t="s">
        <v>243</v>
      </c>
      <c r="E194" s="22">
        <v>-1203383240</v>
      </c>
      <c r="F194" s="22">
        <v>-1203383240</v>
      </c>
      <c r="G194" s="22">
        <v>-1203383240</v>
      </c>
      <c r="H194" s="22">
        <v>-1203383240</v>
      </c>
      <c r="I194" s="22">
        <v>-1203383240</v>
      </c>
      <c r="J194" s="22">
        <v>-1203383240</v>
      </c>
      <c r="K194" s="22">
        <v>-1203383240</v>
      </c>
      <c r="L194" s="22">
        <v>-1203383240</v>
      </c>
      <c r="M194" s="22">
        <v>-1203383240</v>
      </c>
      <c r="N194" s="22">
        <v>-1203383240</v>
      </c>
      <c r="O194" s="22">
        <v>-1203383240</v>
      </c>
      <c r="P194" s="22">
        <v>-1203383240</v>
      </c>
    </row>
    <row r="195" spans="1:16" hidden="1" x14ac:dyDescent="0.3">
      <c r="A195" s="11"/>
      <c r="B195" s="12" t="s">
        <v>156</v>
      </c>
      <c r="C195" s="12"/>
      <c r="D195" s="12" t="s">
        <v>243</v>
      </c>
      <c r="E195" s="22">
        <v>-776155250</v>
      </c>
      <c r="F195" s="22">
        <v>-776155250</v>
      </c>
      <c r="G195" s="22">
        <v>-776155250</v>
      </c>
      <c r="H195" s="22">
        <v>-148497679782</v>
      </c>
      <c r="I195" s="22">
        <v>-148354679782</v>
      </c>
      <c r="J195" s="22">
        <v>-154255818792</v>
      </c>
      <c r="K195" s="22">
        <v>-154255818792</v>
      </c>
      <c r="L195" s="22">
        <v>-154255818792</v>
      </c>
      <c r="M195" s="22">
        <v>-154255818792</v>
      </c>
      <c r="N195" s="22">
        <v>-154255818792</v>
      </c>
      <c r="O195" s="22">
        <v>-154255818792</v>
      </c>
      <c r="P195" s="22">
        <v>-154255818792</v>
      </c>
    </row>
    <row r="196" spans="1:16" hidden="1" x14ac:dyDescent="0.3">
      <c r="A196" s="11"/>
      <c r="B196" s="12" t="s">
        <v>169</v>
      </c>
      <c r="C196" s="12"/>
      <c r="D196" s="12" t="s">
        <v>243</v>
      </c>
      <c r="E196" s="13">
        <v>98245353436</v>
      </c>
      <c r="F196" s="13">
        <v>120032912486</v>
      </c>
      <c r="G196" s="13">
        <v>141001939764</v>
      </c>
      <c r="H196" s="13">
        <v>141001939764</v>
      </c>
      <c r="I196" s="13">
        <v>141001939764</v>
      </c>
      <c r="J196" s="13">
        <v>146903078774</v>
      </c>
      <c r="K196" s="13">
        <v>146903078774</v>
      </c>
      <c r="L196" s="13">
        <v>146903078774</v>
      </c>
      <c r="M196" s="13">
        <v>146903078774</v>
      </c>
      <c r="N196" s="13">
        <v>146903078774</v>
      </c>
      <c r="O196" s="13">
        <v>146903078774</v>
      </c>
      <c r="P196" s="13">
        <v>146903078774</v>
      </c>
    </row>
    <row r="197" spans="1:16" hidden="1" x14ac:dyDescent="0.3">
      <c r="A197" s="11"/>
      <c r="B197" s="12" t="s">
        <v>176</v>
      </c>
      <c r="C197" s="12"/>
      <c r="D197" s="12" t="s">
        <v>243</v>
      </c>
      <c r="E197" s="13">
        <v>218181818</v>
      </c>
      <c r="F197" s="13">
        <v>218181818</v>
      </c>
      <c r="G197" s="13">
        <v>218181818</v>
      </c>
      <c r="H197" s="13">
        <v>218181818</v>
      </c>
      <c r="I197" s="13">
        <v>218181818</v>
      </c>
      <c r="J197" s="13">
        <v>218181818</v>
      </c>
      <c r="K197" s="13">
        <v>218181818</v>
      </c>
      <c r="L197" s="13">
        <v>218181818</v>
      </c>
      <c r="M197" s="13">
        <v>218181818</v>
      </c>
      <c r="N197" s="13">
        <v>218181818</v>
      </c>
      <c r="O197" s="13">
        <v>218181818</v>
      </c>
      <c r="P197" s="13">
        <v>218181818</v>
      </c>
    </row>
    <row r="198" spans="1:16" hidden="1" x14ac:dyDescent="0.3">
      <c r="A198" s="11"/>
      <c r="B198" s="12" t="s">
        <v>178</v>
      </c>
      <c r="C198" s="12"/>
      <c r="D198" s="12" t="s">
        <v>243</v>
      </c>
      <c r="E198" s="13">
        <v>776155250</v>
      </c>
      <c r="F198" s="13">
        <v>776155250</v>
      </c>
      <c r="G198" s="13">
        <v>776155250</v>
      </c>
      <c r="H198" s="13">
        <v>776155250</v>
      </c>
      <c r="I198" s="13">
        <v>776155250</v>
      </c>
      <c r="J198" s="13">
        <v>776155250</v>
      </c>
      <c r="K198" s="13">
        <v>776155250</v>
      </c>
      <c r="L198" s="13">
        <v>776155250</v>
      </c>
      <c r="M198" s="13">
        <v>776155250</v>
      </c>
      <c r="N198" s="13">
        <v>776155250</v>
      </c>
      <c r="O198" s="13">
        <v>776155250</v>
      </c>
      <c r="P198" s="13">
        <v>776155250</v>
      </c>
    </row>
    <row r="199" spans="1:16" hidden="1" x14ac:dyDescent="0.3">
      <c r="A199" s="11"/>
      <c r="B199" s="12" t="s">
        <v>179</v>
      </c>
      <c r="C199" s="12"/>
      <c r="D199" s="12" t="s">
        <v>243</v>
      </c>
      <c r="E199" s="13">
        <v>5521600000</v>
      </c>
      <c r="F199" s="13">
        <v>5521600000</v>
      </c>
      <c r="G199" s="13">
        <v>5779000000</v>
      </c>
      <c r="H199" s="13">
        <v>5779000000</v>
      </c>
      <c r="I199" s="13">
        <v>5922000000</v>
      </c>
      <c r="J199" s="13">
        <v>5922000000</v>
      </c>
      <c r="K199" s="13">
        <v>5922000000</v>
      </c>
      <c r="L199" s="13">
        <v>5922000000</v>
      </c>
      <c r="M199" s="13">
        <v>5922000000</v>
      </c>
      <c r="N199" s="13">
        <v>5922000000</v>
      </c>
      <c r="O199" s="13">
        <v>5922000000</v>
      </c>
      <c r="P199" s="13">
        <v>5922000000</v>
      </c>
    </row>
    <row r="200" spans="1:16" hidden="1" x14ac:dyDescent="0.3">
      <c r="A200" s="11"/>
      <c r="B200" s="12" t="s">
        <v>183</v>
      </c>
      <c r="C200" s="12"/>
      <c r="D200" s="12" t="s">
        <v>243</v>
      </c>
      <c r="E200" s="13">
        <v>427700000</v>
      </c>
      <c r="F200" s="13">
        <v>427700000</v>
      </c>
      <c r="G200" s="13">
        <v>427700000</v>
      </c>
      <c r="H200" s="13">
        <v>427700000</v>
      </c>
      <c r="I200" s="13">
        <v>427700000</v>
      </c>
      <c r="J200" s="13">
        <v>427700000</v>
      </c>
      <c r="K200" s="13">
        <v>427700000</v>
      </c>
      <c r="L200" s="13">
        <v>427700000</v>
      </c>
      <c r="M200" s="13">
        <v>427700000</v>
      </c>
      <c r="N200" s="13">
        <v>427700000</v>
      </c>
      <c r="O200" s="13">
        <v>427700000</v>
      </c>
      <c r="P200" s="13">
        <v>427700000</v>
      </c>
    </row>
    <row r="201" spans="1:16" hidden="1" x14ac:dyDescent="0.3">
      <c r="A201" s="11"/>
      <c r="B201" s="12" t="s">
        <v>196</v>
      </c>
      <c r="C201" s="12"/>
      <c r="D201" s="12" t="s">
        <v>243</v>
      </c>
      <c r="E201" s="13">
        <v>1925786190</v>
      </c>
      <c r="F201" s="13">
        <v>1925786190</v>
      </c>
      <c r="G201" s="13">
        <v>1925786190</v>
      </c>
      <c r="H201" s="13">
        <v>1925786190</v>
      </c>
      <c r="I201" s="13">
        <v>1925786190</v>
      </c>
      <c r="J201" s="13">
        <v>1925786190</v>
      </c>
      <c r="K201" s="13">
        <v>1925786190</v>
      </c>
      <c r="L201" s="13">
        <v>1925786190</v>
      </c>
      <c r="M201" s="13">
        <v>1925786190</v>
      </c>
      <c r="N201" s="13">
        <v>1925786190</v>
      </c>
      <c r="O201" s="13">
        <v>1925786190</v>
      </c>
      <c r="P201" s="13">
        <v>1925786190</v>
      </c>
    </row>
    <row r="202" spans="1:16" hidden="1" x14ac:dyDescent="0.3">
      <c r="A202" s="14" t="s">
        <v>244</v>
      </c>
      <c r="B202" s="15"/>
      <c r="C202" s="15"/>
      <c r="D202" s="15"/>
      <c r="E202" s="16">
        <f t="shared" ref="E202:P202" si="25">SUM(E192:E201)</f>
        <v>104707538204</v>
      </c>
      <c r="F202" s="16">
        <f t="shared" si="25"/>
        <v>126495097254</v>
      </c>
      <c r="G202" s="16">
        <f t="shared" si="25"/>
        <v>147721524532</v>
      </c>
      <c r="H202" s="16">
        <f t="shared" si="25"/>
        <v>0</v>
      </c>
      <c r="I202" s="16">
        <f t="shared" si="25"/>
        <v>0</v>
      </c>
      <c r="J202" s="27">
        <f t="shared" si="25"/>
        <v>-195000000</v>
      </c>
      <c r="K202" s="27">
        <f t="shared" si="25"/>
        <v>-195000000</v>
      </c>
      <c r="L202" s="27">
        <f t="shared" si="25"/>
        <v>-195000000</v>
      </c>
      <c r="M202" s="27">
        <f t="shared" si="25"/>
        <v>-195000000</v>
      </c>
      <c r="N202" s="27">
        <f t="shared" si="25"/>
        <v>-195000000</v>
      </c>
      <c r="O202" s="27">
        <f t="shared" si="25"/>
        <v>-195000000</v>
      </c>
      <c r="P202" s="27">
        <f t="shared" si="25"/>
        <v>-195000000</v>
      </c>
    </row>
    <row r="203" spans="1:16" hidden="1" x14ac:dyDescent="0.3">
      <c r="A203" s="10" t="s">
        <v>245</v>
      </c>
      <c r="B203" s="3"/>
      <c r="C203" s="3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 hidden="1" x14ac:dyDescent="0.3">
      <c r="A204" s="11"/>
      <c r="B204" s="12" t="s">
        <v>156</v>
      </c>
      <c r="C204" s="12" t="s">
        <v>159</v>
      </c>
      <c r="D204" s="12" t="s">
        <v>243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</row>
    <row r="205" spans="1:16" hidden="1" x14ac:dyDescent="0.3">
      <c r="A205" s="11"/>
      <c r="B205" s="12" t="s">
        <v>156</v>
      </c>
      <c r="C205" s="12"/>
      <c r="D205" s="12" t="s">
        <v>243</v>
      </c>
      <c r="E205" s="13">
        <v>0</v>
      </c>
      <c r="F205" s="13">
        <v>0</v>
      </c>
      <c r="G205" s="13">
        <v>0</v>
      </c>
      <c r="H205" s="22">
        <v>-2353425405</v>
      </c>
      <c r="I205" s="22">
        <v>-2353425405</v>
      </c>
      <c r="J205" s="22">
        <v>-2353425405</v>
      </c>
      <c r="K205" s="22">
        <v>-2353425405</v>
      </c>
      <c r="L205" s="22">
        <v>-2353425405</v>
      </c>
      <c r="M205" s="22">
        <v>-2353425405</v>
      </c>
      <c r="N205" s="22">
        <v>-2353425405</v>
      </c>
      <c r="O205" s="22">
        <v>-2353425405</v>
      </c>
      <c r="P205" s="22">
        <v>-2353425405</v>
      </c>
    </row>
    <row r="206" spans="1:16" hidden="1" x14ac:dyDescent="0.3">
      <c r="A206" s="11"/>
      <c r="B206" s="12" t="s">
        <v>159</v>
      </c>
      <c r="C206" s="12"/>
      <c r="D206" s="12" t="s">
        <v>243</v>
      </c>
      <c r="E206" s="13">
        <v>2160737595</v>
      </c>
      <c r="F206" s="13">
        <v>2353425405</v>
      </c>
      <c r="G206" s="13">
        <v>2353425405</v>
      </c>
      <c r="H206" s="13">
        <v>2353425405</v>
      </c>
      <c r="I206" s="13">
        <v>2353425405</v>
      </c>
      <c r="J206" s="13">
        <v>2353425405</v>
      </c>
      <c r="K206" s="13">
        <v>2353425405</v>
      </c>
      <c r="L206" s="13">
        <v>2353425405</v>
      </c>
      <c r="M206" s="13">
        <v>2353425405</v>
      </c>
      <c r="N206" s="13">
        <v>2353425405</v>
      </c>
      <c r="O206" s="13">
        <v>2353425405</v>
      </c>
      <c r="P206" s="13">
        <v>2353425405</v>
      </c>
    </row>
    <row r="207" spans="1:16" hidden="1" x14ac:dyDescent="0.3">
      <c r="A207" s="14" t="s">
        <v>246</v>
      </c>
      <c r="B207" s="15"/>
      <c r="C207" s="15"/>
      <c r="D207" s="15"/>
      <c r="E207" s="16">
        <f t="shared" ref="E207:P207" si="26">SUM(E204:E206)</f>
        <v>2160737595</v>
      </c>
      <c r="F207" s="16">
        <f t="shared" si="26"/>
        <v>2353425405</v>
      </c>
      <c r="G207" s="16">
        <f t="shared" si="26"/>
        <v>2353425405</v>
      </c>
      <c r="H207" s="16">
        <f t="shared" si="26"/>
        <v>0</v>
      </c>
      <c r="I207" s="16">
        <f t="shared" si="26"/>
        <v>0</v>
      </c>
      <c r="J207" s="16">
        <f t="shared" si="26"/>
        <v>0</v>
      </c>
      <c r="K207" s="16">
        <f t="shared" si="26"/>
        <v>0</v>
      </c>
      <c r="L207" s="16">
        <f t="shared" si="26"/>
        <v>0</v>
      </c>
      <c r="M207" s="16">
        <f t="shared" si="26"/>
        <v>0</v>
      </c>
      <c r="N207" s="16">
        <f t="shared" si="26"/>
        <v>0</v>
      </c>
      <c r="O207" s="16">
        <f t="shared" si="26"/>
        <v>0</v>
      </c>
      <c r="P207" s="16">
        <f t="shared" si="26"/>
        <v>0</v>
      </c>
    </row>
    <row r="208" spans="1:16" hidden="1" x14ac:dyDescent="0.3">
      <c r="A208" s="10" t="s">
        <v>247</v>
      </c>
      <c r="B208" s="3"/>
      <c r="C208" s="3"/>
      <c r="D208" s="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 hidden="1" x14ac:dyDescent="0.3">
      <c r="A209" s="11"/>
      <c r="B209" s="12" t="s">
        <v>156</v>
      </c>
      <c r="C209" s="12" t="s">
        <v>160</v>
      </c>
      <c r="D209" s="12" t="s">
        <v>243</v>
      </c>
      <c r="E209" s="13">
        <v>836844115</v>
      </c>
      <c r="F209" s="13">
        <v>1195766426</v>
      </c>
      <c r="G209" s="13">
        <v>1696432371</v>
      </c>
      <c r="H209" s="13">
        <v>1934304485</v>
      </c>
      <c r="I209" s="13">
        <v>1934304485</v>
      </c>
      <c r="J209" s="13">
        <v>1934304485</v>
      </c>
      <c r="K209" s="13">
        <v>1934304485</v>
      </c>
      <c r="L209" s="13">
        <v>1934304485</v>
      </c>
      <c r="M209" s="13">
        <v>1934304485</v>
      </c>
      <c r="N209" s="13">
        <v>1934304485</v>
      </c>
      <c r="O209" s="13">
        <v>1934304485</v>
      </c>
      <c r="P209" s="13">
        <v>1934304485</v>
      </c>
    </row>
    <row r="210" spans="1:16" hidden="1" x14ac:dyDescent="0.3">
      <c r="A210" s="11"/>
      <c r="B210" s="12" t="s">
        <v>156</v>
      </c>
      <c r="C210" s="12"/>
      <c r="D210" s="12" t="s">
        <v>243</v>
      </c>
      <c r="E210" s="13">
        <v>0</v>
      </c>
      <c r="F210" s="13">
        <v>0</v>
      </c>
      <c r="G210" s="13">
        <v>0</v>
      </c>
      <c r="H210" s="22">
        <v>-1934304485</v>
      </c>
      <c r="I210" s="22">
        <v>-1934304485</v>
      </c>
      <c r="J210" s="22">
        <v>-1934304485</v>
      </c>
      <c r="K210" s="22">
        <v>-1934304485</v>
      </c>
      <c r="L210" s="22">
        <v>-1934304485</v>
      </c>
      <c r="M210" s="22">
        <v>-1934304485</v>
      </c>
      <c r="N210" s="22">
        <v>-1934304485</v>
      </c>
      <c r="O210" s="22">
        <v>-1934304485</v>
      </c>
      <c r="P210" s="22">
        <v>-1934304485</v>
      </c>
    </row>
    <row r="211" spans="1:16" hidden="1" x14ac:dyDescent="0.3">
      <c r="A211" s="14" t="s">
        <v>248</v>
      </c>
      <c r="B211" s="15"/>
      <c r="C211" s="15"/>
      <c r="D211" s="15"/>
      <c r="E211" s="16">
        <f t="shared" ref="E211:P211" si="27">SUM(E209:E210)</f>
        <v>836844115</v>
      </c>
      <c r="F211" s="16">
        <f t="shared" si="27"/>
        <v>1195766426</v>
      </c>
      <c r="G211" s="16">
        <f t="shared" si="27"/>
        <v>1696432371</v>
      </c>
      <c r="H211" s="16">
        <f t="shared" si="27"/>
        <v>0</v>
      </c>
      <c r="I211" s="16">
        <f t="shared" si="27"/>
        <v>0</v>
      </c>
      <c r="J211" s="16">
        <f t="shared" si="27"/>
        <v>0</v>
      </c>
      <c r="K211" s="16">
        <f t="shared" si="27"/>
        <v>0</v>
      </c>
      <c r="L211" s="16">
        <f t="shared" si="27"/>
        <v>0</v>
      </c>
      <c r="M211" s="16">
        <f t="shared" si="27"/>
        <v>0</v>
      </c>
      <c r="N211" s="16">
        <f t="shared" si="27"/>
        <v>0</v>
      </c>
      <c r="O211" s="16">
        <f t="shared" si="27"/>
        <v>0</v>
      </c>
      <c r="P211" s="16">
        <f t="shared" si="27"/>
        <v>0</v>
      </c>
    </row>
    <row r="212" spans="1:16" hidden="1" x14ac:dyDescent="0.3">
      <c r="A212" s="10" t="s">
        <v>249</v>
      </c>
      <c r="B212" s="3"/>
      <c r="C212" s="3"/>
      <c r="D212" s="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hidden="1" x14ac:dyDescent="0.3">
      <c r="A213" s="11"/>
      <c r="B213" s="12" t="s">
        <v>156</v>
      </c>
      <c r="C213" s="12" t="s">
        <v>181</v>
      </c>
      <c r="D213" s="12" t="s">
        <v>243</v>
      </c>
      <c r="E213" s="22">
        <v>-651631637</v>
      </c>
      <c r="F213" s="22">
        <v>-651631637</v>
      </c>
      <c r="G213" s="22">
        <v>-651631637</v>
      </c>
      <c r="H213" s="22">
        <v>-651631637</v>
      </c>
      <c r="I213" s="22">
        <v>-651631637</v>
      </c>
      <c r="J213" s="22">
        <v>-651631637</v>
      </c>
      <c r="K213" s="22">
        <v>-651631637</v>
      </c>
      <c r="L213" s="22">
        <v>-651631637</v>
      </c>
      <c r="M213" s="22">
        <v>-651631637</v>
      </c>
      <c r="N213" s="22">
        <v>-651631637</v>
      </c>
      <c r="O213" s="22">
        <v>-651631637</v>
      </c>
      <c r="P213" s="22">
        <v>-651631637</v>
      </c>
    </row>
    <row r="214" spans="1:16" hidden="1" x14ac:dyDescent="0.3">
      <c r="A214" s="11"/>
      <c r="B214" s="12" t="s">
        <v>181</v>
      </c>
      <c r="C214" s="12"/>
      <c r="D214" s="12" t="s">
        <v>243</v>
      </c>
      <c r="E214" s="13">
        <v>651631637</v>
      </c>
      <c r="F214" s="13">
        <v>651631637</v>
      </c>
      <c r="G214" s="13">
        <v>651631637</v>
      </c>
      <c r="H214" s="13">
        <v>651631637</v>
      </c>
      <c r="I214" s="13">
        <v>651631637</v>
      </c>
      <c r="J214" s="13">
        <v>651631637</v>
      </c>
      <c r="K214" s="13">
        <v>651631637</v>
      </c>
      <c r="L214" s="13">
        <v>651631637</v>
      </c>
      <c r="M214" s="13">
        <v>651631637</v>
      </c>
      <c r="N214" s="13">
        <v>651631637</v>
      </c>
      <c r="O214" s="13">
        <v>651631637</v>
      </c>
      <c r="P214" s="13">
        <v>651631637</v>
      </c>
    </row>
    <row r="215" spans="1:16" hidden="1" x14ac:dyDescent="0.3">
      <c r="A215" s="14" t="s">
        <v>250</v>
      </c>
      <c r="B215" s="15"/>
      <c r="C215" s="15"/>
      <c r="D215" s="15"/>
      <c r="E215" s="16">
        <f t="shared" ref="E215:P215" si="28">SUM(E213:E214)</f>
        <v>0</v>
      </c>
      <c r="F215" s="16">
        <f t="shared" si="28"/>
        <v>0</v>
      </c>
      <c r="G215" s="16">
        <f t="shared" si="28"/>
        <v>0</v>
      </c>
      <c r="H215" s="16">
        <f t="shared" si="28"/>
        <v>0</v>
      </c>
      <c r="I215" s="16">
        <f t="shared" si="28"/>
        <v>0</v>
      </c>
      <c r="J215" s="16">
        <f t="shared" si="28"/>
        <v>0</v>
      </c>
      <c r="K215" s="16">
        <f t="shared" si="28"/>
        <v>0</v>
      </c>
      <c r="L215" s="16">
        <f t="shared" si="28"/>
        <v>0</v>
      </c>
      <c r="M215" s="16">
        <f t="shared" si="28"/>
        <v>0</v>
      </c>
      <c r="N215" s="16">
        <f t="shared" si="28"/>
        <v>0</v>
      </c>
      <c r="O215" s="16">
        <f t="shared" si="28"/>
        <v>0</v>
      </c>
      <c r="P215" s="16">
        <f t="shared" si="28"/>
        <v>0</v>
      </c>
    </row>
    <row r="216" spans="1:16" hidden="1" x14ac:dyDescent="0.3">
      <c r="A216" s="17" t="s">
        <v>251</v>
      </c>
      <c r="B216" s="15"/>
      <c r="C216" s="15"/>
      <c r="D216" s="15"/>
      <c r="E216" s="16">
        <f t="shared" ref="E216:P216" si="29">SUM(E202,E207,E211,E215)</f>
        <v>107705119914</v>
      </c>
      <c r="F216" s="16">
        <f t="shared" si="29"/>
        <v>130044289085</v>
      </c>
      <c r="G216" s="16">
        <f t="shared" si="29"/>
        <v>151771382308</v>
      </c>
      <c r="H216" s="16">
        <f t="shared" si="29"/>
        <v>0</v>
      </c>
      <c r="I216" s="16">
        <f t="shared" si="29"/>
        <v>0</v>
      </c>
      <c r="J216" s="27">
        <f t="shared" si="29"/>
        <v>-195000000</v>
      </c>
      <c r="K216" s="27">
        <f t="shared" si="29"/>
        <v>-195000000</v>
      </c>
      <c r="L216" s="27">
        <f t="shared" si="29"/>
        <v>-195000000</v>
      </c>
      <c r="M216" s="27">
        <f t="shared" si="29"/>
        <v>-195000000</v>
      </c>
      <c r="N216" s="27">
        <f t="shared" si="29"/>
        <v>-195000000</v>
      </c>
      <c r="O216" s="27">
        <f t="shared" si="29"/>
        <v>-195000000</v>
      </c>
      <c r="P216" s="27">
        <f t="shared" si="29"/>
        <v>-195000000</v>
      </c>
    </row>
    <row r="217" spans="1:16" x14ac:dyDescent="0.3">
      <c r="A217" s="23" t="s">
        <v>240</v>
      </c>
      <c r="B217" s="15"/>
      <c r="C217" s="15"/>
      <c r="D217" s="15"/>
      <c r="E217" s="16">
        <f t="shared" ref="E217:P217" si="30">0+E216</f>
        <v>107705119914</v>
      </c>
      <c r="F217" s="16">
        <f t="shared" si="30"/>
        <v>130044289085</v>
      </c>
      <c r="G217" s="16">
        <f t="shared" si="30"/>
        <v>151771382308</v>
      </c>
      <c r="H217" s="16">
        <f t="shared" si="30"/>
        <v>0</v>
      </c>
      <c r="I217" s="16">
        <f t="shared" si="30"/>
        <v>0</v>
      </c>
      <c r="J217" s="27">
        <f t="shared" si="30"/>
        <v>-195000000</v>
      </c>
      <c r="K217" s="27">
        <f t="shared" si="30"/>
        <v>-195000000</v>
      </c>
      <c r="L217" s="27">
        <f t="shared" si="30"/>
        <v>-195000000</v>
      </c>
      <c r="M217" s="27">
        <f t="shared" si="30"/>
        <v>-195000000</v>
      </c>
      <c r="N217" s="27">
        <f t="shared" si="30"/>
        <v>-195000000</v>
      </c>
      <c r="O217" s="27">
        <f t="shared" si="30"/>
        <v>-195000000</v>
      </c>
      <c r="P217" s="27">
        <f t="shared" si="30"/>
        <v>-195000000</v>
      </c>
    </row>
    <row r="218" spans="1:16" x14ac:dyDescent="0.3">
      <c r="A218" s="8" t="s">
        <v>252</v>
      </c>
      <c r="B218" s="3"/>
      <c r="C218" s="3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x14ac:dyDescent="0.3">
      <c r="A219" s="9" t="s">
        <v>253</v>
      </c>
      <c r="B219" s="3"/>
      <c r="C219" s="3"/>
      <c r="D219" s="3"/>
      <c r="E219" s="4">
        <v>2285441575</v>
      </c>
      <c r="F219" s="4">
        <v>2187178508</v>
      </c>
      <c r="G219" s="4">
        <v>2088915441</v>
      </c>
      <c r="H219" s="4">
        <v>1990652374</v>
      </c>
      <c r="I219" s="4">
        <v>1892389307</v>
      </c>
      <c r="J219" s="4">
        <v>1794126240</v>
      </c>
      <c r="K219" s="4">
        <v>1794126240</v>
      </c>
      <c r="L219" s="4">
        <v>1794126240</v>
      </c>
      <c r="M219" s="4">
        <v>1794126240</v>
      </c>
      <c r="N219" s="4">
        <v>1794126240</v>
      </c>
      <c r="O219" s="4">
        <v>1794126240</v>
      </c>
      <c r="P219" s="4">
        <v>1794126240</v>
      </c>
    </row>
    <row r="220" spans="1:16" hidden="1" x14ac:dyDescent="0.3">
      <c r="A220" s="10" t="s">
        <v>56</v>
      </c>
      <c r="B220" s="3"/>
      <c r="C220" s="3"/>
      <c r="D220" s="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 hidden="1" x14ac:dyDescent="0.3">
      <c r="A221" s="11"/>
      <c r="B221" s="12" t="s">
        <v>156</v>
      </c>
      <c r="C221" s="12" t="s">
        <v>181</v>
      </c>
      <c r="D221" s="12" t="s">
        <v>57</v>
      </c>
      <c r="E221" s="13">
        <v>324441280</v>
      </c>
      <c r="F221" s="13">
        <v>291656053</v>
      </c>
      <c r="G221" s="13">
        <v>258870826</v>
      </c>
      <c r="H221" s="13">
        <v>226085599</v>
      </c>
      <c r="I221" s="13">
        <v>193300372</v>
      </c>
      <c r="J221" s="13">
        <v>160515145</v>
      </c>
      <c r="K221" s="13">
        <v>160515145</v>
      </c>
      <c r="L221" s="13">
        <v>160515145</v>
      </c>
      <c r="M221" s="13">
        <v>160515145</v>
      </c>
      <c r="N221" s="13">
        <v>160515145</v>
      </c>
      <c r="O221" s="13">
        <v>160515145</v>
      </c>
      <c r="P221" s="13">
        <v>160515145</v>
      </c>
    </row>
    <row r="222" spans="1:16" hidden="1" x14ac:dyDescent="0.3">
      <c r="A222" s="11"/>
      <c r="B222" s="12" t="s">
        <v>156</v>
      </c>
      <c r="C222" s="12" t="s">
        <v>183</v>
      </c>
      <c r="D222" s="12" t="s">
        <v>57</v>
      </c>
      <c r="E222" s="22">
        <v>-148425004</v>
      </c>
      <c r="F222" s="22">
        <v>-177750004</v>
      </c>
      <c r="G222" s="22">
        <v>-207075004</v>
      </c>
      <c r="H222" s="22">
        <v>-236400004</v>
      </c>
      <c r="I222" s="22">
        <v>-265725004</v>
      </c>
      <c r="J222" s="22">
        <v>-295050004</v>
      </c>
      <c r="K222" s="22">
        <v>-295050004</v>
      </c>
      <c r="L222" s="22">
        <v>-295050004</v>
      </c>
      <c r="M222" s="22">
        <v>-295050004</v>
      </c>
      <c r="N222" s="22">
        <v>-295050004</v>
      </c>
      <c r="O222" s="22">
        <v>-295050004</v>
      </c>
      <c r="P222" s="22">
        <v>-295050004</v>
      </c>
    </row>
    <row r="223" spans="1:16" hidden="1" x14ac:dyDescent="0.3">
      <c r="A223" s="11"/>
      <c r="B223" s="12" t="s">
        <v>156</v>
      </c>
      <c r="C223" s="12" t="s">
        <v>184</v>
      </c>
      <c r="D223" s="12" t="s">
        <v>57</v>
      </c>
      <c r="E223" s="22">
        <v>-4659774</v>
      </c>
      <c r="F223" s="22">
        <v>-7385302</v>
      </c>
      <c r="G223" s="22">
        <v>-10110830</v>
      </c>
      <c r="H223" s="22">
        <v>-12836358</v>
      </c>
      <c r="I223" s="22">
        <v>-15561886</v>
      </c>
      <c r="J223" s="22">
        <v>-18287414</v>
      </c>
      <c r="K223" s="22">
        <v>-18287414</v>
      </c>
      <c r="L223" s="22">
        <v>-18287414</v>
      </c>
      <c r="M223" s="22">
        <v>-18287414</v>
      </c>
      <c r="N223" s="22">
        <v>-18287414</v>
      </c>
      <c r="O223" s="22">
        <v>-18287414</v>
      </c>
      <c r="P223" s="22">
        <v>-18287414</v>
      </c>
    </row>
    <row r="224" spans="1:16" hidden="1" x14ac:dyDescent="0.3">
      <c r="A224" s="11"/>
      <c r="B224" s="12" t="s">
        <v>156</v>
      </c>
      <c r="C224" s="12" t="s">
        <v>196</v>
      </c>
      <c r="D224" s="12" t="s">
        <v>57</v>
      </c>
      <c r="E224" s="13">
        <v>969392056</v>
      </c>
      <c r="F224" s="13">
        <v>935964744</v>
      </c>
      <c r="G224" s="13">
        <v>902537432</v>
      </c>
      <c r="H224" s="13">
        <v>869110120</v>
      </c>
      <c r="I224" s="13">
        <v>835682808</v>
      </c>
      <c r="J224" s="13">
        <v>802255496</v>
      </c>
      <c r="K224" s="13">
        <v>802255496</v>
      </c>
      <c r="L224" s="13">
        <v>802255496</v>
      </c>
      <c r="M224" s="13">
        <v>802255496</v>
      </c>
      <c r="N224" s="13">
        <v>802255496</v>
      </c>
      <c r="O224" s="13">
        <v>802255496</v>
      </c>
      <c r="P224" s="13">
        <v>802255496</v>
      </c>
    </row>
    <row r="225" spans="1:16" hidden="1" x14ac:dyDescent="0.3">
      <c r="A225" s="11"/>
      <c r="B225" s="12" t="s">
        <v>156</v>
      </c>
      <c r="C225" s="12"/>
      <c r="D225" s="12" t="s">
        <v>57</v>
      </c>
      <c r="E225" s="22">
        <v>-110062500</v>
      </c>
      <c r="F225" s="22">
        <v>-110062500</v>
      </c>
      <c r="G225" s="22">
        <v>-110062500</v>
      </c>
      <c r="H225" s="22">
        <v>-110062500</v>
      </c>
      <c r="I225" s="22">
        <v>-110062500</v>
      </c>
      <c r="J225" s="22">
        <v>-110062500</v>
      </c>
      <c r="K225" s="22">
        <v>-110062500</v>
      </c>
      <c r="L225" s="22">
        <v>-110062500</v>
      </c>
      <c r="M225" s="22">
        <v>-110062500</v>
      </c>
      <c r="N225" s="22">
        <v>-110062500</v>
      </c>
      <c r="O225" s="22">
        <v>-110062500</v>
      </c>
      <c r="P225" s="22">
        <v>-110062500</v>
      </c>
    </row>
    <row r="226" spans="1:16" hidden="1" x14ac:dyDescent="0.3">
      <c r="A226" s="11"/>
      <c r="B226" s="12" t="s">
        <v>181</v>
      </c>
      <c r="C226" s="12"/>
      <c r="D226" s="12" t="s">
        <v>57</v>
      </c>
      <c r="E226" s="13">
        <v>528636517</v>
      </c>
      <c r="F226" s="13">
        <v>528636517</v>
      </c>
      <c r="G226" s="13">
        <v>528636517</v>
      </c>
      <c r="H226" s="13">
        <v>528636517</v>
      </c>
      <c r="I226" s="13">
        <v>528636517</v>
      </c>
      <c r="J226" s="13">
        <v>528636517</v>
      </c>
      <c r="K226" s="13">
        <v>528636517</v>
      </c>
      <c r="L226" s="13">
        <v>528636517</v>
      </c>
      <c r="M226" s="13">
        <v>528636517</v>
      </c>
      <c r="N226" s="13">
        <v>528636517</v>
      </c>
      <c r="O226" s="13">
        <v>528636517</v>
      </c>
      <c r="P226" s="13">
        <v>528636517</v>
      </c>
    </row>
    <row r="227" spans="1:16" hidden="1" x14ac:dyDescent="0.3">
      <c r="A227" s="11"/>
      <c r="B227" s="12" t="s">
        <v>183</v>
      </c>
      <c r="C227" s="12"/>
      <c r="D227" s="12" t="s">
        <v>57</v>
      </c>
      <c r="E227" s="13">
        <v>628000000</v>
      </c>
      <c r="F227" s="13">
        <v>628000000</v>
      </c>
      <c r="G227" s="13">
        <v>628000000</v>
      </c>
      <c r="H227" s="13">
        <v>628000000</v>
      </c>
      <c r="I227" s="13">
        <v>628000000</v>
      </c>
      <c r="J227" s="13">
        <v>628000000</v>
      </c>
      <c r="K227" s="13">
        <v>628000000</v>
      </c>
      <c r="L227" s="13">
        <v>628000000</v>
      </c>
      <c r="M227" s="13">
        <v>628000000</v>
      </c>
      <c r="N227" s="13">
        <v>628000000</v>
      </c>
      <c r="O227" s="13">
        <v>628000000</v>
      </c>
      <c r="P227" s="13">
        <v>628000000</v>
      </c>
    </row>
    <row r="228" spans="1:16" hidden="1" x14ac:dyDescent="0.3">
      <c r="A228" s="11"/>
      <c r="B228" s="12" t="s">
        <v>184</v>
      </c>
      <c r="C228" s="12"/>
      <c r="D228" s="12" t="s">
        <v>57</v>
      </c>
      <c r="E228" s="13">
        <v>98119000</v>
      </c>
      <c r="F228" s="13">
        <v>98119000</v>
      </c>
      <c r="G228" s="13">
        <v>98119000</v>
      </c>
      <c r="H228" s="13">
        <v>98119000</v>
      </c>
      <c r="I228" s="13">
        <v>98119000</v>
      </c>
      <c r="J228" s="13">
        <v>98119000</v>
      </c>
      <c r="K228" s="13">
        <v>98119000</v>
      </c>
      <c r="L228" s="13">
        <v>98119000</v>
      </c>
      <c r="M228" s="13">
        <v>98119000</v>
      </c>
      <c r="N228" s="13">
        <v>98119000</v>
      </c>
      <c r="O228" s="13">
        <v>98119000</v>
      </c>
      <c r="P228" s="13">
        <v>98119000</v>
      </c>
    </row>
    <row r="229" spans="1:16" hidden="1" x14ac:dyDescent="0.3">
      <c r="A229" s="14" t="s">
        <v>254</v>
      </c>
      <c r="B229" s="15"/>
      <c r="C229" s="15"/>
      <c r="D229" s="15"/>
      <c r="E229" s="16">
        <f t="shared" ref="E229:P229" si="31">SUM(E221:E228)</f>
        <v>2285441575</v>
      </c>
      <c r="F229" s="16">
        <f t="shared" si="31"/>
        <v>2187178508</v>
      </c>
      <c r="G229" s="16">
        <f t="shared" si="31"/>
        <v>2088915441</v>
      </c>
      <c r="H229" s="16">
        <f t="shared" si="31"/>
        <v>1990652374</v>
      </c>
      <c r="I229" s="16">
        <f t="shared" si="31"/>
        <v>1892389307</v>
      </c>
      <c r="J229" s="16">
        <f t="shared" si="31"/>
        <v>1794126240</v>
      </c>
      <c r="K229" s="16">
        <f t="shared" si="31"/>
        <v>1794126240</v>
      </c>
      <c r="L229" s="16">
        <f t="shared" si="31"/>
        <v>1794126240</v>
      </c>
      <c r="M229" s="16">
        <f t="shared" si="31"/>
        <v>1794126240</v>
      </c>
      <c r="N229" s="16">
        <f t="shared" si="31"/>
        <v>1794126240</v>
      </c>
      <c r="O229" s="16">
        <f t="shared" si="31"/>
        <v>1794126240</v>
      </c>
      <c r="P229" s="16">
        <f t="shared" si="31"/>
        <v>1794126240</v>
      </c>
    </row>
    <row r="230" spans="1:16" hidden="1" x14ac:dyDescent="0.3">
      <c r="A230" s="17" t="s">
        <v>255</v>
      </c>
      <c r="B230" s="15"/>
      <c r="C230" s="15"/>
      <c r="D230" s="15"/>
      <c r="E230" s="16">
        <f t="shared" ref="E230:P230" si="32">SUM(E229)</f>
        <v>2285441575</v>
      </c>
      <c r="F230" s="16">
        <f t="shared" si="32"/>
        <v>2187178508</v>
      </c>
      <c r="G230" s="16">
        <f t="shared" si="32"/>
        <v>2088915441</v>
      </c>
      <c r="H230" s="16">
        <f t="shared" si="32"/>
        <v>1990652374</v>
      </c>
      <c r="I230" s="16">
        <f t="shared" si="32"/>
        <v>1892389307</v>
      </c>
      <c r="J230" s="16">
        <f t="shared" si="32"/>
        <v>1794126240</v>
      </c>
      <c r="K230" s="16">
        <f t="shared" si="32"/>
        <v>1794126240</v>
      </c>
      <c r="L230" s="16">
        <f t="shared" si="32"/>
        <v>1794126240</v>
      </c>
      <c r="M230" s="16">
        <f t="shared" si="32"/>
        <v>1794126240</v>
      </c>
      <c r="N230" s="16">
        <f t="shared" si="32"/>
        <v>1794126240</v>
      </c>
      <c r="O230" s="16">
        <f t="shared" si="32"/>
        <v>1794126240</v>
      </c>
      <c r="P230" s="16">
        <f t="shared" si="32"/>
        <v>1794126240</v>
      </c>
    </row>
    <row r="231" spans="1:16" x14ac:dyDescent="0.3">
      <c r="A231" s="9" t="s">
        <v>256</v>
      </c>
      <c r="B231" s="3"/>
      <c r="C231" s="3"/>
      <c r="D231" s="3"/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</row>
    <row r="232" spans="1:16" hidden="1" x14ac:dyDescent="0.3">
      <c r="A232" s="21" t="s">
        <v>257</v>
      </c>
      <c r="B232" s="12" t="s">
        <v>156</v>
      </c>
      <c r="C232" s="12" t="s">
        <v>158</v>
      </c>
      <c r="D232" s="12" t="s">
        <v>258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</row>
    <row r="233" spans="1:16" hidden="1" x14ac:dyDescent="0.3">
      <c r="A233" s="17" t="s">
        <v>259</v>
      </c>
      <c r="B233" s="15"/>
      <c r="C233" s="15"/>
      <c r="D233" s="15"/>
      <c r="E233" s="16">
        <f t="shared" ref="E233:P233" si="33">SUM(E232)</f>
        <v>0</v>
      </c>
      <c r="F233" s="16">
        <f t="shared" si="33"/>
        <v>0</v>
      </c>
      <c r="G233" s="16">
        <f t="shared" si="33"/>
        <v>0</v>
      </c>
      <c r="H233" s="16">
        <f t="shared" si="33"/>
        <v>0</v>
      </c>
      <c r="I233" s="16">
        <f t="shared" si="33"/>
        <v>0</v>
      </c>
      <c r="J233" s="16">
        <f t="shared" si="33"/>
        <v>0</v>
      </c>
      <c r="K233" s="16">
        <f t="shared" si="33"/>
        <v>0</v>
      </c>
      <c r="L233" s="16">
        <f t="shared" si="33"/>
        <v>0</v>
      </c>
      <c r="M233" s="16">
        <f t="shared" si="33"/>
        <v>0</v>
      </c>
      <c r="N233" s="16">
        <f t="shared" si="33"/>
        <v>0</v>
      </c>
      <c r="O233" s="16">
        <f t="shared" si="33"/>
        <v>0</v>
      </c>
      <c r="P233" s="16">
        <f t="shared" si="33"/>
        <v>0</v>
      </c>
    </row>
    <row r="234" spans="1:16" x14ac:dyDescent="0.3">
      <c r="A234" s="23" t="s">
        <v>252</v>
      </c>
      <c r="B234" s="15"/>
      <c r="C234" s="15"/>
      <c r="D234" s="15"/>
      <c r="E234" s="16">
        <f t="shared" ref="E234:P234" si="34">E230+E233+0+0</f>
        <v>2285441575</v>
      </c>
      <c r="F234" s="16">
        <f t="shared" si="34"/>
        <v>2187178508</v>
      </c>
      <c r="G234" s="16">
        <f t="shared" si="34"/>
        <v>2088915441</v>
      </c>
      <c r="H234" s="16">
        <f t="shared" si="34"/>
        <v>1990652374</v>
      </c>
      <c r="I234" s="16">
        <f t="shared" si="34"/>
        <v>1892389307</v>
      </c>
      <c r="J234" s="16">
        <f t="shared" si="34"/>
        <v>1794126240</v>
      </c>
      <c r="K234" s="16">
        <f t="shared" si="34"/>
        <v>1794126240</v>
      </c>
      <c r="L234" s="16">
        <f t="shared" si="34"/>
        <v>1794126240</v>
      </c>
      <c r="M234" s="16">
        <f t="shared" si="34"/>
        <v>1794126240</v>
      </c>
      <c r="N234" s="16">
        <f t="shared" si="34"/>
        <v>1794126240</v>
      </c>
      <c r="O234" s="16">
        <f t="shared" si="34"/>
        <v>1794126240</v>
      </c>
      <c r="P234" s="16">
        <f t="shared" si="34"/>
        <v>1794126240</v>
      </c>
    </row>
    <row r="235" spans="1:16" x14ac:dyDescent="0.3">
      <c r="A235" s="28" t="s">
        <v>260</v>
      </c>
      <c r="B235" s="29"/>
      <c r="C235" s="29"/>
      <c r="D235" s="29"/>
      <c r="E235" s="30">
        <f t="shared" ref="E235:P235" si="35">0+0+E188+E217+0+E234</f>
        <v>335670864051</v>
      </c>
      <c r="F235" s="30">
        <f t="shared" si="35"/>
        <v>357384964628</v>
      </c>
      <c r="G235" s="30">
        <f t="shared" si="35"/>
        <v>378486989257</v>
      </c>
      <c r="H235" s="30">
        <f t="shared" si="35"/>
        <v>383153034206</v>
      </c>
      <c r="I235" s="30">
        <f t="shared" si="35"/>
        <v>381964142105</v>
      </c>
      <c r="J235" s="30">
        <f t="shared" si="35"/>
        <v>380488243270</v>
      </c>
      <c r="K235" s="30">
        <f t="shared" si="35"/>
        <v>380488243270</v>
      </c>
      <c r="L235" s="30">
        <f t="shared" si="35"/>
        <v>380488243270</v>
      </c>
      <c r="M235" s="30">
        <f t="shared" si="35"/>
        <v>380488243270</v>
      </c>
      <c r="N235" s="30">
        <f t="shared" si="35"/>
        <v>380488243270</v>
      </c>
      <c r="O235" s="30">
        <f t="shared" si="35"/>
        <v>380488243270</v>
      </c>
      <c r="P235" s="30">
        <f t="shared" si="35"/>
        <v>380488243270</v>
      </c>
    </row>
    <row r="236" spans="1:16" x14ac:dyDescent="0.3">
      <c r="A236" s="25" t="s">
        <v>261</v>
      </c>
      <c r="B236" s="25"/>
      <c r="C236" s="25"/>
      <c r="D236" s="25"/>
      <c r="E236" s="26">
        <f t="shared" ref="E236:P236" si="36">E175+E235</f>
        <v>431168877303</v>
      </c>
      <c r="F236" s="26">
        <f t="shared" si="36"/>
        <v>455891505693</v>
      </c>
      <c r="G236" s="26">
        <f t="shared" si="36"/>
        <v>472306474613</v>
      </c>
      <c r="H236" s="26">
        <f t="shared" si="36"/>
        <v>472043197287</v>
      </c>
      <c r="I236" s="26">
        <f t="shared" si="36"/>
        <v>469912279436</v>
      </c>
      <c r="J236" s="26">
        <f t="shared" si="36"/>
        <v>456800803559</v>
      </c>
      <c r="K236" s="26">
        <f t="shared" si="36"/>
        <v>456800803559</v>
      </c>
      <c r="L236" s="26">
        <f t="shared" si="36"/>
        <v>456800803559</v>
      </c>
      <c r="M236" s="26">
        <f t="shared" si="36"/>
        <v>456800803559</v>
      </c>
      <c r="N236" s="26">
        <f t="shared" si="36"/>
        <v>456800803559</v>
      </c>
      <c r="O236" s="26">
        <f t="shared" si="36"/>
        <v>456800803559</v>
      </c>
      <c r="P236" s="26">
        <f t="shared" si="36"/>
        <v>456800803559</v>
      </c>
    </row>
    <row r="237" spans="1:16" x14ac:dyDescent="0.3">
      <c r="A237" s="6" t="s">
        <v>262</v>
      </c>
      <c r="B237" s="6"/>
      <c r="C237" s="6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x14ac:dyDescent="0.3">
      <c r="A238" s="5" t="s">
        <v>263</v>
      </c>
      <c r="B238" s="6"/>
      <c r="C238" s="6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x14ac:dyDescent="0.3">
      <c r="A239" s="8" t="s">
        <v>264</v>
      </c>
      <c r="B239" s="3"/>
      <c r="C239" s="3"/>
      <c r="D239" s="3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1:16" x14ac:dyDescent="0.3">
      <c r="A240" s="9" t="s">
        <v>265</v>
      </c>
      <c r="B240" s="3"/>
      <c r="C240" s="3"/>
      <c r="D240" s="3"/>
      <c r="E240" s="4">
        <v>15084013114</v>
      </c>
      <c r="F240" s="4">
        <v>37093697909</v>
      </c>
      <c r="G240" s="4">
        <v>34787281508</v>
      </c>
      <c r="H240" s="4">
        <v>14134968133</v>
      </c>
      <c r="I240" s="4">
        <v>14449033976</v>
      </c>
      <c r="J240" s="4">
        <v>8042156963</v>
      </c>
      <c r="K240" s="4">
        <v>8042156963</v>
      </c>
      <c r="L240" s="4">
        <v>8042156963</v>
      </c>
      <c r="M240" s="4">
        <v>8042156963</v>
      </c>
      <c r="N240" s="4">
        <v>8042156963</v>
      </c>
      <c r="O240" s="4">
        <v>8042156963</v>
      </c>
      <c r="P240" s="4">
        <v>8042156963</v>
      </c>
    </row>
    <row r="241" spans="1:16" hidden="1" x14ac:dyDescent="0.3">
      <c r="A241" s="10" t="s">
        <v>65</v>
      </c>
      <c r="B241" s="3"/>
      <c r="C241" s="3"/>
      <c r="D241" s="3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hidden="1" x14ac:dyDescent="0.3">
      <c r="A242" s="11"/>
      <c r="B242" s="12" t="s">
        <v>156</v>
      </c>
      <c r="C242" s="12" t="s">
        <v>172</v>
      </c>
      <c r="D242" s="12" t="s">
        <v>66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</row>
    <row r="243" spans="1:16" hidden="1" x14ac:dyDescent="0.3">
      <c r="A243" s="11"/>
      <c r="B243" s="12" t="s">
        <v>156</v>
      </c>
      <c r="C243" s="12" t="s">
        <v>181</v>
      </c>
      <c r="D243" s="12" t="s">
        <v>66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</row>
    <row r="244" spans="1:16" hidden="1" x14ac:dyDescent="0.3">
      <c r="A244" s="11"/>
      <c r="B244" s="12" t="s">
        <v>156</v>
      </c>
      <c r="C244" s="12" t="s">
        <v>184</v>
      </c>
      <c r="D244" s="12" t="s">
        <v>66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</row>
    <row r="245" spans="1:16" hidden="1" x14ac:dyDescent="0.3">
      <c r="A245" s="11"/>
      <c r="B245" s="12" t="s">
        <v>156</v>
      </c>
      <c r="C245" s="12" t="s">
        <v>185</v>
      </c>
      <c r="D245" s="12" t="s">
        <v>66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</row>
    <row r="246" spans="1:16" hidden="1" x14ac:dyDescent="0.3">
      <c r="A246" s="11"/>
      <c r="B246" s="12" t="s">
        <v>170</v>
      </c>
      <c r="C246" s="12" t="s">
        <v>170</v>
      </c>
      <c r="D246" s="12" t="s">
        <v>66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</row>
    <row r="247" spans="1:16" hidden="1" x14ac:dyDescent="0.3">
      <c r="A247" s="11"/>
      <c r="B247" s="12" t="s">
        <v>171</v>
      </c>
      <c r="C247" s="12" t="s">
        <v>171</v>
      </c>
      <c r="D247" s="12" t="s">
        <v>66</v>
      </c>
      <c r="E247" s="13">
        <v>1093005928</v>
      </c>
      <c r="F247" s="13">
        <v>0</v>
      </c>
      <c r="G247" s="13">
        <v>0</v>
      </c>
      <c r="H247" s="13">
        <v>0</v>
      </c>
      <c r="I247" s="13">
        <v>0</v>
      </c>
      <c r="J247" s="13">
        <v>2710800</v>
      </c>
      <c r="K247" s="13">
        <v>2710800</v>
      </c>
      <c r="L247" s="13">
        <v>2710800</v>
      </c>
      <c r="M247" s="13">
        <v>2710800</v>
      </c>
      <c r="N247" s="13">
        <v>2710800</v>
      </c>
      <c r="O247" s="13">
        <v>2710800</v>
      </c>
      <c r="P247" s="13">
        <v>2710800</v>
      </c>
    </row>
    <row r="248" spans="1:16" hidden="1" x14ac:dyDescent="0.3">
      <c r="A248" s="11"/>
      <c r="B248" s="12" t="s">
        <v>172</v>
      </c>
      <c r="C248" s="12" t="s">
        <v>172</v>
      </c>
      <c r="D248" s="12" t="s">
        <v>66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</row>
    <row r="249" spans="1:16" hidden="1" x14ac:dyDescent="0.3">
      <c r="A249" s="11"/>
      <c r="B249" s="12" t="s">
        <v>174</v>
      </c>
      <c r="C249" s="12" t="s">
        <v>174</v>
      </c>
      <c r="D249" s="12" t="s">
        <v>66</v>
      </c>
      <c r="E249" s="13">
        <v>137440800</v>
      </c>
      <c r="F249" s="13">
        <v>137440800</v>
      </c>
      <c r="G249" s="13">
        <v>137440800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</row>
    <row r="250" spans="1:16" hidden="1" x14ac:dyDescent="0.3">
      <c r="A250" s="11"/>
      <c r="B250" s="12" t="s">
        <v>161</v>
      </c>
      <c r="C250" s="12" t="s">
        <v>161</v>
      </c>
      <c r="D250" s="12" t="s">
        <v>66</v>
      </c>
      <c r="E250" s="13">
        <v>0</v>
      </c>
      <c r="F250" s="13">
        <v>0</v>
      </c>
      <c r="G250" s="13">
        <v>0</v>
      </c>
      <c r="H250" s="13">
        <v>34774157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</row>
    <row r="251" spans="1:16" hidden="1" x14ac:dyDescent="0.3">
      <c r="A251" s="11"/>
      <c r="B251" s="12" t="s">
        <v>178</v>
      </c>
      <c r="C251" s="12" t="s">
        <v>178</v>
      </c>
      <c r="D251" s="12" t="s">
        <v>66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</row>
    <row r="252" spans="1:16" hidden="1" x14ac:dyDescent="0.3">
      <c r="A252" s="11"/>
      <c r="B252" s="12" t="s">
        <v>180</v>
      </c>
      <c r="C252" s="12" t="s">
        <v>180</v>
      </c>
      <c r="D252" s="12" t="s">
        <v>66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</row>
    <row r="253" spans="1:16" hidden="1" x14ac:dyDescent="0.3">
      <c r="A253" s="11"/>
      <c r="B253" s="12" t="s">
        <v>181</v>
      </c>
      <c r="C253" s="12" t="s">
        <v>181</v>
      </c>
      <c r="D253" s="12" t="s">
        <v>66</v>
      </c>
      <c r="E253" s="13">
        <v>43912531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</row>
    <row r="254" spans="1:16" hidden="1" x14ac:dyDescent="0.3">
      <c r="A254" s="11"/>
      <c r="B254" s="12" t="s">
        <v>183</v>
      </c>
      <c r="C254" s="12" t="s">
        <v>183</v>
      </c>
      <c r="D254" s="12" t="s">
        <v>66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</row>
    <row r="255" spans="1:16" hidden="1" x14ac:dyDescent="0.3">
      <c r="A255" s="11"/>
      <c r="B255" s="12" t="s">
        <v>184</v>
      </c>
      <c r="C255" s="12" t="s">
        <v>184</v>
      </c>
      <c r="D255" s="12" t="s">
        <v>66</v>
      </c>
      <c r="E255" s="13">
        <v>105968520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</row>
    <row r="256" spans="1:16" hidden="1" x14ac:dyDescent="0.3">
      <c r="A256" s="11"/>
      <c r="B256" s="12" t="s">
        <v>185</v>
      </c>
      <c r="C256" s="12" t="s">
        <v>185</v>
      </c>
      <c r="D256" s="12" t="s">
        <v>66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</row>
    <row r="257" spans="1:16" hidden="1" x14ac:dyDescent="0.3">
      <c r="A257" s="11"/>
      <c r="B257" s="12" t="s">
        <v>196</v>
      </c>
      <c r="C257" s="12" t="s">
        <v>196</v>
      </c>
      <c r="D257" s="12" t="s">
        <v>66</v>
      </c>
      <c r="E257" s="13">
        <v>0</v>
      </c>
      <c r="F257" s="13">
        <v>0</v>
      </c>
      <c r="G257" s="13">
        <v>0</v>
      </c>
      <c r="H257" s="13">
        <v>0</v>
      </c>
      <c r="I257" s="13">
        <v>194400000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</row>
    <row r="258" spans="1:16" hidden="1" x14ac:dyDescent="0.3">
      <c r="A258" s="11"/>
      <c r="B258" s="12" t="s">
        <v>197</v>
      </c>
      <c r="C258" s="12" t="s">
        <v>197</v>
      </c>
      <c r="D258" s="12" t="s">
        <v>66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</row>
    <row r="259" spans="1:16" hidden="1" x14ac:dyDescent="0.3">
      <c r="A259" s="14" t="s">
        <v>266</v>
      </c>
      <c r="B259" s="15"/>
      <c r="C259" s="15"/>
      <c r="D259" s="15"/>
      <c r="E259" s="16">
        <f t="shared" ref="E259:P259" si="37">SUM(E242:E258)</f>
        <v>1380327779</v>
      </c>
      <c r="F259" s="16">
        <f t="shared" si="37"/>
        <v>137440800</v>
      </c>
      <c r="G259" s="16">
        <f t="shared" si="37"/>
        <v>137440800</v>
      </c>
      <c r="H259" s="16">
        <f t="shared" si="37"/>
        <v>34774157</v>
      </c>
      <c r="I259" s="16">
        <f t="shared" si="37"/>
        <v>194400000</v>
      </c>
      <c r="J259" s="16">
        <f t="shared" si="37"/>
        <v>2710800</v>
      </c>
      <c r="K259" s="16">
        <f t="shared" si="37"/>
        <v>2710800</v>
      </c>
      <c r="L259" s="16">
        <f t="shared" si="37"/>
        <v>2710800</v>
      </c>
      <c r="M259" s="16">
        <f t="shared" si="37"/>
        <v>2710800</v>
      </c>
      <c r="N259" s="16">
        <f t="shared" si="37"/>
        <v>2710800</v>
      </c>
      <c r="O259" s="16">
        <f t="shared" si="37"/>
        <v>2710800</v>
      </c>
      <c r="P259" s="16">
        <f t="shared" si="37"/>
        <v>2710800</v>
      </c>
    </row>
    <row r="260" spans="1:16" hidden="1" x14ac:dyDescent="0.3">
      <c r="A260" s="10" t="s">
        <v>67</v>
      </c>
      <c r="B260" s="3"/>
      <c r="C260" s="3"/>
      <c r="D260" s="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hidden="1" x14ac:dyDescent="0.3">
      <c r="A261" s="11"/>
      <c r="B261" s="12" t="s">
        <v>156</v>
      </c>
      <c r="C261" s="12" t="s">
        <v>169</v>
      </c>
      <c r="D261" s="12" t="s">
        <v>66</v>
      </c>
      <c r="E261" s="22">
        <v>-64352288236</v>
      </c>
      <c r="F261" s="22">
        <v>-64352288236</v>
      </c>
      <c r="G261" s="22">
        <v>-84352288236</v>
      </c>
      <c r="H261" s="22">
        <v>-96352288236</v>
      </c>
      <c r="I261" s="22">
        <v>-96352288236</v>
      </c>
      <c r="J261" s="22">
        <v>-105152288236</v>
      </c>
      <c r="K261" s="22">
        <v>-105152288236</v>
      </c>
      <c r="L261" s="22">
        <v>-105152288236</v>
      </c>
      <c r="M261" s="22">
        <v>-105152288236</v>
      </c>
      <c r="N261" s="22">
        <v>-105152288236</v>
      </c>
      <c r="O261" s="22">
        <v>-105152288236</v>
      </c>
      <c r="P261" s="22">
        <v>-105152288236</v>
      </c>
    </row>
    <row r="262" spans="1:16" hidden="1" x14ac:dyDescent="0.3">
      <c r="A262" s="11"/>
      <c r="B262" s="12" t="s">
        <v>156</v>
      </c>
      <c r="C262" s="12" t="s">
        <v>179</v>
      </c>
      <c r="D262" s="12" t="s">
        <v>66</v>
      </c>
      <c r="E262" s="22">
        <v>-555984000</v>
      </c>
      <c r="F262" s="22">
        <v>-555984000</v>
      </c>
      <c r="G262" s="22">
        <v>-555984000</v>
      </c>
      <c r="H262" s="22">
        <v>-555984000</v>
      </c>
      <c r="I262" s="22">
        <v>-555984000</v>
      </c>
      <c r="J262" s="22">
        <v>-555984000</v>
      </c>
      <c r="K262" s="22">
        <v>-555984000</v>
      </c>
      <c r="L262" s="22">
        <v>-555984000</v>
      </c>
      <c r="M262" s="22">
        <v>-555984000</v>
      </c>
      <c r="N262" s="22">
        <v>-555984000</v>
      </c>
      <c r="O262" s="22">
        <v>-555984000</v>
      </c>
      <c r="P262" s="22">
        <v>-555984000</v>
      </c>
    </row>
    <row r="263" spans="1:16" hidden="1" x14ac:dyDescent="0.3">
      <c r="A263" s="11"/>
      <c r="B263" s="12" t="s">
        <v>169</v>
      </c>
      <c r="C263" s="12" t="s">
        <v>169</v>
      </c>
      <c r="D263" s="12" t="s">
        <v>66</v>
      </c>
      <c r="E263" s="13">
        <v>74176823579</v>
      </c>
      <c r="F263" s="13">
        <v>97707387353</v>
      </c>
      <c r="G263" s="13">
        <v>119002128944</v>
      </c>
      <c r="H263" s="13">
        <v>110452482212</v>
      </c>
      <c r="I263" s="13">
        <v>110452482212</v>
      </c>
      <c r="J263" s="13">
        <v>113191734399</v>
      </c>
      <c r="K263" s="13">
        <v>113191734399</v>
      </c>
      <c r="L263" s="13">
        <v>113191734399</v>
      </c>
      <c r="M263" s="13">
        <v>113191734399</v>
      </c>
      <c r="N263" s="13">
        <v>113191734399</v>
      </c>
      <c r="O263" s="13">
        <v>113191734399</v>
      </c>
      <c r="P263" s="13">
        <v>113191734399</v>
      </c>
    </row>
    <row r="264" spans="1:16" hidden="1" x14ac:dyDescent="0.3">
      <c r="A264" s="11"/>
      <c r="B264" s="12" t="s">
        <v>179</v>
      </c>
      <c r="C264" s="12" t="s">
        <v>179</v>
      </c>
      <c r="D264" s="12" t="s">
        <v>66</v>
      </c>
      <c r="E264" s="13">
        <v>833976000</v>
      </c>
      <c r="F264" s="13">
        <v>555984000</v>
      </c>
      <c r="G264" s="13">
        <v>555984000</v>
      </c>
      <c r="H264" s="13">
        <v>555984000</v>
      </c>
      <c r="I264" s="13">
        <v>710424000</v>
      </c>
      <c r="J264" s="13">
        <v>555984000</v>
      </c>
      <c r="K264" s="13">
        <v>555984000</v>
      </c>
      <c r="L264" s="13">
        <v>555984000</v>
      </c>
      <c r="M264" s="13">
        <v>555984000</v>
      </c>
      <c r="N264" s="13">
        <v>555984000</v>
      </c>
      <c r="O264" s="13">
        <v>555984000</v>
      </c>
      <c r="P264" s="13">
        <v>555984000</v>
      </c>
    </row>
    <row r="265" spans="1:16" hidden="1" x14ac:dyDescent="0.3">
      <c r="A265" s="11"/>
      <c r="B265" s="12" t="s">
        <v>196</v>
      </c>
      <c r="C265" s="12" t="s">
        <v>196</v>
      </c>
      <c r="D265" s="12" t="s">
        <v>66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</row>
    <row r="266" spans="1:16" hidden="1" x14ac:dyDescent="0.3">
      <c r="A266" s="14" t="s">
        <v>267</v>
      </c>
      <c r="B266" s="15"/>
      <c r="C266" s="15"/>
      <c r="D266" s="15"/>
      <c r="E266" s="16">
        <f t="shared" ref="E266:P266" si="38">SUM(E261:E265)</f>
        <v>10102527343</v>
      </c>
      <c r="F266" s="16">
        <f t="shared" si="38"/>
        <v>33355099117</v>
      </c>
      <c r="G266" s="16">
        <f t="shared" si="38"/>
        <v>34649840708</v>
      </c>
      <c r="H266" s="16">
        <f t="shared" si="38"/>
        <v>14100193976</v>
      </c>
      <c r="I266" s="16">
        <f t="shared" si="38"/>
        <v>14254633976</v>
      </c>
      <c r="J266" s="16">
        <f t="shared" si="38"/>
        <v>8039446163</v>
      </c>
      <c r="K266" s="16">
        <f t="shared" si="38"/>
        <v>8039446163</v>
      </c>
      <c r="L266" s="16">
        <f t="shared" si="38"/>
        <v>8039446163</v>
      </c>
      <c r="M266" s="16">
        <f t="shared" si="38"/>
        <v>8039446163</v>
      </c>
      <c r="N266" s="16">
        <f t="shared" si="38"/>
        <v>8039446163</v>
      </c>
      <c r="O266" s="16">
        <f t="shared" si="38"/>
        <v>8039446163</v>
      </c>
      <c r="P266" s="16">
        <f t="shared" si="38"/>
        <v>8039446163</v>
      </c>
    </row>
    <row r="267" spans="1:16" hidden="1" x14ac:dyDescent="0.3">
      <c r="A267" s="21" t="s">
        <v>268</v>
      </c>
      <c r="B267" s="12" t="s">
        <v>159</v>
      </c>
      <c r="C267" s="12" t="s">
        <v>159</v>
      </c>
      <c r="D267" s="12" t="s">
        <v>66</v>
      </c>
      <c r="E267" s="13">
        <v>3601157992</v>
      </c>
      <c r="F267" s="13">
        <v>3601157992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</row>
    <row r="268" spans="1:16" hidden="1" x14ac:dyDescent="0.3">
      <c r="A268" s="17" t="s">
        <v>269</v>
      </c>
      <c r="B268" s="15"/>
      <c r="C268" s="15"/>
      <c r="D268" s="15"/>
      <c r="E268" s="16">
        <f t="shared" ref="E268:P268" si="39">SUM(E259,E266:E267)</f>
        <v>15084013114</v>
      </c>
      <c r="F268" s="16">
        <f t="shared" si="39"/>
        <v>37093697909</v>
      </c>
      <c r="G268" s="16">
        <f t="shared" si="39"/>
        <v>34787281508</v>
      </c>
      <c r="H268" s="16">
        <f t="shared" si="39"/>
        <v>14134968133</v>
      </c>
      <c r="I268" s="16">
        <f t="shared" si="39"/>
        <v>14449033976</v>
      </c>
      <c r="J268" s="16">
        <f t="shared" si="39"/>
        <v>8042156963</v>
      </c>
      <c r="K268" s="16">
        <f t="shared" si="39"/>
        <v>8042156963</v>
      </c>
      <c r="L268" s="16">
        <f t="shared" si="39"/>
        <v>8042156963</v>
      </c>
      <c r="M268" s="16">
        <f t="shared" si="39"/>
        <v>8042156963</v>
      </c>
      <c r="N268" s="16">
        <f t="shared" si="39"/>
        <v>8042156963</v>
      </c>
      <c r="O268" s="16">
        <f t="shared" si="39"/>
        <v>8042156963</v>
      </c>
      <c r="P268" s="16">
        <f t="shared" si="39"/>
        <v>8042156963</v>
      </c>
    </row>
    <row r="269" spans="1:16" x14ac:dyDescent="0.3">
      <c r="A269" s="9" t="s">
        <v>270</v>
      </c>
      <c r="B269" s="3"/>
      <c r="C269" s="3"/>
      <c r="D269" s="3"/>
      <c r="E269" s="4">
        <v>1204536300</v>
      </c>
      <c r="F269" s="4">
        <v>1204536300</v>
      </c>
      <c r="G269" s="4">
        <v>0</v>
      </c>
      <c r="H269" s="4">
        <v>0</v>
      </c>
      <c r="I269" s="4">
        <v>0</v>
      </c>
      <c r="J269" s="4">
        <v>337592</v>
      </c>
      <c r="K269" s="4">
        <v>337592</v>
      </c>
      <c r="L269" s="4">
        <v>337592</v>
      </c>
      <c r="M269" s="4">
        <v>337592</v>
      </c>
      <c r="N269" s="4">
        <v>337592</v>
      </c>
      <c r="O269" s="4">
        <v>337592</v>
      </c>
      <c r="P269" s="4">
        <v>337592</v>
      </c>
    </row>
    <row r="270" spans="1:16" hidden="1" x14ac:dyDescent="0.3">
      <c r="A270" s="10" t="s">
        <v>271</v>
      </c>
      <c r="B270" s="3"/>
      <c r="C270" s="3"/>
      <c r="D270" s="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hidden="1" x14ac:dyDescent="0.3">
      <c r="A271" s="11"/>
      <c r="B271" s="12" t="s">
        <v>156</v>
      </c>
      <c r="C271" s="12"/>
      <c r="D271" s="12" t="s">
        <v>272</v>
      </c>
      <c r="E271" s="22">
        <v>-12287391530</v>
      </c>
      <c r="F271" s="22">
        <v>-12774074098</v>
      </c>
      <c r="G271" s="22">
        <v>-13260756666</v>
      </c>
      <c r="H271" s="22">
        <v>-13747439234</v>
      </c>
      <c r="I271" s="22">
        <v>-14234121802</v>
      </c>
      <c r="J271" s="22">
        <v>-14720804370</v>
      </c>
      <c r="K271" s="22">
        <v>-14720804370</v>
      </c>
      <c r="L271" s="22">
        <v>-14720804370</v>
      </c>
      <c r="M271" s="22">
        <v>-14720804370</v>
      </c>
      <c r="N271" s="22">
        <v>-14720804370</v>
      </c>
      <c r="O271" s="22">
        <v>-14720804370</v>
      </c>
      <c r="P271" s="22">
        <v>-14720804370</v>
      </c>
    </row>
    <row r="272" spans="1:16" hidden="1" x14ac:dyDescent="0.3">
      <c r="A272" s="11"/>
      <c r="B272" s="12" t="s">
        <v>190</v>
      </c>
      <c r="C272" s="12" t="s">
        <v>229</v>
      </c>
      <c r="D272" s="12" t="s">
        <v>272</v>
      </c>
      <c r="E272" s="13">
        <v>236916960</v>
      </c>
      <c r="F272" s="13">
        <v>236916960</v>
      </c>
      <c r="G272" s="13">
        <v>236916960</v>
      </c>
      <c r="H272" s="13">
        <v>236916960</v>
      </c>
      <c r="I272" s="13">
        <v>236916960</v>
      </c>
      <c r="J272" s="13">
        <v>236916960</v>
      </c>
      <c r="K272" s="13">
        <v>236916960</v>
      </c>
      <c r="L272" s="13">
        <v>236916960</v>
      </c>
      <c r="M272" s="13">
        <v>236916960</v>
      </c>
      <c r="N272" s="13">
        <v>236916960</v>
      </c>
      <c r="O272" s="13">
        <v>236916960</v>
      </c>
      <c r="P272" s="13">
        <v>236916960</v>
      </c>
    </row>
    <row r="273" spans="1:16" hidden="1" x14ac:dyDescent="0.3">
      <c r="A273" s="11"/>
      <c r="B273" s="12" t="s">
        <v>191</v>
      </c>
      <c r="C273" s="12" t="s">
        <v>229</v>
      </c>
      <c r="D273" s="12" t="s">
        <v>272</v>
      </c>
      <c r="E273" s="13">
        <v>11915477670</v>
      </c>
      <c r="F273" s="13">
        <v>12402160238</v>
      </c>
      <c r="G273" s="13">
        <v>12888842806</v>
      </c>
      <c r="H273" s="13">
        <v>13375525374</v>
      </c>
      <c r="I273" s="13">
        <v>13862207942</v>
      </c>
      <c r="J273" s="13">
        <v>14348890510</v>
      </c>
      <c r="K273" s="13">
        <v>14348890510</v>
      </c>
      <c r="L273" s="13">
        <v>14348890510</v>
      </c>
      <c r="M273" s="13">
        <v>14348890510</v>
      </c>
      <c r="N273" s="13">
        <v>14348890510</v>
      </c>
      <c r="O273" s="13">
        <v>14348890510</v>
      </c>
      <c r="P273" s="13">
        <v>14348890510</v>
      </c>
    </row>
    <row r="274" spans="1:16" hidden="1" x14ac:dyDescent="0.3">
      <c r="A274" s="11"/>
      <c r="B274" s="12" t="s">
        <v>193</v>
      </c>
      <c r="C274" s="12" t="s">
        <v>229</v>
      </c>
      <c r="D274" s="12" t="s">
        <v>272</v>
      </c>
      <c r="E274" s="13">
        <v>134996900</v>
      </c>
      <c r="F274" s="13">
        <v>134996900</v>
      </c>
      <c r="G274" s="13">
        <v>134996900</v>
      </c>
      <c r="H274" s="13">
        <v>134996900</v>
      </c>
      <c r="I274" s="13">
        <v>134996900</v>
      </c>
      <c r="J274" s="13">
        <v>134996900</v>
      </c>
      <c r="K274" s="13">
        <v>134996900</v>
      </c>
      <c r="L274" s="13">
        <v>134996900</v>
      </c>
      <c r="M274" s="13">
        <v>134996900</v>
      </c>
      <c r="N274" s="13">
        <v>134996900</v>
      </c>
      <c r="O274" s="13">
        <v>134996900</v>
      </c>
      <c r="P274" s="13">
        <v>134996900</v>
      </c>
    </row>
    <row r="275" spans="1:16" hidden="1" x14ac:dyDescent="0.3">
      <c r="A275" s="11"/>
      <c r="B275" s="12" t="s">
        <v>199</v>
      </c>
      <c r="C275" s="12" t="s">
        <v>229</v>
      </c>
      <c r="D275" s="12" t="s">
        <v>272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337592</v>
      </c>
      <c r="K275" s="13">
        <v>337592</v>
      </c>
      <c r="L275" s="13">
        <v>337592</v>
      </c>
      <c r="M275" s="13">
        <v>337592</v>
      </c>
      <c r="N275" s="13">
        <v>337592</v>
      </c>
      <c r="O275" s="13">
        <v>337592</v>
      </c>
      <c r="P275" s="13">
        <v>337592</v>
      </c>
    </row>
    <row r="276" spans="1:16" hidden="1" x14ac:dyDescent="0.3">
      <c r="A276" s="14" t="s">
        <v>273</v>
      </c>
      <c r="B276" s="15"/>
      <c r="C276" s="15"/>
      <c r="D276" s="15"/>
      <c r="E276" s="16">
        <f t="shared" ref="E276:P276" si="40">SUM(E271:E275)</f>
        <v>0</v>
      </c>
      <c r="F276" s="16">
        <f t="shared" si="40"/>
        <v>0</v>
      </c>
      <c r="G276" s="16">
        <f t="shared" si="40"/>
        <v>0</v>
      </c>
      <c r="H276" s="16">
        <f t="shared" si="40"/>
        <v>0</v>
      </c>
      <c r="I276" s="16">
        <f t="shared" si="40"/>
        <v>0</v>
      </c>
      <c r="J276" s="16">
        <f t="shared" si="40"/>
        <v>337592</v>
      </c>
      <c r="K276" s="16">
        <f t="shared" si="40"/>
        <v>337592</v>
      </c>
      <c r="L276" s="16">
        <f t="shared" si="40"/>
        <v>337592</v>
      </c>
      <c r="M276" s="16">
        <f t="shared" si="40"/>
        <v>337592</v>
      </c>
      <c r="N276" s="16">
        <f t="shared" si="40"/>
        <v>337592</v>
      </c>
      <c r="O276" s="16">
        <f t="shared" si="40"/>
        <v>337592</v>
      </c>
      <c r="P276" s="16">
        <f t="shared" si="40"/>
        <v>337592</v>
      </c>
    </row>
    <row r="277" spans="1:16" hidden="1" x14ac:dyDescent="0.3">
      <c r="A277" s="10" t="s">
        <v>274</v>
      </c>
      <c r="B277" s="3"/>
      <c r="C277" s="3"/>
      <c r="D277" s="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hidden="1" x14ac:dyDescent="0.3">
      <c r="A278" s="11"/>
      <c r="B278" s="12" t="s">
        <v>156</v>
      </c>
      <c r="C278" s="12" t="s">
        <v>158</v>
      </c>
      <c r="D278" s="12" t="s">
        <v>272</v>
      </c>
      <c r="E278" s="22">
        <v>-311806519</v>
      </c>
      <c r="F278" s="22">
        <v>-311806519</v>
      </c>
      <c r="G278" s="22">
        <v>-1516342819</v>
      </c>
      <c r="H278" s="22">
        <v>-1516342819</v>
      </c>
      <c r="I278" s="22">
        <v>-1516342819</v>
      </c>
      <c r="J278" s="22">
        <v>-1516342819</v>
      </c>
      <c r="K278" s="22">
        <v>-1516342819</v>
      </c>
      <c r="L278" s="22">
        <v>-1516342819</v>
      </c>
      <c r="M278" s="22">
        <v>-1516342819</v>
      </c>
      <c r="N278" s="22">
        <v>-1516342819</v>
      </c>
      <c r="O278" s="22">
        <v>-1516342819</v>
      </c>
      <c r="P278" s="22">
        <v>-1516342819</v>
      </c>
    </row>
    <row r="279" spans="1:16" hidden="1" x14ac:dyDescent="0.3">
      <c r="A279" s="11"/>
      <c r="B279" s="12" t="s">
        <v>156</v>
      </c>
      <c r="C279" s="12"/>
      <c r="D279" s="12" t="s">
        <v>272</v>
      </c>
      <c r="E279" s="13">
        <v>1516342819</v>
      </c>
      <c r="F279" s="13">
        <v>1516342819</v>
      </c>
      <c r="G279" s="13">
        <v>1516342819</v>
      </c>
      <c r="H279" s="13">
        <v>1516342819</v>
      </c>
      <c r="I279" s="13">
        <v>1516342819</v>
      </c>
      <c r="J279" s="13">
        <v>1516342819</v>
      </c>
      <c r="K279" s="13">
        <v>1516342819</v>
      </c>
      <c r="L279" s="13">
        <v>1516342819</v>
      </c>
      <c r="M279" s="13">
        <v>1516342819</v>
      </c>
      <c r="N279" s="13">
        <v>1516342819</v>
      </c>
      <c r="O279" s="13">
        <v>1516342819</v>
      </c>
      <c r="P279" s="13">
        <v>1516342819</v>
      </c>
    </row>
    <row r="280" spans="1:16" hidden="1" x14ac:dyDescent="0.3">
      <c r="A280" s="14" t="s">
        <v>275</v>
      </c>
      <c r="B280" s="15"/>
      <c r="C280" s="15"/>
      <c r="D280" s="15"/>
      <c r="E280" s="16">
        <f t="shared" ref="E280:P280" si="41">SUM(E278:E279)</f>
        <v>1204536300</v>
      </c>
      <c r="F280" s="16">
        <f t="shared" si="41"/>
        <v>1204536300</v>
      </c>
      <c r="G280" s="16">
        <f t="shared" si="41"/>
        <v>0</v>
      </c>
      <c r="H280" s="16">
        <f t="shared" si="41"/>
        <v>0</v>
      </c>
      <c r="I280" s="16">
        <f t="shared" si="41"/>
        <v>0</v>
      </c>
      <c r="J280" s="16">
        <f t="shared" si="41"/>
        <v>0</v>
      </c>
      <c r="K280" s="16">
        <f t="shared" si="41"/>
        <v>0</v>
      </c>
      <c r="L280" s="16">
        <f t="shared" si="41"/>
        <v>0</v>
      </c>
      <c r="M280" s="16">
        <f t="shared" si="41"/>
        <v>0</v>
      </c>
      <c r="N280" s="16">
        <f t="shared" si="41"/>
        <v>0</v>
      </c>
      <c r="O280" s="16">
        <f t="shared" si="41"/>
        <v>0</v>
      </c>
      <c r="P280" s="16">
        <f t="shared" si="41"/>
        <v>0</v>
      </c>
    </row>
    <row r="281" spans="1:16" hidden="1" x14ac:dyDescent="0.3">
      <c r="A281" s="17" t="s">
        <v>276</v>
      </c>
      <c r="B281" s="15"/>
      <c r="C281" s="15"/>
      <c r="D281" s="15"/>
      <c r="E281" s="16">
        <f t="shared" ref="E281:P281" si="42">SUM(E276,E280)</f>
        <v>1204536300</v>
      </c>
      <c r="F281" s="16">
        <f t="shared" si="42"/>
        <v>1204536300</v>
      </c>
      <c r="G281" s="16">
        <f t="shared" si="42"/>
        <v>0</v>
      </c>
      <c r="H281" s="16">
        <f t="shared" si="42"/>
        <v>0</v>
      </c>
      <c r="I281" s="16">
        <f t="shared" si="42"/>
        <v>0</v>
      </c>
      <c r="J281" s="16">
        <f t="shared" si="42"/>
        <v>337592</v>
      </c>
      <c r="K281" s="16">
        <f t="shared" si="42"/>
        <v>337592</v>
      </c>
      <c r="L281" s="16">
        <f t="shared" si="42"/>
        <v>337592</v>
      </c>
      <c r="M281" s="16">
        <f t="shared" si="42"/>
        <v>337592</v>
      </c>
      <c r="N281" s="16">
        <f t="shared" si="42"/>
        <v>337592</v>
      </c>
      <c r="O281" s="16">
        <f t="shared" si="42"/>
        <v>337592</v>
      </c>
      <c r="P281" s="16">
        <f t="shared" si="42"/>
        <v>337592</v>
      </c>
    </row>
    <row r="282" spans="1:16" x14ac:dyDescent="0.3">
      <c r="A282" s="9" t="s">
        <v>277</v>
      </c>
      <c r="B282" s="3"/>
      <c r="C282" s="3"/>
      <c r="D282" s="3"/>
      <c r="E282" s="4">
        <v>1925518941</v>
      </c>
      <c r="F282" s="4">
        <v>890479893</v>
      </c>
      <c r="G282" s="4">
        <v>370766435</v>
      </c>
      <c r="H282" s="4">
        <v>6785729217</v>
      </c>
      <c r="I282" s="4">
        <v>7600555957</v>
      </c>
      <c r="J282" s="4">
        <v>618420259</v>
      </c>
      <c r="K282" s="4">
        <v>511864508</v>
      </c>
      <c r="L282" s="4">
        <v>511864508</v>
      </c>
      <c r="M282" s="4">
        <v>511864508</v>
      </c>
      <c r="N282" s="4">
        <v>511864508</v>
      </c>
      <c r="O282" s="4">
        <v>511864508</v>
      </c>
      <c r="P282" s="4">
        <v>511864508</v>
      </c>
    </row>
    <row r="283" spans="1:16" hidden="1" x14ac:dyDescent="0.3">
      <c r="A283" s="10" t="s">
        <v>278</v>
      </c>
      <c r="B283" s="3"/>
      <c r="C283" s="3"/>
      <c r="D283" s="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 hidden="1" x14ac:dyDescent="0.3">
      <c r="A284" s="11"/>
      <c r="B284" s="12" t="s">
        <v>156</v>
      </c>
      <c r="C284" s="12" t="s">
        <v>170</v>
      </c>
      <c r="D284" s="12" t="s">
        <v>71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23400000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  <c r="P284" s="13">
        <v>0</v>
      </c>
    </row>
    <row r="285" spans="1:16" hidden="1" x14ac:dyDescent="0.3">
      <c r="A285" s="11"/>
      <c r="B285" s="12" t="s">
        <v>156</v>
      </c>
      <c r="C285" s="12" t="s">
        <v>174</v>
      </c>
      <c r="D285" s="12" t="s">
        <v>71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</row>
    <row r="286" spans="1:16" hidden="1" x14ac:dyDescent="0.3">
      <c r="A286" s="11"/>
      <c r="B286" s="12" t="s">
        <v>156</v>
      </c>
      <c r="C286" s="12" t="s">
        <v>175</v>
      </c>
      <c r="D286" s="12" t="s">
        <v>71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</row>
    <row r="287" spans="1:16" hidden="1" x14ac:dyDescent="0.3">
      <c r="A287" s="14" t="s">
        <v>279</v>
      </c>
      <c r="B287" s="15"/>
      <c r="C287" s="15"/>
      <c r="D287" s="15"/>
      <c r="E287" s="16">
        <f t="shared" ref="E287:P287" si="43">SUM(E284:E286)</f>
        <v>0</v>
      </c>
      <c r="F287" s="16">
        <f t="shared" si="43"/>
        <v>0</v>
      </c>
      <c r="G287" s="16">
        <f t="shared" si="43"/>
        <v>0</v>
      </c>
      <c r="H287" s="16">
        <f t="shared" si="43"/>
        <v>0</v>
      </c>
      <c r="I287" s="16">
        <f t="shared" si="43"/>
        <v>0</v>
      </c>
      <c r="J287" s="16">
        <f t="shared" si="43"/>
        <v>23400000</v>
      </c>
      <c r="K287" s="16">
        <f t="shared" si="43"/>
        <v>0</v>
      </c>
      <c r="L287" s="16">
        <f t="shared" si="43"/>
        <v>0</v>
      </c>
      <c r="M287" s="16">
        <f t="shared" si="43"/>
        <v>0</v>
      </c>
      <c r="N287" s="16">
        <f t="shared" si="43"/>
        <v>0</v>
      </c>
      <c r="O287" s="16">
        <f t="shared" si="43"/>
        <v>0</v>
      </c>
      <c r="P287" s="16">
        <f t="shared" si="43"/>
        <v>0</v>
      </c>
    </row>
    <row r="288" spans="1:16" hidden="1" x14ac:dyDescent="0.3">
      <c r="A288" s="10" t="s">
        <v>70</v>
      </c>
      <c r="B288" s="3"/>
      <c r="C288" s="3"/>
      <c r="D288" s="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hidden="1" x14ac:dyDescent="0.3">
      <c r="A289" s="11"/>
      <c r="B289" s="12" t="s">
        <v>156</v>
      </c>
      <c r="C289" s="12" t="s">
        <v>159</v>
      </c>
      <c r="D289" s="12" t="s">
        <v>71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</row>
    <row r="290" spans="1:16" hidden="1" x14ac:dyDescent="0.3">
      <c r="A290" s="11"/>
      <c r="B290" s="12" t="s">
        <v>156</v>
      </c>
      <c r="C290" s="12" t="s">
        <v>169</v>
      </c>
      <c r="D290" s="12" t="s">
        <v>71</v>
      </c>
      <c r="E290" s="13">
        <v>0</v>
      </c>
      <c r="F290" s="13">
        <v>0</v>
      </c>
      <c r="G290" s="13">
        <v>0</v>
      </c>
      <c r="H290" s="13">
        <v>5901139010</v>
      </c>
      <c r="I290" s="13">
        <v>5901139010</v>
      </c>
      <c r="J290" s="13">
        <v>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</row>
    <row r="291" spans="1:16" hidden="1" x14ac:dyDescent="0.3">
      <c r="A291" s="11"/>
      <c r="B291" s="12" t="s">
        <v>156</v>
      </c>
      <c r="C291" s="12" t="s">
        <v>179</v>
      </c>
      <c r="D291" s="12" t="s">
        <v>71</v>
      </c>
      <c r="E291" s="13">
        <v>0</v>
      </c>
      <c r="F291" s="13">
        <v>0</v>
      </c>
      <c r="G291" s="13">
        <v>0</v>
      </c>
      <c r="H291" s="13">
        <v>0</v>
      </c>
      <c r="I291" s="13">
        <v>143000000</v>
      </c>
      <c r="J291" s="13">
        <v>143000000</v>
      </c>
      <c r="K291" s="13">
        <v>143000000</v>
      </c>
      <c r="L291" s="13">
        <v>143000000</v>
      </c>
      <c r="M291" s="13">
        <v>143000000</v>
      </c>
      <c r="N291" s="13">
        <v>143000000</v>
      </c>
      <c r="O291" s="13">
        <v>143000000</v>
      </c>
      <c r="P291" s="13">
        <v>143000000</v>
      </c>
    </row>
    <row r="292" spans="1:16" hidden="1" x14ac:dyDescent="0.3">
      <c r="A292" s="14" t="s">
        <v>280</v>
      </c>
      <c r="B292" s="15"/>
      <c r="C292" s="15"/>
      <c r="D292" s="15"/>
      <c r="E292" s="16">
        <f t="shared" ref="E292:P292" si="44">SUM(E289:E291)</f>
        <v>0</v>
      </c>
      <c r="F292" s="16">
        <f t="shared" si="44"/>
        <v>0</v>
      </c>
      <c r="G292" s="16">
        <f t="shared" si="44"/>
        <v>0</v>
      </c>
      <c r="H292" s="16">
        <f t="shared" si="44"/>
        <v>5901139010</v>
      </c>
      <c r="I292" s="16">
        <f t="shared" si="44"/>
        <v>6044139010</v>
      </c>
      <c r="J292" s="16">
        <f t="shared" si="44"/>
        <v>143000000</v>
      </c>
      <c r="K292" s="16">
        <f t="shared" si="44"/>
        <v>143000000</v>
      </c>
      <c r="L292" s="16">
        <f t="shared" si="44"/>
        <v>143000000</v>
      </c>
      <c r="M292" s="16">
        <f t="shared" si="44"/>
        <v>143000000</v>
      </c>
      <c r="N292" s="16">
        <f t="shared" si="44"/>
        <v>143000000</v>
      </c>
      <c r="O292" s="16">
        <f t="shared" si="44"/>
        <v>143000000</v>
      </c>
      <c r="P292" s="16">
        <f t="shared" si="44"/>
        <v>143000000</v>
      </c>
    </row>
    <row r="293" spans="1:16" hidden="1" x14ac:dyDescent="0.3">
      <c r="A293" s="21" t="s">
        <v>72</v>
      </c>
      <c r="B293" s="12" t="s">
        <v>156</v>
      </c>
      <c r="C293" s="12" t="s">
        <v>160</v>
      </c>
      <c r="D293" s="12" t="s">
        <v>71</v>
      </c>
      <c r="E293" s="13">
        <v>1787422941</v>
      </c>
      <c r="F293" s="13">
        <v>890479893</v>
      </c>
      <c r="G293" s="13">
        <v>365100682</v>
      </c>
      <c r="H293" s="13">
        <v>863472399</v>
      </c>
      <c r="I293" s="13">
        <v>1437508207</v>
      </c>
      <c r="J293" s="13">
        <v>321835330</v>
      </c>
      <c r="K293" s="13">
        <v>321835330</v>
      </c>
      <c r="L293" s="13">
        <v>321835330</v>
      </c>
      <c r="M293" s="13">
        <v>321835330</v>
      </c>
      <c r="N293" s="13">
        <v>321835330</v>
      </c>
      <c r="O293" s="13">
        <v>321835330</v>
      </c>
      <c r="P293" s="13">
        <v>321835330</v>
      </c>
    </row>
    <row r="294" spans="1:16" hidden="1" x14ac:dyDescent="0.3">
      <c r="A294" s="21" t="s">
        <v>73</v>
      </c>
      <c r="B294" s="12" t="s">
        <v>156</v>
      </c>
      <c r="C294" s="12" t="s">
        <v>159</v>
      </c>
      <c r="D294" s="12" t="s">
        <v>71</v>
      </c>
      <c r="E294" s="13">
        <v>0</v>
      </c>
      <c r="F294" s="13">
        <v>0</v>
      </c>
      <c r="G294" s="13">
        <v>5665753</v>
      </c>
      <c r="H294" s="13">
        <v>21117808</v>
      </c>
      <c r="I294" s="13">
        <v>31419178</v>
      </c>
      <c r="J294" s="13">
        <v>31419178</v>
      </c>
      <c r="K294" s="13">
        <v>31419178</v>
      </c>
      <c r="L294" s="13">
        <v>31419178</v>
      </c>
      <c r="M294" s="13">
        <v>31419178</v>
      </c>
      <c r="N294" s="13">
        <v>31419178</v>
      </c>
      <c r="O294" s="13">
        <v>31419178</v>
      </c>
      <c r="P294" s="13">
        <v>31419178</v>
      </c>
    </row>
    <row r="295" spans="1:16" hidden="1" x14ac:dyDescent="0.3">
      <c r="A295" s="10" t="s">
        <v>74</v>
      </c>
      <c r="B295" s="3"/>
      <c r="C295" s="3"/>
      <c r="D295" s="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1:16" hidden="1" x14ac:dyDescent="0.3">
      <c r="A296" s="11"/>
      <c r="B296" s="12" t="s">
        <v>156</v>
      </c>
      <c r="C296" s="12" t="s">
        <v>168</v>
      </c>
      <c r="D296" s="12" t="s">
        <v>71</v>
      </c>
      <c r="E296" s="13">
        <v>0</v>
      </c>
      <c r="F296" s="13">
        <v>0</v>
      </c>
      <c r="G296" s="13">
        <v>0</v>
      </c>
      <c r="H296" s="13">
        <v>0</v>
      </c>
      <c r="I296" s="13">
        <v>8983076</v>
      </c>
      <c r="J296" s="13">
        <v>9920265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  <c r="P296" s="13">
        <v>0</v>
      </c>
    </row>
    <row r="297" spans="1:16" hidden="1" x14ac:dyDescent="0.3">
      <c r="A297" s="11"/>
      <c r="B297" s="12" t="s">
        <v>156</v>
      </c>
      <c r="C297" s="12" t="s">
        <v>171</v>
      </c>
      <c r="D297" s="12" t="s">
        <v>71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15610000</v>
      </c>
      <c r="K297" s="13">
        <v>15610000</v>
      </c>
      <c r="L297" s="13">
        <v>15610000</v>
      </c>
      <c r="M297" s="13">
        <v>15610000</v>
      </c>
      <c r="N297" s="13">
        <v>15610000</v>
      </c>
      <c r="O297" s="13">
        <v>15610000</v>
      </c>
      <c r="P297" s="13">
        <v>15610000</v>
      </c>
    </row>
    <row r="298" spans="1:16" hidden="1" x14ac:dyDescent="0.3">
      <c r="A298" s="11"/>
      <c r="B298" s="12" t="s">
        <v>156</v>
      </c>
      <c r="C298" s="12" t="s">
        <v>172</v>
      </c>
      <c r="D298" s="12" t="s">
        <v>71</v>
      </c>
      <c r="E298" s="13">
        <v>138096000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</row>
    <row r="299" spans="1:16" hidden="1" x14ac:dyDescent="0.3">
      <c r="A299" s="11"/>
      <c r="B299" s="12" t="s">
        <v>156</v>
      </c>
      <c r="C299" s="12" t="s">
        <v>178</v>
      </c>
      <c r="D299" s="12" t="s">
        <v>71</v>
      </c>
      <c r="E299" s="13">
        <v>0</v>
      </c>
      <c r="F299" s="13">
        <v>0</v>
      </c>
      <c r="G299" s="13">
        <v>0</v>
      </c>
      <c r="H299" s="13">
        <v>0</v>
      </c>
      <c r="I299" s="13">
        <v>73235486</v>
      </c>
      <c r="J299" s="13">
        <v>73235486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</row>
    <row r="300" spans="1:16" hidden="1" x14ac:dyDescent="0.3">
      <c r="A300" s="11"/>
      <c r="B300" s="12" t="s">
        <v>156</v>
      </c>
      <c r="C300" s="12" t="s">
        <v>184</v>
      </c>
      <c r="D300" s="12" t="s">
        <v>71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</row>
    <row r="301" spans="1:16" hidden="1" x14ac:dyDescent="0.3">
      <c r="A301" s="11"/>
      <c r="B301" s="12" t="s">
        <v>156</v>
      </c>
      <c r="C301" s="12" t="s">
        <v>163</v>
      </c>
      <c r="D301" s="12" t="s">
        <v>71</v>
      </c>
      <c r="E301" s="13">
        <v>0</v>
      </c>
      <c r="F301" s="13">
        <v>0</v>
      </c>
      <c r="G301" s="13">
        <v>0</v>
      </c>
      <c r="H301" s="13">
        <v>0</v>
      </c>
      <c r="I301" s="13">
        <v>5271000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</row>
    <row r="302" spans="1:16" hidden="1" x14ac:dyDescent="0.3">
      <c r="A302" s="14" t="s">
        <v>281</v>
      </c>
      <c r="B302" s="15"/>
      <c r="C302" s="15"/>
      <c r="D302" s="15"/>
      <c r="E302" s="16">
        <f t="shared" ref="E302:P302" si="45">SUM(E296:E301)</f>
        <v>138096000</v>
      </c>
      <c r="F302" s="16">
        <f t="shared" si="45"/>
        <v>0</v>
      </c>
      <c r="G302" s="16">
        <f t="shared" si="45"/>
        <v>0</v>
      </c>
      <c r="H302" s="16">
        <f t="shared" si="45"/>
        <v>0</v>
      </c>
      <c r="I302" s="16">
        <f t="shared" si="45"/>
        <v>87489562</v>
      </c>
      <c r="J302" s="16">
        <f t="shared" si="45"/>
        <v>98765751</v>
      </c>
      <c r="K302" s="16">
        <f t="shared" si="45"/>
        <v>15610000</v>
      </c>
      <c r="L302" s="16">
        <f t="shared" si="45"/>
        <v>15610000</v>
      </c>
      <c r="M302" s="16">
        <f t="shared" si="45"/>
        <v>15610000</v>
      </c>
      <c r="N302" s="16">
        <f t="shared" si="45"/>
        <v>15610000</v>
      </c>
      <c r="O302" s="16">
        <f t="shared" si="45"/>
        <v>15610000</v>
      </c>
      <c r="P302" s="16">
        <f t="shared" si="45"/>
        <v>15610000</v>
      </c>
    </row>
    <row r="303" spans="1:16" hidden="1" x14ac:dyDescent="0.3">
      <c r="A303" s="17" t="s">
        <v>282</v>
      </c>
      <c r="B303" s="15"/>
      <c r="C303" s="15"/>
      <c r="D303" s="15"/>
      <c r="E303" s="16">
        <f t="shared" ref="E303:P303" si="46">SUM(E287,E292:E294,E302)</f>
        <v>1925518941</v>
      </c>
      <c r="F303" s="16">
        <f t="shared" si="46"/>
        <v>890479893</v>
      </c>
      <c r="G303" s="16">
        <f t="shared" si="46"/>
        <v>370766435</v>
      </c>
      <c r="H303" s="16">
        <f t="shared" si="46"/>
        <v>6785729217</v>
      </c>
      <c r="I303" s="16">
        <f t="shared" si="46"/>
        <v>7600555957</v>
      </c>
      <c r="J303" s="16">
        <f t="shared" si="46"/>
        <v>618420259</v>
      </c>
      <c r="K303" s="16">
        <f t="shared" si="46"/>
        <v>511864508</v>
      </c>
      <c r="L303" s="16">
        <f t="shared" si="46"/>
        <v>511864508</v>
      </c>
      <c r="M303" s="16">
        <f t="shared" si="46"/>
        <v>511864508</v>
      </c>
      <c r="N303" s="16">
        <f t="shared" si="46"/>
        <v>511864508</v>
      </c>
      <c r="O303" s="16">
        <f t="shared" si="46"/>
        <v>511864508</v>
      </c>
      <c r="P303" s="16">
        <f t="shared" si="46"/>
        <v>511864508</v>
      </c>
    </row>
    <row r="304" spans="1:16" x14ac:dyDescent="0.3">
      <c r="A304" s="9" t="s">
        <v>283</v>
      </c>
      <c r="B304" s="3"/>
      <c r="C304" s="3"/>
      <c r="D304" s="3"/>
      <c r="E304" s="4">
        <v>847768639</v>
      </c>
      <c r="F304" s="4">
        <v>1059725230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</row>
    <row r="305" spans="1:16" hidden="1" x14ac:dyDescent="0.3">
      <c r="A305" s="10" t="s">
        <v>284</v>
      </c>
      <c r="B305" s="3"/>
      <c r="C305" s="3"/>
      <c r="D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 hidden="1" x14ac:dyDescent="0.3">
      <c r="A306" s="31" t="s">
        <v>285</v>
      </c>
      <c r="B306" s="3"/>
      <c r="C306" s="3"/>
      <c r="D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 hidden="1" x14ac:dyDescent="0.3">
      <c r="A307" s="32"/>
      <c r="B307" s="12" t="s">
        <v>156</v>
      </c>
      <c r="C307" s="12" t="s">
        <v>157</v>
      </c>
      <c r="D307" s="12" t="s">
        <v>286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</row>
    <row r="308" spans="1:16" hidden="1" x14ac:dyDescent="0.3">
      <c r="A308" s="32"/>
      <c r="B308" s="12" t="s">
        <v>156</v>
      </c>
      <c r="C308" s="12" t="s">
        <v>159</v>
      </c>
      <c r="D308" s="12" t="s">
        <v>286</v>
      </c>
      <c r="E308" s="13">
        <v>127797687</v>
      </c>
      <c r="F308" s="13">
        <v>127797687</v>
      </c>
      <c r="G308" s="13">
        <v>127797687</v>
      </c>
      <c r="H308" s="13">
        <v>127797687</v>
      </c>
      <c r="I308" s="13">
        <v>127797687</v>
      </c>
      <c r="J308" s="13">
        <v>127797687</v>
      </c>
      <c r="K308" s="13">
        <v>127797687</v>
      </c>
      <c r="L308" s="13">
        <v>127797687</v>
      </c>
      <c r="M308" s="13">
        <v>127797687</v>
      </c>
      <c r="N308" s="13">
        <v>127797687</v>
      </c>
      <c r="O308" s="13">
        <v>127797687</v>
      </c>
      <c r="P308" s="13">
        <v>127797687</v>
      </c>
    </row>
    <row r="309" spans="1:16" hidden="1" x14ac:dyDescent="0.3">
      <c r="A309" s="32"/>
      <c r="B309" s="12" t="s">
        <v>159</v>
      </c>
      <c r="C309" s="12" t="s">
        <v>159</v>
      </c>
      <c r="D309" s="12" t="s">
        <v>286</v>
      </c>
      <c r="E309" s="13">
        <v>719970952</v>
      </c>
      <c r="F309" s="13">
        <v>931927543</v>
      </c>
      <c r="G309" s="22">
        <v>-127797687</v>
      </c>
      <c r="H309" s="22">
        <v>-127797687</v>
      </c>
      <c r="I309" s="22">
        <v>-127797687</v>
      </c>
      <c r="J309" s="22">
        <v>-127797687</v>
      </c>
      <c r="K309" s="22">
        <v>-127797687</v>
      </c>
      <c r="L309" s="22">
        <v>-127797687</v>
      </c>
      <c r="M309" s="22">
        <v>-127797687</v>
      </c>
      <c r="N309" s="22">
        <v>-127797687</v>
      </c>
      <c r="O309" s="22">
        <v>-127797687</v>
      </c>
      <c r="P309" s="22">
        <v>-127797687</v>
      </c>
    </row>
    <row r="310" spans="1:16" hidden="1" x14ac:dyDescent="0.3">
      <c r="A310" s="33" t="s">
        <v>287</v>
      </c>
      <c r="B310" s="15"/>
      <c r="C310" s="15"/>
      <c r="D310" s="15"/>
      <c r="E310" s="16">
        <f t="shared" ref="E310:P310" si="47">SUM(E307:E309)</f>
        <v>847768639</v>
      </c>
      <c r="F310" s="16">
        <f t="shared" si="47"/>
        <v>1059725230</v>
      </c>
      <c r="G310" s="16">
        <f t="shared" si="47"/>
        <v>0</v>
      </c>
      <c r="H310" s="16">
        <f t="shared" si="47"/>
        <v>0</v>
      </c>
      <c r="I310" s="16">
        <f t="shared" si="47"/>
        <v>0</v>
      </c>
      <c r="J310" s="16">
        <f t="shared" si="47"/>
        <v>0</v>
      </c>
      <c r="K310" s="16">
        <f t="shared" si="47"/>
        <v>0</v>
      </c>
      <c r="L310" s="16">
        <f t="shared" si="47"/>
        <v>0</v>
      </c>
      <c r="M310" s="16">
        <f t="shared" si="47"/>
        <v>0</v>
      </c>
      <c r="N310" s="16">
        <f t="shared" si="47"/>
        <v>0</v>
      </c>
      <c r="O310" s="16">
        <f t="shared" si="47"/>
        <v>0</v>
      </c>
      <c r="P310" s="16">
        <f t="shared" si="47"/>
        <v>0</v>
      </c>
    </row>
    <row r="311" spans="1:16" hidden="1" x14ac:dyDescent="0.3">
      <c r="A311" s="14" t="s">
        <v>288</v>
      </c>
      <c r="B311" s="15"/>
      <c r="C311" s="15"/>
      <c r="D311" s="15"/>
      <c r="E311" s="16">
        <f t="shared" ref="E311:P311" si="48">SUM(E310)</f>
        <v>847768639</v>
      </c>
      <c r="F311" s="16">
        <f t="shared" si="48"/>
        <v>1059725230</v>
      </c>
      <c r="G311" s="16">
        <f t="shared" si="48"/>
        <v>0</v>
      </c>
      <c r="H311" s="16">
        <f t="shared" si="48"/>
        <v>0</v>
      </c>
      <c r="I311" s="16">
        <f t="shared" si="48"/>
        <v>0</v>
      </c>
      <c r="J311" s="16">
        <f t="shared" si="48"/>
        <v>0</v>
      </c>
      <c r="K311" s="16">
        <f t="shared" si="48"/>
        <v>0</v>
      </c>
      <c r="L311" s="16">
        <f t="shared" si="48"/>
        <v>0</v>
      </c>
      <c r="M311" s="16">
        <f t="shared" si="48"/>
        <v>0</v>
      </c>
      <c r="N311" s="16">
        <f t="shared" si="48"/>
        <v>0</v>
      </c>
      <c r="O311" s="16">
        <f t="shared" si="48"/>
        <v>0</v>
      </c>
      <c r="P311" s="16">
        <f t="shared" si="48"/>
        <v>0</v>
      </c>
    </row>
    <row r="312" spans="1:16" hidden="1" x14ac:dyDescent="0.3">
      <c r="A312" s="17" t="s">
        <v>283</v>
      </c>
      <c r="B312" s="15"/>
      <c r="C312" s="15"/>
      <c r="D312" s="15"/>
      <c r="E312" s="16">
        <f t="shared" ref="E312:P312" si="49">0+0+E311</f>
        <v>847768639</v>
      </c>
      <c r="F312" s="16">
        <f t="shared" si="49"/>
        <v>1059725230</v>
      </c>
      <c r="G312" s="16">
        <f t="shared" si="49"/>
        <v>0</v>
      </c>
      <c r="H312" s="16">
        <f t="shared" si="49"/>
        <v>0</v>
      </c>
      <c r="I312" s="16">
        <f t="shared" si="49"/>
        <v>0</v>
      </c>
      <c r="J312" s="16">
        <f t="shared" si="49"/>
        <v>0</v>
      </c>
      <c r="K312" s="16">
        <f t="shared" si="49"/>
        <v>0</v>
      </c>
      <c r="L312" s="16">
        <f t="shared" si="49"/>
        <v>0</v>
      </c>
      <c r="M312" s="16">
        <f t="shared" si="49"/>
        <v>0</v>
      </c>
      <c r="N312" s="16">
        <f t="shared" si="49"/>
        <v>0</v>
      </c>
      <c r="O312" s="16">
        <f t="shared" si="49"/>
        <v>0</v>
      </c>
      <c r="P312" s="16">
        <f t="shared" si="49"/>
        <v>0</v>
      </c>
    </row>
    <row r="313" spans="1:16" x14ac:dyDescent="0.3">
      <c r="A313" s="9" t="s">
        <v>289</v>
      </c>
      <c r="B313" s="3"/>
      <c r="C313" s="3"/>
      <c r="D313" s="3"/>
      <c r="E313" s="4">
        <v>-539780263</v>
      </c>
      <c r="F313" s="4">
        <v>-593885370</v>
      </c>
      <c r="G313" s="4">
        <v>-647990477</v>
      </c>
      <c r="H313" s="4">
        <v>-702095584</v>
      </c>
      <c r="I313" s="4">
        <v>-756200691</v>
      </c>
      <c r="J313" s="4">
        <v>-2085309146</v>
      </c>
      <c r="K313" s="4">
        <v>-2085309146</v>
      </c>
      <c r="L313" s="4">
        <v>-2085309146</v>
      </c>
      <c r="M313" s="4">
        <v>-2085309146</v>
      </c>
      <c r="N313" s="4">
        <v>-2085309146</v>
      </c>
      <c r="O313" s="4">
        <v>-2085309146</v>
      </c>
      <c r="P313" s="4">
        <v>-2085309146</v>
      </c>
    </row>
    <row r="314" spans="1:16" hidden="1" x14ac:dyDescent="0.3">
      <c r="A314" s="10" t="s">
        <v>77</v>
      </c>
      <c r="B314" s="3"/>
      <c r="C314" s="3"/>
      <c r="D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 hidden="1" x14ac:dyDescent="0.3">
      <c r="A315" s="11"/>
      <c r="B315" s="12" t="s">
        <v>156</v>
      </c>
      <c r="C315" s="12" t="s">
        <v>190</v>
      </c>
      <c r="D315" s="12" t="s">
        <v>78</v>
      </c>
      <c r="E315" s="22">
        <v>-2369169600</v>
      </c>
      <c r="F315" s="22">
        <v>-2369169600</v>
      </c>
      <c r="G315" s="22">
        <v>-2369169600</v>
      </c>
      <c r="H315" s="22">
        <v>-2369169600</v>
      </c>
      <c r="I315" s="22">
        <v>-2369169600</v>
      </c>
      <c r="J315" s="22">
        <v>-2369169600</v>
      </c>
      <c r="K315" s="22">
        <v>-2369169600</v>
      </c>
      <c r="L315" s="22">
        <v>-2369169600</v>
      </c>
      <c r="M315" s="22">
        <v>-2369169600</v>
      </c>
      <c r="N315" s="22">
        <v>-2369169600</v>
      </c>
      <c r="O315" s="22">
        <v>-2369169600</v>
      </c>
      <c r="P315" s="22">
        <v>-2369169600</v>
      </c>
    </row>
    <row r="316" spans="1:16" hidden="1" x14ac:dyDescent="0.3">
      <c r="A316" s="11"/>
      <c r="B316" s="12" t="s">
        <v>156</v>
      </c>
      <c r="C316" s="12" t="s">
        <v>191</v>
      </c>
      <c r="D316" s="12" t="s">
        <v>78</v>
      </c>
      <c r="E316" s="13">
        <v>4719492740</v>
      </c>
      <c r="F316" s="13">
        <v>4719492740</v>
      </c>
      <c r="G316" s="13">
        <v>4719492740</v>
      </c>
      <c r="H316" s="13">
        <v>4719492740</v>
      </c>
      <c r="I316" s="13">
        <v>4719492740</v>
      </c>
      <c r="J316" s="13">
        <v>4719492740</v>
      </c>
      <c r="K316" s="13">
        <v>4719492740</v>
      </c>
      <c r="L316" s="13">
        <v>4719492740</v>
      </c>
      <c r="M316" s="13">
        <v>4719492740</v>
      </c>
      <c r="N316" s="13">
        <v>4719492740</v>
      </c>
      <c r="O316" s="13">
        <v>4719492740</v>
      </c>
      <c r="P316" s="13">
        <v>4719492740</v>
      </c>
    </row>
    <row r="317" spans="1:16" hidden="1" x14ac:dyDescent="0.3">
      <c r="A317" s="11"/>
      <c r="B317" s="12" t="s">
        <v>156</v>
      </c>
      <c r="C317" s="12"/>
      <c r="D317" s="12" t="s">
        <v>78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</row>
    <row r="318" spans="1:16" hidden="1" x14ac:dyDescent="0.3">
      <c r="A318" s="11"/>
      <c r="B318" s="12" t="s">
        <v>190</v>
      </c>
      <c r="C318" s="12" t="s">
        <v>190</v>
      </c>
      <c r="D318" s="12" t="s">
        <v>78</v>
      </c>
      <c r="E318" s="13">
        <v>2369169600</v>
      </c>
      <c r="F318" s="13">
        <v>2369169600</v>
      </c>
      <c r="G318" s="13">
        <v>2369169600</v>
      </c>
      <c r="H318" s="13">
        <v>2369169600</v>
      </c>
      <c r="I318" s="13">
        <v>2369169600</v>
      </c>
      <c r="J318" s="13">
        <v>2369169600</v>
      </c>
      <c r="K318" s="13">
        <v>2369169600</v>
      </c>
      <c r="L318" s="13">
        <v>2369169600</v>
      </c>
      <c r="M318" s="13">
        <v>2369169600</v>
      </c>
      <c r="N318" s="13">
        <v>2369169600</v>
      </c>
      <c r="O318" s="13">
        <v>2369169600</v>
      </c>
      <c r="P318" s="13">
        <v>2369169600</v>
      </c>
    </row>
    <row r="319" spans="1:16" hidden="1" x14ac:dyDescent="0.3">
      <c r="A319" s="11"/>
      <c r="B319" s="12" t="s">
        <v>191</v>
      </c>
      <c r="C319" s="12" t="s">
        <v>191</v>
      </c>
      <c r="D319" s="12" t="s">
        <v>78</v>
      </c>
      <c r="E319" s="13">
        <v>118810781050</v>
      </c>
      <c r="F319" s="13">
        <v>123677606730</v>
      </c>
      <c r="G319" s="13">
        <v>128544432410</v>
      </c>
      <c r="H319" s="13">
        <v>133411258090</v>
      </c>
      <c r="I319" s="13">
        <v>138278083770</v>
      </c>
      <c r="J319" s="13">
        <v>143144909450</v>
      </c>
      <c r="K319" s="13">
        <v>143144909450</v>
      </c>
      <c r="L319" s="13">
        <v>143144909450</v>
      </c>
      <c r="M319" s="13">
        <v>143144909450</v>
      </c>
      <c r="N319" s="13">
        <v>143144909450</v>
      </c>
      <c r="O319" s="13">
        <v>143144909450</v>
      </c>
      <c r="P319" s="13">
        <v>143144909450</v>
      </c>
    </row>
    <row r="320" spans="1:16" hidden="1" x14ac:dyDescent="0.3">
      <c r="A320" s="14" t="s">
        <v>290</v>
      </c>
      <c r="B320" s="15"/>
      <c r="C320" s="15"/>
      <c r="D320" s="15"/>
      <c r="E320" s="16">
        <f t="shared" ref="E320:P320" si="50">SUM(E315:E319)</f>
        <v>123530273790</v>
      </c>
      <c r="F320" s="16">
        <f t="shared" si="50"/>
        <v>128397099470</v>
      </c>
      <c r="G320" s="16">
        <f t="shared" si="50"/>
        <v>133263925150</v>
      </c>
      <c r="H320" s="16">
        <f t="shared" si="50"/>
        <v>138130750830</v>
      </c>
      <c r="I320" s="16">
        <f t="shared" si="50"/>
        <v>142997576510</v>
      </c>
      <c r="J320" s="16">
        <f t="shared" si="50"/>
        <v>147864402190</v>
      </c>
      <c r="K320" s="16">
        <f t="shared" si="50"/>
        <v>147864402190</v>
      </c>
      <c r="L320" s="16">
        <f t="shared" si="50"/>
        <v>147864402190</v>
      </c>
      <c r="M320" s="16">
        <f t="shared" si="50"/>
        <v>147864402190</v>
      </c>
      <c r="N320" s="16">
        <f t="shared" si="50"/>
        <v>147864402190</v>
      </c>
      <c r="O320" s="16">
        <f t="shared" si="50"/>
        <v>147864402190</v>
      </c>
      <c r="P320" s="16">
        <f t="shared" si="50"/>
        <v>147864402190</v>
      </c>
    </row>
    <row r="321" spans="1:16" hidden="1" x14ac:dyDescent="0.3">
      <c r="A321" s="10" t="s">
        <v>291</v>
      </c>
      <c r="B321" s="3"/>
      <c r="C321" s="3"/>
      <c r="D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 hidden="1" x14ac:dyDescent="0.3">
      <c r="A322" s="11"/>
      <c r="B322" s="12" t="s">
        <v>156</v>
      </c>
      <c r="C322" s="12" t="s">
        <v>191</v>
      </c>
      <c r="D322" s="12" t="s">
        <v>78</v>
      </c>
      <c r="E322" s="22">
        <v>-39840000</v>
      </c>
      <c r="F322" s="22">
        <v>-39840000</v>
      </c>
      <c r="G322" s="22">
        <v>-39840000</v>
      </c>
      <c r="H322" s="22">
        <v>-39840000</v>
      </c>
      <c r="I322" s="22">
        <v>-39840000</v>
      </c>
      <c r="J322" s="22">
        <v>-39840000</v>
      </c>
      <c r="K322" s="22">
        <v>-39840000</v>
      </c>
      <c r="L322" s="22">
        <v>-39840000</v>
      </c>
      <c r="M322" s="22">
        <v>-39840000</v>
      </c>
      <c r="N322" s="22">
        <v>-39840000</v>
      </c>
      <c r="O322" s="22">
        <v>-39840000</v>
      </c>
      <c r="P322" s="22">
        <v>-39840000</v>
      </c>
    </row>
    <row r="323" spans="1:16" hidden="1" x14ac:dyDescent="0.3">
      <c r="A323" s="11"/>
      <c r="B323" s="12" t="s">
        <v>191</v>
      </c>
      <c r="C323" s="12" t="s">
        <v>191</v>
      </c>
      <c r="D323" s="12" t="s">
        <v>78</v>
      </c>
      <c r="E323" s="13">
        <v>39840000</v>
      </c>
      <c r="F323" s="13">
        <v>39840000</v>
      </c>
      <c r="G323" s="13">
        <v>39840000</v>
      </c>
      <c r="H323" s="13">
        <v>39840000</v>
      </c>
      <c r="I323" s="13">
        <v>39840000</v>
      </c>
      <c r="J323" s="13">
        <v>39840000</v>
      </c>
      <c r="K323" s="13">
        <v>39840000</v>
      </c>
      <c r="L323" s="13">
        <v>39840000</v>
      </c>
      <c r="M323" s="13">
        <v>39840000</v>
      </c>
      <c r="N323" s="13">
        <v>39840000</v>
      </c>
      <c r="O323" s="13">
        <v>39840000</v>
      </c>
      <c r="P323" s="13">
        <v>39840000</v>
      </c>
    </row>
    <row r="324" spans="1:16" hidden="1" x14ac:dyDescent="0.3">
      <c r="A324" s="14" t="s">
        <v>292</v>
      </c>
      <c r="B324" s="15"/>
      <c r="C324" s="15"/>
      <c r="D324" s="15"/>
      <c r="E324" s="16">
        <f t="shared" ref="E324:P324" si="51">SUM(E322:E323)</f>
        <v>0</v>
      </c>
      <c r="F324" s="16">
        <f t="shared" si="51"/>
        <v>0</v>
      </c>
      <c r="G324" s="16">
        <f t="shared" si="51"/>
        <v>0</v>
      </c>
      <c r="H324" s="16">
        <f t="shared" si="51"/>
        <v>0</v>
      </c>
      <c r="I324" s="16">
        <f t="shared" si="51"/>
        <v>0</v>
      </c>
      <c r="J324" s="16">
        <f t="shared" si="51"/>
        <v>0</v>
      </c>
      <c r="K324" s="16">
        <f t="shared" si="51"/>
        <v>0</v>
      </c>
      <c r="L324" s="16">
        <f t="shared" si="51"/>
        <v>0</v>
      </c>
      <c r="M324" s="16">
        <f t="shared" si="51"/>
        <v>0</v>
      </c>
      <c r="N324" s="16">
        <f t="shared" si="51"/>
        <v>0</v>
      </c>
      <c r="O324" s="16">
        <f t="shared" si="51"/>
        <v>0</v>
      </c>
      <c r="P324" s="16">
        <f t="shared" si="51"/>
        <v>0</v>
      </c>
    </row>
    <row r="325" spans="1:16" hidden="1" x14ac:dyDescent="0.3">
      <c r="A325" s="10" t="s">
        <v>79</v>
      </c>
      <c r="B325" s="3"/>
      <c r="C325" s="3"/>
      <c r="D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 hidden="1" x14ac:dyDescent="0.3">
      <c r="A326" s="11"/>
      <c r="B326" s="12" t="s">
        <v>156</v>
      </c>
      <c r="C326" s="12" t="s">
        <v>191</v>
      </c>
      <c r="D326" s="12" t="s">
        <v>78</v>
      </c>
      <c r="E326" s="22">
        <v>-124070054053</v>
      </c>
      <c r="F326" s="22">
        <v>-128990984840</v>
      </c>
      <c r="G326" s="22">
        <v>-133911915627</v>
      </c>
      <c r="H326" s="22">
        <v>-138832846414</v>
      </c>
      <c r="I326" s="22">
        <v>-143753777201</v>
      </c>
      <c r="J326" s="22">
        <v>-148674707988</v>
      </c>
      <c r="K326" s="22">
        <v>-148674707988</v>
      </c>
      <c r="L326" s="22">
        <v>-148674707988</v>
      </c>
      <c r="M326" s="22">
        <v>-148674707988</v>
      </c>
      <c r="N326" s="22">
        <v>-148674707988</v>
      </c>
      <c r="O326" s="22">
        <v>-148674707988</v>
      </c>
      <c r="P326" s="22">
        <v>-148674707988</v>
      </c>
    </row>
    <row r="327" spans="1:16" hidden="1" x14ac:dyDescent="0.3">
      <c r="A327" s="11"/>
      <c r="B327" s="12" t="s">
        <v>156</v>
      </c>
      <c r="C327" s="12" t="s">
        <v>199</v>
      </c>
      <c r="D327" s="12" t="s">
        <v>78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22">
        <v>-1275003348</v>
      </c>
      <c r="K327" s="22">
        <v>-1275003348</v>
      </c>
      <c r="L327" s="22">
        <v>-1275003348</v>
      </c>
      <c r="M327" s="22">
        <v>-1275003348</v>
      </c>
      <c r="N327" s="22">
        <v>-1275003348</v>
      </c>
      <c r="O327" s="22">
        <v>-1275003348</v>
      </c>
      <c r="P327" s="22">
        <v>-1275003348</v>
      </c>
    </row>
    <row r="328" spans="1:16" hidden="1" x14ac:dyDescent="0.3">
      <c r="A328" s="11"/>
      <c r="B328" s="12" t="s">
        <v>156</v>
      </c>
      <c r="C328" s="12"/>
      <c r="D328" s="12" t="s">
        <v>78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</row>
    <row r="329" spans="1:16" hidden="1" x14ac:dyDescent="0.3">
      <c r="A329" s="14" t="s">
        <v>293</v>
      </c>
      <c r="B329" s="15"/>
      <c r="C329" s="15"/>
      <c r="D329" s="15"/>
      <c r="E329" s="27">
        <f t="shared" ref="E329:P329" si="52">SUM(E326:E328)</f>
        <v>-124070054053</v>
      </c>
      <c r="F329" s="27">
        <f t="shared" si="52"/>
        <v>-128990984840</v>
      </c>
      <c r="G329" s="27">
        <f t="shared" si="52"/>
        <v>-133911915627</v>
      </c>
      <c r="H329" s="27">
        <f t="shared" si="52"/>
        <v>-138832846414</v>
      </c>
      <c r="I329" s="27">
        <f t="shared" si="52"/>
        <v>-143753777201</v>
      </c>
      <c r="J329" s="27">
        <f t="shared" si="52"/>
        <v>-149949711336</v>
      </c>
      <c r="K329" s="27">
        <f t="shared" si="52"/>
        <v>-149949711336</v>
      </c>
      <c r="L329" s="27">
        <f t="shared" si="52"/>
        <v>-149949711336</v>
      </c>
      <c r="M329" s="27">
        <f t="shared" si="52"/>
        <v>-149949711336</v>
      </c>
      <c r="N329" s="27">
        <f t="shared" si="52"/>
        <v>-149949711336</v>
      </c>
      <c r="O329" s="27">
        <f t="shared" si="52"/>
        <v>-149949711336</v>
      </c>
      <c r="P329" s="27">
        <f t="shared" si="52"/>
        <v>-149949711336</v>
      </c>
    </row>
    <row r="330" spans="1:16" hidden="1" x14ac:dyDescent="0.3">
      <c r="A330" s="17" t="s">
        <v>294</v>
      </c>
      <c r="B330" s="15"/>
      <c r="C330" s="15"/>
      <c r="D330" s="15"/>
      <c r="E330" s="27">
        <f t="shared" ref="E330:P330" si="53">SUM(E320,E324,E329)</f>
        <v>-539780263</v>
      </c>
      <c r="F330" s="27">
        <f t="shared" si="53"/>
        <v>-593885370</v>
      </c>
      <c r="G330" s="27">
        <f t="shared" si="53"/>
        <v>-647990477</v>
      </c>
      <c r="H330" s="27">
        <f t="shared" si="53"/>
        <v>-702095584</v>
      </c>
      <c r="I330" s="27">
        <f t="shared" si="53"/>
        <v>-756200691</v>
      </c>
      <c r="J330" s="27">
        <f t="shared" si="53"/>
        <v>-2085309146</v>
      </c>
      <c r="K330" s="27">
        <f t="shared" si="53"/>
        <v>-2085309146</v>
      </c>
      <c r="L330" s="27">
        <f t="shared" si="53"/>
        <v>-2085309146</v>
      </c>
      <c r="M330" s="27">
        <f t="shared" si="53"/>
        <v>-2085309146</v>
      </c>
      <c r="N330" s="27">
        <f t="shared" si="53"/>
        <v>-2085309146</v>
      </c>
      <c r="O330" s="27">
        <f t="shared" si="53"/>
        <v>-2085309146</v>
      </c>
      <c r="P330" s="27">
        <f t="shared" si="53"/>
        <v>-2085309146</v>
      </c>
    </row>
    <row r="331" spans="1:16" x14ac:dyDescent="0.3">
      <c r="A331" s="9" t="s">
        <v>295</v>
      </c>
      <c r="B331" s="3"/>
      <c r="C331" s="3"/>
      <c r="D331" s="3"/>
      <c r="E331" s="4">
        <v>15098000</v>
      </c>
      <c r="F331" s="4">
        <v>15098000</v>
      </c>
      <c r="G331" s="4">
        <v>15098000</v>
      </c>
      <c r="H331" s="4">
        <v>15098000</v>
      </c>
      <c r="I331" s="4">
        <v>5541885478</v>
      </c>
      <c r="J331" s="4">
        <v>8722524938</v>
      </c>
      <c r="K331" s="4">
        <v>8722524938</v>
      </c>
      <c r="L331" s="4">
        <v>8722524938</v>
      </c>
      <c r="M331" s="4">
        <v>8722524938</v>
      </c>
      <c r="N331" s="4">
        <v>8722524938</v>
      </c>
      <c r="O331" s="4">
        <v>8722524938</v>
      </c>
      <c r="P331" s="4">
        <v>8722524938</v>
      </c>
    </row>
    <row r="332" spans="1:16" hidden="1" x14ac:dyDescent="0.3">
      <c r="A332" s="10" t="s">
        <v>296</v>
      </c>
      <c r="B332" s="3"/>
      <c r="C332" s="3"/>
      <c r="D332" s="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 hidden="1" x14ac:dyDescent="0.3">
      <c r="A333" s="11" t="s">
        <v>297</v>
      </c>
      <c r="B333" s="12" t="s">
        <v>159</v>
      </c>
      <c r="C333" s="12" t="s">
        <v>159</v>
      </c>
      <c r="D333" s="12" t="s">
        <v>84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</row>
    <row r="334" spans="1:16" hidden="1" x14ac:dyDescent="0.3">
      <c r="A334" s="31" t="s">
        <v>83</v>
      </c>
      <c r="B334" s="3"/>
      <c r="C334" s="3"/>
      <c r="D334" s="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 hidden="1" x14ac:dyDescent="0.3">
      <c r="A335" s="32"/>
      <c r="B335" s="12" t="s">
        <v>156</v>
      </c>
      <c r="C335" s="12" t="s">
        <v>298</v>
      </c>
      <c r="D335" s="12" t="s">
        <v>84</v>
      </c>
      <c r="E335" s="13">
        <v>15098000</v>
      </c>
      <c r="F335" s="13">
        <v>15098000</v>
      </c>
      <c r="G335" s="13">
        <v>15098000</v>
      </c>
      <c r="H335" s="13">
        <v>15098000</v>
      </c>
      <c r="I335" s="13">
        <v>15098000</v>
      </c>
      <c r="J335" s="13">
        <v>15098000</v>
      </c>
      <c r="K335" s="13">
        <v>15098000</v>
      </c>
      <c r="L335" s="13">
        <v>15098000</v>
      </c>
      <c r="M335" s="13">
        <v>15098000</v>
      </c>
      <c r="N335" s="13">
        <v>15098000</v>
      </c>
      <c r="O335" s="13">
        <v>15098000</v>
      </c>
      <c r="P335" s="13">
        <v>15098000</v>
      </c>
    </row>
    <row r="336" spans="1:16" hidden="1" x14ac:dyDescent="0.3">
      <c r="A336" s="32"/>
      <c r="B336" s="12" t="s">
        <v>156</v>
      </c>
      <c r="C336" s="12" t="s">
        <v>163</v>
      </c>
      <c r="D336" s="12" t="s">
        <v>84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</row>
    <row r="337" spans="1:16" hidden="1" x14ac:dyDescent="0.3">
      <c r="A337" s="33" t="s">
        <v>299</v>
      </c>
      <c r="B337" s="15"/>
      <c r="C337" s="15"/>
      <c r="D337" s="15"/>
      <c r="E337" s="16">
        <f t="shared" ref="E337:P337" si="54">SUM(E335:E336)</f>
        <v>15098000</v>
      </c>
      <c r="F337" s="16">
        <f t="shared" si="54"/>
        <v>15098000</v>
      </c>
      <c r="G337" s="16">
        <f t="shared" si="54"/>
        <v>15098000</v>
      </c>
      <c r="H337" s="16">
        <f t="shared" si="54"/>
        <v>15098000</v>
      </c>
      <c r="I337" s="16">
        <f t="shared" si="54"/>
        <v>15098000</v>
      </c>
      <c r="J337" s="16">
        <f t="shared" si="54"/>
        <v>15098000</v>
      </c>
      <c r="K337" s="16">
        <f t="shared" si="54"/>
        <v>15098000</v>
      </c>
      <c r="L337" s="16">
        <f t="shared" si="54"/>
        <v>15098000</v>
      </c>
      <c r="M337" s="16">
        <f t="shared" si="54"/>
        <v>15098000</v>
      </c>
      <c r="N337" s="16">
        <f t="shared" si="54"/>
        <v>15098000</v>
      </c>
      <c r="O337" s="16">
        <f t="shared" si="54"/>
        <v>15098000</v>
      </c>
      <c r="P337" s="16">
        <f t="shared" si="54"/>
        <v>15098000</v>
      </c>
    </row>
    <row r="338" spans="1:16" hidden="1" x14ac:dyDescent="0.3">
      <c r="A338" s="11" t="s">
        <v>85</v>
      </c>
      <c r="B338" s="12" t="s">
        <v>156</v>
      </c>
      <c r="C338" s="12" t="s">
        <v>159</v>
      </c>
      <c r="D338" s="12" t="s">
        <v>84</v>
      </c>
      <c r="E338" s="13">
        <v>0</v>
      </c>
      <c r="F338" s="13">
        <v>0</v>
      </c>
      <c r="G338" s="13">
        <v>0</v>
      </c>
      <c r="H338" s="13">
        <v>0</v>
      </c>
      <c r="I338" s="13">
        <v>4000000000</v>
      </c>
      <c r="J338" s="13">
        <v>7165187405</v>
      </c>
      <c r="K338" s="13">
        <v>7165187405</v>
      </c>
      <c r="L338" s="13">
        <v>7165187405</v>
      </c>
      <c r="M338" s="13">
        <v>7165187405</v>
      </c>
      <c r="N338" s="13">
        <v>7165187405</v>
      </c>
      <c r="O338" s="13">
        <v>7165187405</v>
      </c>
      <c r="P338" s="13">
        <v>7165187405</v>
      </c>
    </row>
    <row r="339" spans="1:16" hidden="1" x14ac:dyDescent="0.3">
      <c r="A339" s="11" t="s">
        <v>86</v>
      </c>
      <c r="B339" s="12" t="s">
        <v>156</v>
      </c>
      <c r="C339" s="12" t="s">
        <v>159</v>
      </c>
      <c r="D339" s="12" t="s">
        <v>84</v>
      </c>
      <c r="E339" s="13">
        <v>0</v>
      </c>
      <c r="F339" s="13">
        <v>0</v>
      </c>
      <c r="G339" s="13">
        <v>0</v>
      </c>
      <c r="H339" s="13">
        <v>0</v>
      </c>
      <c r="I339" s="13">
        <v>5665753</v>
      </c>
      <c r="J339" s="13">
        <v>21117808</v>
      </c>
      <c r="K339" s="13">
        <v>21117808</v>
      </c>
      <c r="L339" s="13">
        <v>21117808</v>
      </c>
      <c r="M339" s="13">
        <v>21117808</v>
      </c>
      <c r="N339" s="13">
        <v>21117808</v>
      </c>
      <c r="O339" s="13">
        <v>21117808</v>
      </c>
      <c r="P339" s="13">
        <v>21117808</v>
      </c>
    </row>
    <row r="340" spans="1:16" hidden="1" x14ac:dyDescent="0.3">
      <c r="A340" s="14" t="s">
        <v>300</v>
      </c>
      <c r="B340" s="15"/>
      <c r="C340" s="15"/>
      <c r="D340" s="15"/>
      <c r="E340" s="16">
        <f t="shared" ref="E340:P340" si="55">SUM(E333,E337:E339)</f>
        <v>15098000</v>
      </c>
      <c r="F340" s="16">
        <f t="shared" si="55"/>
        <v>15098000</v>
      </c>
      <c r="G340" s="16">
        <f t="shared" si="55"/>
        <v>15098000</v>
      </c>
      <c r="H340" s="16">
        <f t="shared" si="55"/>
        <v>15098000</v>
      </c>
      <c r="I340" s="16">
        <f t="shared" si="55"/>
        <v>4020763753</v>
      </c>
      <c r="J340" s="16">
        <f t="shared" si="55"/>
        <v>7201403213</v>
      </c>
      <c r="K340" s="16">
        <f t="shared" si="55"/>
        <v>7201403213</v>
      </c>
      <c r="L340" s="16">
        <f t="shared" si="55"/>
        <v>7201403213</v>
      </c>
      <c r="M340" s="16">
        <f t="shared" si="55"/>
        <v>7201403213</v>
      </c>
      <c r="N340" s="16">
        <f t="shared" si="55"/>
        <v>7201403213</v>
      </c>
      <c r="O340" s="16">
        <f t="shared" si="55"/>
        <v>7201403213</v>
      </c>
      <c r="P340" s="16">
        <f t="shared" si="55"/>
        <v>7201403213</v>
      </c>
    </row>
    <row r="341" spans="1:16" hidden="1" x14ac:dyDescent="0.3">
      <c r="A341" s="10" t="s">
        <v>301</v>
      </c>
      <c r="B341" s="3"/>
      <c r="C341" s="3"/>
      <c r="D341" s="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hidden="1" x14ac:dyDescent="0.3">
      <c r="A342" s="31" t="s">
        <v>89</v>
      </c>
      <c r="B342" s="3"/>
      <c r="C342" s="3"/>
      <c r="D342" s="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hidden="1" x14ac:dyDescent="0.3">
      <c r="A343" s="32"/>
      <c r="B343" s="12" t="s">
        <v>198</v>
      </c>
      <c r="C343" s="12" t="s">
        <v>198</v>
      </c>
      <c r="D343" s="12" t="s">
        <v>84</v>
      </c>
      <c r="E343" s="13">
        <v>0</v>
      </c>
      <c r="F343" s="13">
        <v>0</v>
      </c>
      <c r="G343" s="13">
        <v>0</v>
      </c>
      <c r="H343" s="13">
        <v>0</v>
      </c>
      <c r="I343" s="13">
        <v>1431121725</v>
      </c>
      <c r="J343" s="13">
        <v>1431121725</v>
      </c>
      <c r="K343" s="13">
        <v>1431121725</v>
      </c>
      <c r="L343" s="13">
        <v>1431121725</v>
      </c>
      <c r="M343" s="13">
        <v>1431121725</v>
      </c>
      <c r="N343" s="13">
        <v>1431121725</v>
      </c>
      <c r="O343" s="13">
        <v>1431121725</v>
      </c>
      <c r="P343" s="13">
        <v>1431121725</v>
      </c>
    </row>
    <row r="344" spans="1:16" hidden="1" x14ac:dyDescent="0.3">
      <c r="A344" s="32"/>
      <c r="B344" s="12" t="s">
        <v>199</v>
      </c>
      <c r="C344" s="12" t="s">
        <v>199</v>
      </c>
      <c r="D344" s="12" t="s">
        <v>84</v>
      </c>
      <c r="E344" s="13">
        <v>0</v>
      </c>
      <c r="F344" s="13">
        <v>0</v>
      </c>
      <c r="G344" s="13">
        <v>0</v>
      </c>
      <c r="H344" s="13">
        <v>0</v>
      </c>
      <c r="I344" s="13">
        <v>90000000</v>
      </c>
      <c r="J344" s="13">
        <v>90000000</v>
      </c>
      <c r="K344" s="13">
        <v>90000000</v>
      </c>
      <c r="L344" s="13">
        <v>90000000</v>
      </c>
      <c r="M344" s="13">
        <v>90000000</v>
      </c>
      <c r="N344" s="13">
        <v>90000000</v>
      </c>
      <c r="O344" s="13">
        <v>90000000</v>
      </c>
      <c r="P344" s="13">
        <v>90000000</v>
      </c>
    </row>
    <row r="345" spans="1:16" hidden="1" x14ac:dyDescent="0.3">
      <c r="A345" s="33" t="s">
        <v>302</v>
      </c>
      <c r="B345" s="15"/>
      <c r="C345" s="15"/>
      <c r="D345" s="15"/>
      <c r="E345" s="16">
        <f t="shared" ref="E345:P345" si="56">SUM(E343:E344)</f>
        <v>0</v>
      </c>
      <c r="F345" s="16">
        <f t="shared" si="56"/>
        <v>0</v>
      </c>
      <c r="G345" s="16">
        <f t="shared" si="56"/>
        <v>0</v>
      </c>
      <c r="H345" s="16">
        <f t="shared" si="56"/>
        <v>0</v>
      </c>
      <c r="I345" s="16">
        <f t="shared" si="56"/>
        <v>1521121725</v>
      </c>
      <c r="J345" s="16">
        <f t="shared" si="56"/>
        <v>1521121725</v>
      </c>
      <c r="K345" s="16">
        <f t="shared" si="56"/>
        <v>1521121725</v>
      </c>
      <c r="L345" s="16">
        <f t="shared" si="56"/>
        <v>1521121725</v>
      </c>
      <c r="M345" s="16">
        <f t="shared" si="56"/>
        <v>1521121725</v>
      </c>
      <c r="N345" s="16">
        <f t="shared" si="56"/>
        <v>1521121725</v>
      </c>
      <c r="O345" s="16">
        <f t="shared" si="56"/>
        <v>1521121725</v>
      </c>
      <c r="P345" s="16">
        <f t="shared" si="56"/>
        <v>1521121725</v>
      </c>
    </row>
    <row r="346" spans="1:16" hidden="1" x14ac:dyDescent="0.3">
      <c r="A346" s="14" t="s">
        <v>303</v>
      </c>
      <c r="B346" s="15"/>
      <c r="C346" s="15"/>
      <c r="D346" s="15"/>
      <c r="E346" s="16">
        <f t="shared" ref="E346:P346" si="57">SUM(E345)</f>
        <v>0</v>
      </c>
      <c r="F346" s="16">
        <f t="shared" si="57"/>
        <v>0</v>
      </c>
      <c r="G346" s="16">
        <f t="shared" si="57"/>
        <v>0</v>
      </c>
      <c r="H346" s="16">
        <f t="shared" si="57"/>
        <v>0</v>
      </c>
      <c r="I346" s="16">
        <f t="shared" si="57"/>
        <v>1521121725</v>
      </c>
      <c r="J346" s="16">
        <f t="shared" si="57"/>
        <v>1521121725</v>
      </c>
      <c r="K346" s="16">
        <f t="shared" si="57"/>
        <v>1521121725</v>
      </c>
      <c r="L346" s="16">
        <f t="shared" si="57"/>
        <v>1521121725</v>
      </c>
      <c r="M346" s="16">
        <f t="shared" si="57"/>
        <v>1521121725</v>
      </c>
      <c r="N346" s="16">
        <f t="shared" si="57"/>
        <v>1521121725</v>
      </c>
      <c r="O346" s="16">
        <f t="shared" si="57"/>
        <v>1521121725</v>
      </c>
      <c r="P346" s="16">
        <f t="shared" si="57"/>
        <v>1521121725</v>
      </c>
    </row>
    <row r="347" spans="1:16" hidden="1" x14ac:dyDescent="0.3">
      <c r="A347" s="17" t="s">
        <v>295</v>
      </c>
      <c r="B347" s="15"/>
      <c r="C347" s="15"/>
      <c r="D347" s="15"/>
      <c r="E347" s="16">
        <f t="shared" ref="E347:P347" si="58">E340+E346</f>
        <v>15098000</v>
      </c>
      <c r="F347" s="16">
        <f t="shared" si="58"/>
        <v>15098000</v>
      </c>
      <c r="G347" s="16">
        <f t="shared" si="58"/>
        <v>15098000</v>
      </c>
      <c r="H347" s="16">
        <f t="shared" si="58"/>
        <v>15098000</v>
      </c>
      <c r="I347" s="16">
        <f t="shared" si="58"/>
        <v>5541885478</v>
      </c>
      <c r="J347" s="16">
        <f t="shared" si="58"/>
        <v>8722524938</v>
      </c>
      <c r="K347" s="16">
        <f t="shared" si="58"/>
        <v>8722524938</v>
      </c>
      <c r="L347" s="16">
        <f t="shared" si="58"/>
        <v>8722524938</v>
      </c>
      <c r="M347" s="16">
        <f t="shared" si="58"/>
        <v>8722524938</v>
      </c>
      <c r="N347" s="16">
        <f t="shared" si="58"/>
        <v>8722524938</v>
      </c>
      <c r="O347" s="16">
        <f t="shared" si="58"/>
        <v>8722524938</v>
      </c>
      <c r="P347" s="16">
        <f t="shared" si="58"/>
        <v>8722524938</v>
      </c>
    </row>
    <row r="348" spans="1:16" x14ac:dyDescent="0.3">
      <c r="A348" s="9" t="s">
        <v>304</v>
      </c>
      <c r="B348" s="3"/>
      <c r="C348" s="3"/>
      <c r="D348" s="3"/>
      <c r="E348" s="4">
        <v>22600000000</v>
      </c>
      <c r="F348" s="4">
        <v>22600000000</v>
      </c>
      <c r="G348" s="4">
        <v>22600000000</v>
      </c>
      <c r="H348" s="4">
        <v>22600000000</v>
      </c>
      <c r="I348" s="4">
        <v>22600000000</v>
      </c>
      <c r="J348" s="4">
        <v>22600000000</v>
      </c>
      <c r="K348" s="4">
        <v>22600000000</v>
      </c>
      <c r="L348" s="4">
        <v>22600000000</v>
      </c>
      <c r="M348" s="4">
        <v>22600000000</v>
      </c>
      <c r="N348" s="4">
        <v>22600000000</v>
      </c>
      <c r="O348" s="4">
        <v>22600000000</v>
      </c>
      <c r="P348" s="4">
        <v>22600000000</v>
      </c>
    </row>
    <row r="349" spans="1:16" hidden="1" x14ac:dyDescent="0.3">
      <c r="A349" s="21" t="s">
        <v>92</v>
      </c>
      <c r="B349" s="12" t="s">
        <v>156</v>
      </c>
      <c r="C349" s="12" t="s">
        <v>160</v>
      </c>
      <c r="D349" s="12" t="s">
        <v>93</v>
      </c>
      <c r="E349" s="13">
        <v>22600000000</v>
      </c>
      <c r="F349" s="13">
        <v>22600000000</v>
      </c>
      <c r="G349" s="13">
        <v>22600000000</v>
      </c>
      <c r="H349" s="13">
        <v>22600000000</v>
      </c>
      <c r="I349" s="13">
        <v>22600000000</v>
      </c>
      <c r="J349" s="13">
        <v>22600000000</v>
      </c>
      <c r="K349" s="13">
        <v>22600000000</v>
      </c>
      <c r="L349" s="13">
        <v>22600000000</v>
      </c>
      <c r="M349" s="13">
        <v>22600000000</v>
      </c>
      <c r="N349" s="13">
        <v>22600000000</v>
      </c>
      <c r="O349" s="13">
        <v>22600000000</v>
      </c>
      <c r="P349" s="13">
        <v>22600000000</v>
      </c>
    </row>
    <row r="350" spans="1:16" hidden="1" x14ac:dyDescent="0.3">
      <c r="A350" s="17" t="s">
        <v>305</v>
      </c>
      <c r="B350" s="15"/>
      <c r="C350" s="15"/>
      <c r="D350" s="15"/>
      <c r="E350" s="16">
        <f t="shared" ref="E350:P350" si="59">SUM(E349)</f>
        <v>22600000000</v>
      </c>
      <c r="F350" s="16">
        <f t="shared" si="59"/>
        <v>22600000000</v>
      </c>
      <c r="G350" s="16">
        <f t="shared" si="59"/>
        <v>22600000000</v>
      </c>
      <c r="H350" s="16">
        <f t="shared" si="59"/>
        <v>22600000000</v>
      </c>
      <c r="I350" s="16">
        <f t="shared" si="59"/>
        <v>22600000000</v>
      </c>
      <c r="J350" s="16">
        <f t="shared" si="59"/>
        <v>22600000000</v>
      </c>
      <c r="K350" s="16">
        <f t="shared" si="59"/>
        <v>22600000000</v>
      </c>
      <c r="L350" s="16">
        <f t="shared" si="59"/>
        <v>22600000000</v>
      </c>
      <c r="M350" s="16">
        <f t="shared" si="59"/>
        <v>22600000000</v>
      </c>
      <c r="N350" s="16">
        <f t="shared" si="59"/>
        <v>22600000000</v>
      </c>
      <c r="O350" s="16">
        <f t="shared" si="59"/>
        <v>22600000000</v>
      </c>
      <c r="P350" s="16">
        <f t="shared" si="59"/>
        <v>22600000000</v>
      </c>
    </row>
    <row r="351" spans="1:16" x14ac:dyDescent="0.3">
      <c r="A351" s="23" t="s">
        <v>264</v>
      </c>
      <c r="B351" s="15"/>
      <c r="C351" s="15"/>
      <c r="D351" s="15"/>
      <c r="E351" s="16">
        <f t="shared" ref="E351:P351" si="60">E268+0+E281+0+E303+E312+0+E330+E347+E350+0+0+0+0</f>
        <v>41137154731</v>
      </c>
      <c r="F351" s="16">
        <f t="shared" si="60"/>
        <v>62269651962</v>
      </c>
      <c r="G351" s="16">
        <f t="shared" si="60"/>
        <v>57125155466</v>
      </c>
      <c r="H351" s="16">
        <f t="shared" si="60"/>
        <v>42833699766</v>
      </c>
      <c r="I351" s="16">
        <f t="shared" si="60"/>
        <v>49435274720</v>
      </c>
      <c r="J351" s="16">
        <f t="shared" si="60"/>
        <v>37898130606</v>
      </c>
      <c r="K351" s="16">
        <f t="shared" si="60"/>
        <v>37791574855</v>
      </c>
      <c r="L351" s="16">
        <f t="shared" si="60"/>
        <v>37791574855</v>
      </c>
      <c r="M351" s="16">
        <f t="shared" si="60"/>
        <v>37791574855</v>
      </c>
      <c r="N351" s="16">
        <f t="shared" si="60"/>
        <v>37791574855</v>
      </c>
      <c r="O351" s="16">
        <f t="shared" si="60"/>
        <v>37791574855</v>
      </c>
      <c r="P351" s="16">
        <f t="shared" si="60"/>
        <v>37791574855</v>
      </c>
    </row>
    <row r="352" spans="1:16" x14ac:dyDescent="0.3">
      <c r="A352" s="8" t="s">
        <v>306</v>
      </c>
      <c r="B352" s="3"/>
      <c r="C352" s="3"/>
      <c r="D352" s="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 x14ac:dyDescent="0.3">
      <c r="A353" s="9" t="s">
        <v>307</v>
      </c>
      <c r="B353" s="3"/>
      <c r="C353" s="3"/>
      <c r="D353" s="3"/>
      <c r="E353" s="4">
        <v>15764869760</v>
      </c>
      <c r="F353" s="4">
        <v>15764869760</v>
      </c>
      <c r="G353" s="4">
        <v>15764869760</v>
      </c>
      <c r="H353" s="4">
        <v>15764869760</v>
      </c>
      <c r="I353" s="4">
        <v>20292399860</v>
      </c>
      <c r="J353" s="4">
        <v>20287809860</v>
      </c>
      <c r="K353" s="4">
        <v>20287809860</v>
      </c>
      <c r="L353" s="4">
        <v>20287809860</v>
      </c>
      <c r="M353" s="4">
        <v>20287809860</v>
      </c>
      <c r="N353" s="4">
        <v>20287809860</v>
      </c>
      <c r="O353" s="4">
        <v>20287809860</v>
      </c>
      <c r="P353" s="4">
        <v>20287809860</v>
      </c>
    </row>
    <row r="354" spans="1:16" hidden="1" x14ac:dyDescent="0.3">
      <c r="A354" s="10" t="s">
        <v>308</v>
      </c>
      <c r="B354" s="3"/>
      <c r="C354" s="3"/>
      <c r="D354" s="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1:16" hidden="1" x14ac:dyDescent="0.3">
      <c r="A355" s="31" t="s">
        <v>98</v>
      </c>
      <c r="B355" s="3"/>
      <c r="C355" s="3"/>
      <c r="D355" s="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1:16" hidden="1" x14ac:dyDescent="0.3">
      <c r="A356" s="32"/>
      <c r="B356" s="12" t="s">
        <v>156</v>
      </c>
      <c r="C356" s="12" t="s">
        <v>191</v>
      </c>
      <c r="D356" s="12" t="s">
        <v>99</v>
      </c>
      <c r="E356" s="13">
        <v>15764869760</v>
      </c>
      <c r="F356" s="13">
        <v>15764869760</v>
      </c>
      <c r="G356" s="13">
        <v>15764869760</v>
      </c>
      <c r="H356" s="13">
        <v>15764869760</v>
      </c>
      <c r="I356" s="13">
        <v>15764869760</v>
      </c>
      <c r="J356" s="13">
        <v>15764869760</v>
      </c>
      <c r="K356" s="13">
        <v>15764869760</v>
      </c>
      <c r="L356" s="13">
        <v>15764869760</v>
      </c>
      <c r="M356" s="13">
        <v>15764869760</v>
      </c>
      <c r="N356" s="13">
        <v>15764869760</v>
      </c>
      <c r="O356" s="13">
        <v>15764869760</v>
      </c>
      <c r="P356" s="13">
        <v>15764869760</v>
      </c>
    </row>
    <row r="357" spans="1:16" hidden="1" x14ac:dyDescent="0.3">
      <c r="A357" s="32"/>
      <c r="B357" s="12" t="s">
        <v>199</v>
      </c>
      <c r="C357" s="12" t="s">
        <v>199</v>
      </c>
      <c r="D357" s="12" t="s">
        <v>99</v>
      </c>
      <c r="E357" s="13">
        <v>0</v>
      </c>
      <c r="F357" s="13">
        <v>0</v>
      </c>
      <c r="G357" s="13">
        <v>0</v>
      </c>
      <c r="H357" s="13">
        <v>0</v>
      </c>
      <c r="I357" s="13">
        <v>4527530100</v>
      </c>
      <c r="J357" s="13">
        <v>4522940100</v>
      </c>
      <c r="K357" s="13">
        <v>4522940100</v>
      </c>
      <c r="L357" s="13">
        <v>4522940100</v>
      </c>
      <c r="M357" s="13">
        <v>4522940100</v>
      </c>
      <c r="N357" s="13">
        <v>4522940100</v>
      </c>
      <c r="O357" s="13">
        <v>4522940100</v>
      </c>
      <c r="P357" s="13">
        <v>4522940100</v>
      </c>
    </row>
    <row r="358" spans="1:16" hidden="1" x14ac:dyDescent="0.3">
      <c r="A358" s="33" t="s">
        <v>309</v>
      </c>
      <c r="B358" s="15"/>
      <c r="C358" s="15"/>
      <c r="D358" s="15"/>
      <c r="E358" s="16">
        <f t="shared" ref="E358:P358" si="61">SUM(E356:E357)</f>
        <v>15764869760</v>
      </c>
      <c r="F358" s="16">
        <f t="shared" si="61"/>
        <v>15764869760</v>
      </c>
      <c r="G358" s="16">
        <f t="shared" si="61"/>
        <v>15764869760</v>
      </c>
      <c r="H358" s="16">
        <f t="shared" si="61"/>
        <v>15764869760</v>
      </c>
      <c r="I358" s="16">
        <f t="shared" si="61"/>
        <v>20292399860</v>
      </c>
      <c r="J358" s="16">
        <f t="shared" si="61"/>
        <v>20287809860</v>
      </c>
      <c r="K358" s="16">
        <f t="shared" si="61"/>
        <v>20287809860</v>
      </c>
      <c r="L358" s="16">
        <f t="shared" si="61"/>
        <v>20287809860</v>
      </c>
      <c r="M358" s="16">
        <f t="shared" si="61"/>
        <v>20287809860</v>
      </c>
      <c r="N358" s="16">
        <f t="shared" si="61"/>
        <v>20287809860</v>
      </c>
      <c r="O358" s="16">
        <f t="shared" si="61"/>
        <v>20287809860</v>
      </c>
      <c r="P358" s="16">
        <f t="shared" si="61"/>
        <v>20287809860</v>
      </c>
    </row>
    <row r="359" spans="1:16" hidden="1" x14ac:dyDescent="0.3">
      <c r="A359" s="14" t="s">
        <v>310</v>
      </c>
      <c r="B359" s="15"/>
      <c r="C359" s="15"/>
      <c r="D359" s="15"/>
      <c r="E359" s="16">
        <f t="shared" ref="E359:P359" si="62">SUM(E358)</f>
        <v>15764869760</v>
      </c>
      <c r="F359" s="16">
        <f t="shared" si="62"/>
        <v>15764869760</v>
      </c>
      <c r="G359" s="16">
        <f t="shared" si="62"/>
        <v>15764869760</v>
      </c>
      <c r="H359" s="16">
        <f t="shared" si="62"/>
        <v>15764869760</v>
      </c>
      <c r="I359" s="16">
        <f t="shared" si="62"/>
        <v>20292399860</v>
      </c>
      <c r="J359" s="16">
        <f t="shared" si="62"/>
        <v>20287809860</v>
      </c>
      <c r="K359" s="16">
        <f t="shared" si="62"/>
        <v>20287809860</v>
      </c>
      <c r="L359" s="16">
        <f t="shared" si="62"/>
        <v>20287809860</v>
      </c>
      <c r="M359" s="16">
        <f t="shared" si="62"/>
        <v>20287809860</v>
      </c>
      <c r="N359" s="16">
        <f t="shared" si="62"/>
        <v>20287809860</v>
      </c>
      <c r="O359" s="16">
        <f t="shared" si="62"/>
        <v>20287809860</v>
      </c>
      <c r="P359" s="16">
        <f t="shared" si="62"/>
        <v>20287809860</v>
      </c>
    </row>
    <row r="360" spans="1:16" hidden="1" x14ac:dyDescent="0.3">
      <c r="A360" s="17" t="s">
        <v>307</v>
      </c>
      <c r="B360" s="15"/>
      <c r="C360" s="15"/>
      <c r="D360" s="15"/>
      <c r="E360" s="16">
        <f t="shared" ref="E360:P360" si="63">0+E359</f>
        <v>15764869760</v>
      </c>
      <c r="F360" s="16">
        <f t="shared" si="63"/>
        <v>15764869760</v>
      </c>
      <c r="G360" s="16">
        <f t="shared" si="63"/>
        <v>15764869760</v>
      </c>
      <c r="H360" s="16">
        <f t="shared" si="63"/>
        <v>15764869760</v>
      </c>
      <c r="I360" s="16">
        <f t="shared" si="63"/>
        <v>20292399860</v>
      </c>
      <c r="J360" s="16">
        <f t="shared" si="63"/>
        <v>20287809860</v>
      </c>
      <c r="K360" s="16">
        <f t="shared" si="63"/>
        <v>20287809860</v>
      </c>
      <c r="L360" s="16">
        <f t="shared" si="63"/>
        <v>20287809860</v>
      </c>
      <c r="M360" s="16">
        <f t="shared" si="63"/>
        <v>20287809860</v>
      </c>
      <c r="N360" s="16">
        <f t="shared" si="63"/>
        <v>20287809860</v>
      </c>
      <c r="O360" s="16">
        <f t="shared" si="63"/>
        <v>20287809860</v>
      </c>
      <c r="P360" s="16">
        <f t="shared" si="63"/>
        <v>20287809860</v>
      </c>
    </row>
    <row r="361" spans="1:16" x14ac:dyDescent="0.3">
      <c r="A361" s="9" t="s">
        <v>311</v>
      </c>
      <c r="B361" s="3"/>
      <c r="C361" s="3"/>
      <c r="D361" s="3"/>
      <c r="E361" s="4">
        <v>224473672236</v>
      </c>
      <c r="F361" s="4">
        <v>224473672236</v>
      </c>
      <c r="G361" s="4">
        <v>242973672236</v>
      </c>
      <c r="H361" s="4">
        <v>254973672236</v>
      </c>
      <c r="I361" s="4">
        <v>250973672236</v>
      </c>
      <c r="J361" s="4">
        <v>246725776181</v>
      </c>
      <c r="K361" s="4">
        <v>246725776181</v>
      </c>
      <c r="L361" s="4">
        <v>246725776181</v>
      </c>
      <c r="M361" s="4">
        <v>246725776181</v>
      </c>
      <c r="N361" s="4">
        <v>246725776181</v>
      </c>
      <c r="O361" s="4">
        <v>246725776181</v>
      </c>
      <c r="P361" s="4">
        <v>246725776181</v>
      </c>
    </row>
    <row r="362" spans="1:16" hidden="1" x14ac:dyDescent="0.3">
      <c r="A362" s="10" t="s">
        <v>312</v>
      </c>
      <c r="B362" s="3"/>
      <c r="C362" s="3"/>
      <c r="D362" s="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16" hidden="1" x14ac:dyDescent="0.3">
      <c r="A363" s="31" t="s">
        <v>103</v>
      </c>
      <c r="B363" s="3"/>
      <c r="C363" s="3"/>
      <c r="D363" s="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1:16" hidden="1" x14ac:dyDescent="0.3">
      <c r="A364" s="32"/>
      <c r="B364" s="12" t="s">
        <v>156</v>
      </c>
      <c r="C364" s="12" t="s">
        <v>160</v>
      </c>
      <c r="D364" s="12" t="s">
        <v>104</v>
      </c>
      <c r="E364" s="13">
        <v>49381672236</v>
      </c>
      <c r="F364" s="13">
        <v>49381672236</v>
      </c>
      <c r="G364" s="13">
        <v>69381672236</v>
      </c>
      <c r="H364" s="13">
        <v>81381672236</v>
      </c>
      <c r="I364" s="13">
        <v>81381672236</v>
      </c>
      <c r="J364" s="13">
        <v>82633776181</v>
      </c>
      <c r="K364" s="13">
        <v>82633776181</v>
      </c>
      <c r="L364" s="13">
        <v>82633776181</v>
      </c>
      <c r="M364" s="13">
        <v>82633776181</v>
      </c>
      <c r="N364" s="13">
        <v>82633776181</v>
      </c>
      <c r="O364" s="13">
        <v>82633776181</v>
      </c>
      <c r="P364" s="13">
        <v>82633776181</v>
      </c>
    </row>
    <row r="365" spans="1:16" hidden="1" x14ac:dyDescent="0.3">
      <c r="A365" s="32"/>
      <c r="B365" s="12" t="s">
        <v>160</v>
      </c>
      <c r="C365" s="12" t="s">
        <v>160</v>
      </c>
      <c r="D365" s="12" t="s">
        <v>104</v>
      </c>
      <c r="E365" s="13">
        <v>175092000000</v>
      </c>
      <c r="F365" s="13">
        <v>175092000000</v>
      </c>
      <c r="G365" s="13">
        <v>169592000000</v>
      </c>
      <c r="H365" s="13">
        <v>169592000000</v>
      </c>
      <c r="I365" s="13">
        <v>169592000000</v>
      </c>
      <c r="J365" s="13">
        <v>164092000000</v>
      </c>
      <c r="K365" s="13">
        <v>164092000000</v>
      </c>
      <c r="L365" s="13">
        <v>164092000000</v>
      </c>
      <c r="M365" s="13">
        <v>164092000000</v>
      </c>
      <c r="N365" s="13">
        <v>164092000000</v>
      </c>
      <c r="O365" s="13">
        <v>164092000000</v>
      </c>
      <c r="P365" s="13">
        <v>164092000000</v>
      </c>
    </row>
    <row r="366" spans="1:16" hidden="1" x14ac:dyDescent="0.3">
      <c r="A366" s="33" t="s">
        <v>313</v>
      </c>
      <c r="B366" s="15"/>
      <c r="C366" s="15"/>
      <c r="D366" s="15"/>
      <c r="E366" s="16">
        <f t="shared" ref="E366:P366" si="64">SUM(E364:E365)</f>
        <v>224473672236</v>
      </c>
      <c r="F366" s="16">
        <f t="shared" si="64"/>
        <v>224473672236</v>
      </c>
      <c r="G366" s="16">
        <f t="shared" si="64"/>
        <v>238973672236</v>
      </c>
      <c r="H366" s="16">
        <f t="shared" si="64"/>
        <v>250973672236</v>
      </c>
      <c r="I366" s="16">
        <f t="shared" si="64"/>
        <v>250973672236</v>
      </c>
      <c r="J366" s="16">
        <f t="shared" si="64"/>
        <v>246725776181</v>
      </c>
      <c r="K366" s="16">
        <f t="shared" si="64"/>
        <v>246725776181</v>
      </c>
      <c r="L366" s="16">
        <f t="shared" si="64"/>
        <v>246725776181</v>
      </c>
      <c r="M366" s="16">
        <f t="shared" si="64"/>
        <v>246725776181</v>
      </c>
      <c r="N366" s="16">
        <f t="shared" si="64"/>
        <v>246725776181</v>
      </c>
      <c r="O366" s="16">
        <f t="shared" si="64"/>
        <v>246725776181</v>
      </c>
      <c r="P366" s="16">
        <f t="shared" si="64"/>
        <v>246725776181</v>
      </c>
    </row>
    <row r="367" spans="1:16" hidden="1" x14ac:dyDescent="0.3">
      <c r="A367" s="11" t="s">
        <v>105</v>
      </c>
      <c r="B367" s="12" t="s">
        <v>156</v>
      </c>
      <c r="C367" s="12" t="s">
        <v>159</v>
      </c>
      <c r="D367" s="12" t="s">
        <v>104</v>
      </c>
      <c r="E367" s="13">
        <v>0</v>
      </c>
      <c r="F367" s="13">
        <v>0</v>
      </c>
      <c r="G367" s="13">
        <v>4000000000</v>
      </c>
      <c r="H367" s="13">
        <v>4000000000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</row>
    <row r="368" spans="1:16" hidden="1" x14ac:dyDescent="0.3">
      <c r="A368" s="14" t="s">
        <v>314</v>
      </c>
      <c r="B368" s="15"/>
      <c r="C368" s="15"/>
      <c r="D368" s="15"/>
      <c r="E368" s="16">
        <f t="shared" ref="E368:P368" si="65">SUM(E366:E367)</f>
        <v>224473672236</v>
      </c>
      <c r="F368" s="16">
        <f t="shared" si="65"/>
        <v>224473672236</v>
      </c>
      <c r="G368" s="16">
        <f t="shared" si="65"/>
        <v>242973672236</v>
      </c>
      <c r="H368" s="16">
        <f t="shared" si="65"/>
        <v>254973672236</v>
      </c>
      <c r="I368" s="16">
        <f t="shared" si="65"/>
        <v>250973672236</v>
      </c>
      <c r="J368" s="16">
        <f t="shared" si="65"/>
        <v>246725776181</v>
      </c>
      <c r="K368" s="16">
        <f t="shared" si="65"/>
        <v>246725776181</v>
      </c>
      <c r="L368" s="16">
        <f t="shared" si="65"/>
        <v>246725776181</v>
      </c>
      <c r="M368" s="16">
        <f t="shared" si="65"/>
        <v>246725776181</v>
      </c>
      <c r="N368" s="16">
        <f t="shared" si="65"/>
        <v>246725776181</v>
      </c>
      <c r="O368" s="16">
        <f t="shared" si="65"/>
        <v>246725776181</v>
      </c>
      <c r="P368" s="16">
        <f t="shared" si="65"/>
        <v>246725776181</v>
      </c>
    </row>
    <row r="369" spans="1:16" hidden="1" x14ac:dyDescent="0.3">
      <c r="A369" s="17" t="s">
        <v>311</v>
      </c>
      <c r="B369" s="15"/>
      <c r="C369" s="15"/>
      <c r="D369" s="15"/>
      <c r="E369" s="16">
        <f t="shared" ref="E369:P369" si="66">E368+0+0+0</f>
        <v>224473672236</v>
      </c>
      <c r="F369" s="16">
        <f t="shared" si="66"/>
        <v>224473672236</v>
      </c>
      <c r="G369" s="16">
        <f t="shared" si="66"/>
        <v>242973672236</v>
      </c>
      <c r="H369" s="16">
        <f t="shared" si="66"/>
        <v>254973672236</v>
      </c>
      <c r="I369" s="16">
        <f t="shared" si="66"/>
        <v>250973672236</v>
      </c>
      <c r="J369" s="16">
        <f t="shared" si="66"/>
        <v>246725776181</v>
      </c>
      <c r="K369" s="16">
        <f t="shared" si="66"/>
        <v>246725776181</v>
      </c>
      <c r="L369" s="16">
        <f t="shared" si="66"/>
        <v>246725776181</v>
      </c>
      <c r="M369" s="16">
        <f t="shared" si="66"/>
        <v>246725776181</v>
      </c>
      <c r="N369" s="16">
        <f t="shared" si="66"/>
        <v>246725776181</v>
      </c>
      <c r="O369" s="16">
        <f t="shared" si="66"/>
        <v>246725776181</v>
      </c>
      <c r="P369" s="16">
        <f t="shared" si="66"/>
        <v>246725776181</v>
      </c>
    </row>
    <row r="370" spans="1:16" x14ac:dyDescent="0.3">
      <c r="A370" s="9" t="s">
        <v>315</v>
      </c>
      <c r="B370" s="3"/>
      <c r="C370" s="3"/>
      <c r="D370" s="3"/>
      <c r="E370" s="4">
        <v>97135032</v>
      </c>
      <c r="F370" s="4">
        <v>97135032</v>
      </c>
      <c r="G370" s="4">
        <v>97135032</v>
      </c>
      <c r="H370" s="4">
        <v>97135032</v>
      </c>
      <c r="I370" s="4">
        <v>97135032</v>
      </c>
      <c r="J370" s="4">
        <v>97135032</v>
      </c>
      <c r="K370" s="4">
        <v>97135032</v>
      </c>
      <c r="L370" s="4">
        <v>97135032</v>
      </c>
      <c r="M370" s="4">
        <v>97135032</v>
      </c>
      <c r="N370" s="4">
        <v>97135032</v>
      </c>
      <c r="O370" s="4">
        <v>97135032</v>
      </c>
      <c r="P370" s="4">
        <v>97135032</v>
      </c>
    </row>
    <row r="371" spans="1:16" hidden="1" x14ac:dyDescent="0.3">
      <c r="A371" s="10" t="s">
        <v>108</v>
      </c>
      <c r="B371" s="3"/>
      <c r="C371" s="3"/>
      <c r="D371" s="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 hidden="1" x14ac:dyDescent="0.3">
      <c r="A372" s="11"/>
      <c r="B372" s="12" t="s">
        <v>156</v>
      </c>
      <c r="C372" s="12" t="s">
        <v>158</v>
      </c>
      <c r="D372" s="12" t="s">
        <v>109</v>
      </c>
      <c r="E372" s="13">
        <v>97135032</v>
      </c>
      <c r="F372" s="13">
        <v>97135032</v>
      </c>
      <c r="G372" s="13">
        <v>97135032</v>
      </c>
      <c r="H372" s="13">
        <v>97135032</v>
      </c>
      <c r="I372" s="13">
        <v>97135032</v>
      </c>
      <c r="J372" s="13">
        <v>97135032</v>
      </c>
      <c r="K372" s="13">
        <v>97135032</v>
      </c>
      <c r="L372" s="13">
        <v>97135032</v>
      </c>
      <c r="M372" s="13">
        <v>97135032</v>
      </c>
      <c r="N372" s="13">
        <v>97135032</v>
      </c>
      <c r="O372" s="13">
        <v>97135032</v>
      </c>
      <c r="P372" s="13">
        <v>97135032</v>
      </c>
    </row>
    <row r="373" spans="1:16" hidden="1" x14ac:dyDescent="0.3">
      <c r="A373" s="11"/>
      <c r="B373" s="12" t="s">
        <v>156</v>
      </c>
      <c r="C373" s="12"/>
      <c r="D373" s="12" t="s">
        <v>109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</row>
    <row r="374" spans="1:16" hidden="1" x14ac:dyDescent="0.3">
      <c r="A374" s="14" t="s">
        <v>316</v>
      </c>
      <c r="B374" s="15"/>
      <c r="C374" s="15"/>
      <c r="D374" s="15"/>
      <c r="E374" s="16">
        <f t="shared" ref="E374:P374" si="67">SUM(E372:E373)</f>
        <v>97135032</v>
      </c>
      <c r="F374" s="16">
        <f t="shared" si="67"/>
        <v>97135032</v>
      </c>
      <c r="G374" s="16">
        <f t="shared" si="67"/>
        <v>97135032</v>
      </c>
      <c r="H374" s="16">
        <f t="shared" si="67"/>
        <v>97135032</v>
      </c>
      <c r="I374" s="16">
        <f t="shared" si="67"/>
        <v>97135032</v>
      </c>
      <c r="J374" s="16">
        <f t="shared" si="67"/>
        <v>97135032</v>
      </c>
      <c r="K374" s="16">
        <f t="shared" si="67"/>
        <v>97135032</v>
      </c>
      <c r="L374" s="16">
        <f t="shared" si="67"/>
        <v>97135032</v>
      </c>
      <c r="M374" s="16">
        <f t="shared" si="67"/>
        <v>97135032</v>
      </c>
      <c r="N374" s="16">
        <f t="shared" si="67"/>
        <v>97135032</v>
      </c>
      <c r="O374" s="16">
        <f t="shared" si="67"/>
        <v>97135032</v>
      </c>
      <c r="P374" s="16">
        <f t="shared" si="67"/>
        <v>97135032</v>
      </c>
    </row>
    <row r="375" spans="1:16" hidden="1" x14ac:dyDescent="0.3">
      <c r="A375" s="17" t="s">
        <v>317</v>
      </c>
      <c r="B375" s="15"/>
      <c r="C375" s="15"/>
      <c r="D375" s="15"/>
      <c r="E375" s="16">
        <f t="shared" ref="E375:P375" si="68">SUM(E374)</f>
        <v>97135032</v>
      </c>
      <c r="F375" s="16">
        <f t="shared" si="68"/>
        <v>97135032</v>
      </c>
      <c r="G375" s="16">
        <f t="shared" si="68"/>
        <v>97135032</v>
      </c>
      <c r="H375" s="16">
        <f t="shared" si="68"/>
        <v>97135032</v>
      </c>
      <c r="I375" s="16">
        <f t="shared" si="68"/>
        <v>97135032</v>
      </c>
      <c r="J375" s="16">
        <f t="shared" si="68"/>
        <v>97135032</v>
      </c>
      <c r="K375" s="16">
        <f t="shared" si="68"/>
        <v>97135032</v>
      </c>
      <c r="L375" s="16">
        <f t="shared" si="68"/>
        <v>97135032</v>
      </c>
      <c r="M375" s="16">
        <f t="shared" si="68"/>
        <v>97135032</v>
      </c>
      <c r="N375" s="16">
        <f t="shared" si="68"/>
        <v>97135032</v>
      </c>
      <c r="O375" s="16">
        <f t="shared" si="68"/>
        <v>97135032</v>
      </c>
      <c r="P375" s="16">
        <f t="shared" si="68"/>
        <v>97135032</v>
      </c>
    </row>
    <row r="376" spans="1:16" x14ac:dyDescent="0.3">
      <c r="A376" s="9" t="s">
        <v>318</v>
      </c>
      <c r="B376" s="3"/>
      <c r="C376" s="3"/>
      <c r="D376" s="3"/>
      <c r="E376" s="4">
        <v>396381706</v>
      </c>
      <c r="F376" s="4">
        <v>396381706</v>
      </c>
      <c r="G376" s="4">
        <v>396381706</v>
      </c>
      <c r="H376" s="4">
        <v>396381706</v>
      </c>
      <c r="I376" s="4">
        <v>396381706</v>
      </c>
      <c r="J376" s="4">
        <v>396381706</v>
      </c>
      <c r="K376" s="4">
        <v>396381706</v>
      </c>
      <c r="L376" s="4">
        <v>396381706</v>
      </c>
      <c r="M376" s="4">
        <v>396381706</v>
      </c>
      <c r="N376" s="4">
        <v>396381706</v>
      </c>
      <c r="O376" s="4">
        <v>396381706</v>
      </c>
      <c r="P376" s="4">
        <v>396381706</v>
      </c>
    </row>
    <row r="377" spans="1:16" hidden="1" x14ac:dyDescent="0.3">
      <c r="A377" s="21" t="s">
        <v>112</v>
      </c>
      <c r="B377" s="12" t="s">
        <v>156</v>
      </c>
      <c r="C377" s="12"/>
      <c r="D377" s="12" t="s">
        <v>113</v>
      </c>
      <c r="E377" s="13">
        <v>396381706</v>
      </c>
      <c r="F377" s="13">
        <v>396381706</v>
      </c>
      <c r="G377" s="13">
        <v>396381706</v>
      </c>
      <c r="H377" s="13">
        <v>396381706</v>
      </c>
      <c r="I377" s="13">
        <v>396381706</v>
      </c>
      <c r="J377" s="13">
        <v>396381706</v>
      </c>
      <c r="K377" s="13">
        <v>396381706</v>
      </c>
      <c r="L377" s="13">
        <v>396381706</v>
      </c>
      <c r="M377" s="13">
        <v>396381706</v>
      </c>
      <c r="N377" s="13">
        <v>396381706</v>
      </c>
      <c r="O377" s="13">
        <v>396381706</v>
      </c>
      <c r="P377" s="13">
        <v>396381706</v>
      </c>
    </row>
    <row r="378" spans="1:16" hidden="1" x14ac:dyDescent="0.3">
      <c r="A378" s="17" t="s">
        <v>319</v>
      </c>
      <c r="B378" s="15"/>
      <c r="C378" s="15"/>
      <c r="D378" s="15"/>
      <c r="E378" s="16">
        <f t="shared" ref="E378:P378" si="69">SUM(E377)</f>
        <v>396381706</v>
      </c>
      <c r="F378" s="16">
        <f t="shared" si="69"/>
        <v>396381706</v>
      </c>
      <c r="G378" s="16">
        <f t="shared" si="69"/>
        <v>396381706</v>
      </c>
      <c r="H378" s="16">
        <f t="shared" si="69"/>
        <v>396381706</v>
      </c>
      <c r="I378" s="16">
        <f t="shared" si="69"/>
        <v>396381706</v>
      </c>
      <c r="J378" s="16">
        <f t="shared" si="69"/>
        <v>396381706</v>
      </c>
      <c r="K378" s="16">
        <f t="shared" si="69"/>
        <v>396381706</v>
      </c>
      <c r="L378" s="16">
        <f t="shared" si="69"/>
        <v>396381706</v>
      </c>
      <c r="M378" s="16">
        <f t="shared" si="69"/>
        <v>396381706</v>
      </c>
      <c r="N378" s="16">
        <f t="shared" si="69"/>
        <v>396381706</v>
      </c>
      <c r="O378" s="16">
        <f t="shared" si="69"/>
        <v>396381706</v>
      </c>
      <c r="P378" s="16">
        <f t="shared" si="69"/>
        <v>396381706</v>
      </c>
    </row>
    <row r="379" spans="1:16" x14ac:dyDescent="0.3">
      <c r="A379" s="23" t="s">
        <v>306</v>
      </c>
      <c r="B379" s="15"/>
      <c r="C379" s="15"/>
      <c r="D379" s="15"/>
      <c r="E379" s="16">
        <f t="shared" ref="E379:P379" si="70">0+0+0+0+0+0+E360+E369+0+0+E375+E378+0</f>
        <v>240732058734</v>
      </c>
      <c r="F379" s="16">
        <f t="shared" si="70"/>
        <v>240732058734</v>
      </c>
      <c r="G379" s="16">
        <f t="shared" si="70"/>
        <v>259232058734</v>
      </c>
      <c r="H379" s="16">
        <f t="shared" si="70"/>
        <v>271232058734</v>
      </c>
      <c r="I379" s="16">
        <f t="shared" si="70"/>
        <v>271759588834</v>
      </c>
      <c r="J379" s="16">
        <f t="shared" si="70"/>
        <v>267507102779</v>
      </c>
      <c r="K379" s="16">
        <f t="shared" si="70"/>
        <v>267507102779</v>
      </c>
      <c r="L379" s="16">
        <f t="shared" si="70"/>
        <v>267507102779</v>
      </c>
      <c r="M379" s="16">
        <f t="shared" si="70"/>
        <v>267507102779</v>
      </c>
      <c r="N379" s="16">
        <f t="shared" si="70"/>
        <v>267507102779</v>
      </c>
      <c r="O379" s="16">
        <f t="shared" si="70"/>
        <v>267507102779</v>
      </c>
      <c r="P379" s="16">
        <f t="shared" si="70"/>
        <v>267507102779</v>
      </c>
    </row>
    <row r="380" spans="1:16" x14ac:dyDescent="0.3">
      <c r="A380" s="28" t="s">
        <v>320</v>
      </c>
      <c r="B380" s="29"/>
      <c r="C380" s="29"/>
      <c r="D380" s="29"/>
      <c r="E380" s="30">
        <f t="shared" ref="E380:P380" si="71">E351+E379</f>
        <v>281869213465</v>
      </c>
      <c r="F380" s="30">
        <f t="shared" si="71"/>
        <v>303001710696</v>
      </c>
      <c r="G380" s="30">
        <f t="shared" si="71"/>
        <v>316357214200</v>
      </c>
      <c r="H380" s="30">
        <f t="shared" si="71"/>
        <v>314065758500</v>
      </c>
      <c r="I380" s="30">
        <f t="shared" si="71"/>
        <v>321194863554</v>
      </c>
      <c r="J380" s="30">
        <f t="shared" si="71"/>
        <v>305405233385</v>
      </c>
      <c r="K380" s="30">
        <f t="shared" si="71"/>
        <v>305298677634</v>
      </c>
      <c r="L380" s="30">
        <f t="shared" si="71"/>
        <v>305298677634</v>
      </c>
      <c r="M380" s="30">
        <f t="shared" si="71"/>
        <v>305298677634</v>
      </c>
      <c r="N380" s="30">
        <f t="shared" si="71"/>
        <v>305298677634</v>
      </c>
      <c r="O380" s="30">
        <f t="shared" si="71"/>
        <v>305298677634</v>
      </c>
      <c r="P380" s="30">
        <f t="shared" si="71"/>
        <v>305298677634</v>
      </c>
    </row>
    <row r="381" spans="1:16" x14ac:dyDescent="0.3">
      <c r="A381" s="5" t="s">
        <v>321</v>
      </c>
      <c r="B381" s="6"/>
      <c r="C381" s="6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x14ac:dyDescent="0.3">
      <c r="A382" s="8" t="s">
        <v>322</v>
      </c>
      <c r="B382" s="3"/>
      <c r="C382" s="3"/>
      <c r="D382" s="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 x14ac:dyDescent="0.3">
      <c r="A383" s="9" t="s">
        <v>323</v>
      </c>
      <c r="B383" s="3"/>
      <c r="C383" s="3"/>
      <c r="D383" s="3"/>
      <c r="E383" s="4">
        <v>135024400000</v>
      </c>
      <c r="F383" s="4">
        <v>135024400000</v>
      </c>
      <c r="G383" s="4">
        <v>135024400000</v>
      </c>
      <c r="H383" s="4">
        <v>135024400000</v>
      </c>
      <c r="I383" s="4">
        <v>135024400000</v>
      </c>
      <c r="J383" s="4">
        <v>135024400000</v>
      </c>
      <c r="K383" s="4">
        <v>135024400000</v>
      </c>
      <c r="L383" s="4">
        <v>135024400000</v>
      </c>
      <c r="M383" s="4">
        <v>135024400000</v>
      </c>
      <c r="N383" s="4">
        <v>135024400000</v>
      </c>
      <c r="O383" s="4">
        <v>135024400000</v>
      </c>
      <c r="P383" s="4">
        <v>135024400000</v>
      </c>
    </row>
    <row r="384" spans="1:16" hidden="1" x14ac:dyDescent="0.3">
      <c r="A384" s="10" t="s">
        <v>324</v>
      </c>
      <c r="B384" s="3"/>
      <c r="C384" s="3"/>
      <c r="D384" s="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 hidden="1" x14ac:dyDescent="0.3">
      <c r="A385" s="31" t="s">
        <v>119</v>
      </c>
      <c r="B385" s="3"/>
      <c r="C385" s="3"/>
      <c r="D385" s="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 hidden="1" x14ac:dyDescent="0.3">
      <c r="A386" s="32"/>
      <c r="B386" s="12" t="s">
        <v>156</v>
      </c>
      <c r="C386" s="12" t="s">
        <v>159</v>
      </c>
      <c r="D386" s="12" t="s">
        <v>120</v>
      </c>
      <c r="E386" s="13">
        <v>134624400000</v>
      </c>
      <c r="F386" s="13">
        <v>134624400000</v>
      </c>
      <c r="G386" s="13">
        <v>134624400000</v>
      </c>
      <c r="H386" s="13">
        <v>134624400000</v>
      </c>
      <c r="I386" s="13">
        <v>134624400000</v>
      </c>
      <c r="J386" s="13">
        <v>134624400000</v>
      </c>
      <c r="K386" s="13">
        <v>134624400000</v>
      </c>
      <c r="L386" s="13">
        <v>134624400000</v>
      </c>
      <c r="M386" s="13">
        <v>134624400000</v>
      </c>
      <c r="N386" s="13">
        <v>134624400000</v>
      </c>
      <c r="O386" s="13">
        <v>134624400000</v>
      </c>
      <c r="P386" s="13">
        <v>134624400000</v>
      </c>
    </row>
    <row r="387" spans="1:16" hidden="1" x14ac:dyDescent="0.3">
      <c r="A387" s="32"/>
      <c r="B387" s="12" t="s">
        <v>156</v>
      </c>
      <c r="C387" s="12" t="s">
        <v>162</v>
      </c>
      <c r="D387" s="12" t="s">
        <v>120</v>
      </c>
      <c r="E387" s="13">
        <v>200000000</v>
      </c>
      <c r="F387" s="13">
        <v>200000000</v>
      </c>
      <c r="G387" s="13">
        <v>200000000</v>
      </c>
      <c r="H387" s="13">
        <v>200000000</v>
      </c>
      <c r="I387" s="13">
        <v>200000000</v>
      </c>
      <c r="J387" s="13">
        <v>200000000</v>
      </c>
      <c r="K387" s="13">
        <v>200000000</v>
      </c>
      <c r="L387" s="13">
        <v>200000000</v>
      </c>
      <c r="M387" s="13">
        <v>200000000</v>
      </c>
      <c r="N387" s="13">
        <v>200000000</v>
      </c>
      <c r="O387" s="13">
        <v>200000000</v>
      </c>
      <c r="P387" s="13">
        <v>200000000</v>
      </c>
    </row>
    <row r="388" spans="1:16" hidden="1" x14ac:dyDescent="0.3">
      <c r="A388" s="32"/>
      <c r="B388" s="12" t="s">
        <v>156</v>
      </c>
      <c r="C388" s="12" t="s">
        <v>166</v>
      </c>
      <c r="D388" s="12" t="s">
        <v>120</v>
      </c>
      <c r="E388" s="13">
        <v>200000000</v>
      </c>
      <c r="F388" s="13">
        <v>200000000</v>
      </c>
      <c r="G388" s="13">
        <v>200000000</v>
      </c>
      <c r="H388" s="13">
        <v>200000000</v>
      </c>
      <c r="I388" s="13">
        <v>200000000</v>
      </c>
      <c r="J388" s="13">
        <v>200000000</v>
      </c>
      <c r="K388" s="13">
        <v>200000000</v>
      </c>
      <c r="L388" s="13">
        <v>200000000</v>
      </c>
      <c r="M388" s="13">
        <v>200000000</v>
      </c>
      <c r="N388" s="13">
        <v>200000000</v>
      </c>
      <c r="O388" s="13">
        <v>200000000</v>
      </c>
      <c r="P388" s="13">
        <v>200000000</v>
      </c>
    </row>
    <row r="389" spans="1:16" hidden="1" x14ac:dyDescent="0.3">
      <c r="A389" s="33" t="s">
        <v>325</v>
      </c>
      <c r="B389" s="15"/>
      <c r="C389" s="15"/>
      <c r="D389" s="15"/>
      <c r="E389" s="16">
        <f t="shared" ref="E389:P389" si="72">SUM(E386:E388)</f>
        <v>135024400000</v>
      </c>
      <c r="F389" s="16">
        <f t="shared" si="72"/>
        <v>135024400000</v>
      </c>
      <c r="G389" s="16">
        <f t="shared" si="72"/>
        <v>135024400000</v>
      </c>
      <c r="H389" s="16">
        <f t="shared" si="72"/>
        <v>135024400000</v>
      </c>
      <c r="I389" s="16">
        <f t="shared" si="72"/>
        <v>135024400000</v>
      </c>
      <c r="J389" s="16">
        <f t="shared" si="72"/>
        <v>135024400000</v>
      </c>
      <c r="K389" s="16">
        <f t="shared" si="72"/>
        <v>135024400000</v>
      </c>
      <c r="L389" s="16">
        <f t="shared" si="72"/>
        <v>135024400000</v>
      </c>
      <c r="M389" s="16">
        <f t="shared" si="72"/>
        <v>135024400000</v>
      </c>
      <c r="N389" s="16">
        <f t="shared" si="72"/>
        <v>135024400000</v>
      </c>
      <c r="O389" s="16">
        <f t="shared" si="72"/>
        <v>135024400000</v>
      </c>
      <c r="P389" s="16">
        <f t="shared" si="72"/>
        <v>135024400000</v>
      </c>
    </row>
    <row r="390" spans="1:16" hidden="1" x14ac:dyDescent="0.3">
      <c r="A390" s="14" t="s">
        <v>326</v>
      </c>
      <c r="B390" s="15"/>
      <c r="C390" s="15"/>
      <c r="D390" s="15"/>
      <c r="E390" s="16">
        <f t="shared" ref="E390:P390" si="73">SUM(E389)</f>
        <v>135024400000</v>
      </c>
      <c r="F390" s="16">
        <f t="shared" si="73"/>
        <v>135024400000</v>
      </c>
      <c r="G390" s="16">
        <f t="shared" si="73"/>
        <v>135024400000</v>
      </c>
      <c r="H390" s="16">
        <f t="shared" si="73"/>
        <v>135024400000</v>
      </c>
      <c r="I390" s="16">
        <f t="shared" si="73"/>
        <v>135024400000</v>
      </c>
      <c r="J390" s="16">
        <f t="shared" si="73"/>
        <v>135024400000</v>
      </c>
      <c r="K390" s="16">
        <f t="shared" si="73"/>
        <v>135024400000</v>
      </c>
      <c r="L390" s="16">
        <f t="shared" si="73"/>
        <v>135024400000</v>
      </c>
      <c r="M390" s="16">
        <f t="shared" si="73"/>
        <v>135024400000</v>
      </c>
      <c r="N390" s="16">
        <f t="shared" si="73"/>
        <v>135024400000</v>
      </c>
      <c r="O390" s="16">
        <f t="shared" si="73"/>
        <v>135024400000</v>
      </c>
      <c r="P390" s="16">
        <f t="shared" si="73"/>
        <v>135024400000</v>
      </c>
    </row>
    <row r="391" spans="1:16" hidden="1" x14ac:dyDescent="0.3">
      <c r="A391" s="17" t="s">
        <v>323</v>
      </c>
      <c r="B391" s="15"/>
      <c r="C391" s="15"/>
      <c r="D391" s="15"/>
      <c r="E391" s="16">
        <f t="shared" ref="E391:P391" si="74">E390+0</f>
        <v>135024400000</v>
      </c>
      <c r="F391" s="16">
        <f t="shared" si="74"/>
        <v>135024400000</v>
      </c>
      <c r="G391" s="16">
        <f t="shared" si="74"/>
        <v>135024400000</v>
      </c>
      <c r="H391" s="16">
        <f t="shared" si="74"/>
        <v>135024400000</v>
      </c>
      <c r="I391" s="16">
        <f t="shared" si="74"/>
        <v>135024400000</v>
      </c>
      <c r="J391" s="16">
        <f t="shared" si="74"/>
        <v>135024400000</v>
      </c>
      <c r="K391" s="16">
        <f t="shared" si="74"/>
        <v>135024400000</v>
      </c>
      <c r="L391" s="16">
        <f t="shared" si="74"/>
        <v>135024400000</v>
      </c>
      <c r="M391" s="16">
        <f t="shared" si="74"/>
        <v>135024400000</v>
      </c>
      <c r="N391" s="16">
        <f t="shared" si="74"/>
        <v>135024400000</v>
      </c>
      <c r="O391" s="16">
        <f t="shared" si="74"/>
        <v>135024400000</v>
      </c>
      <c r="P391" s="16">
        <f t="shared" si="74"/>
        <v>135024400000</v>
      </c>
    </row>
    <row r="392" spans="1:16" x14ac:dyDescent="0.3">
      <c r="A392" s="9" t="s">
        <v>327</v>
      </c>
      <c r="B392" s="3"/>
      <c r="C392" s="3"/>
      <c r="D392" s="3"/>
      <c r="E392" s="4">
        <v>14275263838</v>
      </c>
      <c r="F392" s="4">
        <v>17865394997</v>
      </c>
      <c r="G392" s="4">
        <v>20924860413</v>
      </c>
      <c r="H392" s="4">
        <v>22953038787</v>
      </c>
      <c r="I392" s="4">
        <v>13693015882</v>
      </c>
      <c r="J392" s="4">
        <v>13693015882</v>
      </c>
      <c r="K392" s="4">
        <v>13693015882</v>
      </c>
      <c r="L392" s="4">
        <v>13693015882</v>
      </c>
      <c r="M392" s="4">
        <v>13693015882</v>
      </c>
      <c r="N392" s="4">
        <v>13693015882</v>
      </c>
      <c r="O392" s="4">
        <v>13693015882</v>
      </c>
      <c r="P392" s="4">
        <v>13693015882</v>
      </c>
    </row>
    <row r="393" spans="1:16" hidden="1" x14ac:dyDescent="0.3">
      <c r="A393" s="10" t="s">
        <v>328</v>
      </c>
      <c r="B393" s="3"/>
      <c r="C393" s="3"/>
      <c r="D393" s="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 hidden="1" x14ac:dyDescent="0.3">
      <c r="A394" s="31" t="s">
        <v>124</v>
      </c>
      <c r="B394" s="3"/>
      <c r="C394" s="3"/>
      <c r="D394" s="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 hidden="1" x14ac:dyDescent="0.3">
      <c r="A395" s="41" t="s">
        <v>125</v>
      </c>
      <c r="B395" s="3"/>
      <c r="C395" s="3"/>
      <c r="D395" s="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 hidden="1" x14ac:dyDescent="0.3">
      <c r="A396" s="42"/>
      <c r="B396" s="12" t="s">
        <v>156</v>
      </c>
      <c r="C396" s="12" t="s">
        <v>159</v>
      </c>
      <c r="D396" s="12" t="s">
        <v>126</v>
      </c>
      <c r="E396" s="22">
        <v>-10901021292</v>
      </c>
      <c r="F396" s="22">
        <v>-10901021292</v>
      </c>
      <c r="G396" s="22">
        <v>-10901021292</v>
      </c>
      <c r="H396" s="22">
        <v>-10901021292</v>
      </c>
      <c r="I396" s="22">
        <v>-10901021292</v>
      </c>
      <c r="J396" s="22">
        <v>-10901021292</v>
      </c>
      <c r="K396" s="22">
        <v>-10901021292</v>
      </c>
      <c r="L396" s="22">
        <v>-10901021292</v>
      </c>
      <c r="M396" s="22">
        <v>-10901021292</v>
      </c>
      <c r="N396" s="22">
        <v>-10901021292</v>
      </c>
      <c r="O396" s="22">
        <v>-10901021292</v>
      </c>
      <c r="P396" s="22">
        <v>-10901021292</v>
      </c>
    </row>
    <row r="397" spans="1:16" hidden="1" x14ac:dyDescent="0.3">
      <c r="A397" s="42"/>
      <c r="B397" s="12" t="s">
        <v>156</v>
      </c>
      <c r="C397" s="12" t="s">
        <v>162</v>
      </c>
      <c r="D397" s="12" t="s">
        <v>126</v>
      </c>
      <c r="E397" s="13">
        <v>0</v>
      </c>
      <c r="F397" s="13">
        <v>0</v>
      </c>
      <c r="G397" s="13">
        <v>0</v>
      </c>
      <c r="H397" s="13">
        <v>0</v>
      </c>
      <c r="I397" s="22">
        <v>-16441473</v>
      </c>
      <c r="J397" s="22">
        <v>-16441473</v>
      </c>
      <c r="K397" s="22">
        <v>-16441473</v>
      </c>
      <c r="L397" s="22">
        <v>-16441473</v>
      </c>
      <c r="M397" s="22">
        <v>-16441473</v>
      </c>
      <c r="N397" s="22">
        <v>-16441473</v>
      </c>
      <c r="O397" s="22">
        <v>-16441473</v>
      </c>
      <c r="P397" s="22">
        <v>-16441473</v>
      </c>
    </row>
    <row r="398" spans="1:16" hidden="1" x14ac:dyDescent="0.3">
      <c r="A398" s="42"/>
      <c r="B398" s="12" t="s">
        <v>156</v>
      </c>
      <c r="C398" s="12" t="s">
        <v>166</v>
      </c>
      <c r="D398" s="12" t="s">
        <v>126</v>
      </c>
      <c r="E398" s="13">
        <v>0</v>
      </c>
      <c r="F398" s="13">
        <v>0</v>
      </c>
      <c r="G398" s="13">
        <v>0</v>
      </c>
      <c r="H398" s="13">
        <v>0</v>
      </c>
      <c r="I398" s="22">
        <v>-16441473</v>
      </c>
      <c r="J398" s="22">
        <v>-16441473</v>
      </c>
      <c r="K398" s="22">
        <v>-16441473</v>
      </c>
      <c r="L398" s="22">
        <v>-16441473</v>
      </c>
      <c r="M398" s="22">
        <v>-16441473</v>
      </c>
      <c r="N398" s="22">
        <v>-16441473</v>
      </c>
      <c r="O398" s="22">
        <v>-16441473</v>
      </c>
      <c r="P398" s="22">
        <v>-16441473</v>
      </c>
    </row>
    <row r="399" spans="1:16" hidden="1" x14ac:dyDescent="0.3">
      <c r="A399" s="42"/>
      <c r="B399" s="12" t="s">
        <v>156</v>
      </c>
      <c r="C399" s="12"/>
      <c r="D399" s="12" t="s">
        <v>126</v>
      </c>
      <c r="E399" s="13">
        <v>22013644011</v>
      </c>
      <c r="F399" s="13">
        <v>22013644011</v>
      </c>
      <c r="G399" s="13">
        <v>22013644011</v>
      </c>
      <c r="H399" s="13">
        <v>22013644011</v>
      </c>
      <c r="I399" s="13">
        <v>10946526957</v>
      </c>
      <c r="J399" s="13">
        <v>10946526957</v>
      </c>
      <c r="K399" s="13">
        <v>10946526957</v>
      </c>
      <c r="L399" s="13">
        <v>10946526957</v>
      </c>
      <c r="M399" s="13">
        <v>10946526957</v>
      </c>
      <c r="N399" s="13">
        <v>10946526957</v>
      </c>
      <c r="O399" s="13">
        <v>10946526957</v>
      </c>
      <c r="P399" s="13">
        <v>10946526957</v>
      </c>
    </row>
    <row r="400" spans="1:16" hidden="1" x14ac:dyDescent="0.3">
      <c r="A400" s="43" t="s">
        <v>329</v>
      </c>
      <c r="B400" s="15"/>
      <c r="C400" s="15"/>
      <c r="D400" s="15"/>
      <c r="E400" s="16">
        <f t="shared" ref="E400:P400" si="75">SUM(E396:E399)</f>
        <v>11112622719</v>
      </c>
      <c r="F400" s="16">
        <f t="shared" si="75"/>
        <v>11112622719</v>
      </c>
      <c r="G400" s="16">
        <f t="shared" si="75"/>
        <v>11112622719</v>
      </c>
      <c r="H400" s="16">
        <f t="shared" si="75"/>
        <v>11112622719</v>
      </c>
      <c r="I400" s="16">
        <f t="shared" si="75"/>
        <v>12622719</v>
      </c>
      <c r="J400" s="16">
        <f t="shared" si="75"/>
        <v>12622719</v>
      </c>
      <c r="K400" s="16">
        <f t="shared" si="75"/>
        <v>12622719</v>
      </c>
      <c r="L400" s="16">
        <f t="shared" si="75"/>
        <v>12622719</v>
      </c>
      <c r="M400" s="16">
        <f t="shared" si="75"/>
        <v>12622719</v>
      </c>
      <c r="N400" s="16">
        <f t="shared" si="75"/>
        <v>12622719</v>
      </c>
      <c r="O400" s="16">
        <f t="shared" si="75"/>
        <v>12622719</v>
      </c>
      <c r="P400" s="16">
        <f t="shared" si="75"/>
        <v>12622719</v>
      </c>
    </row>
    <row r="401" spans="1:16" hidden="1" x14ac:dyDescent="0.3">
      <c r="A401" s="33" t="s">
        <v>127</v>
      </c>
      <c r="B401" s="15"/>
      <c r="C401" s="15"/>
      <c r="D401" s="15"/>
      <c r="E401" s="16">
        <f t="shared" ref="E401:P402" si="76">SUM(E400)</f>
        <v>11112622719</v>
      </c>
      <c r="F401" s="16">
        <f t="shared" si="76"/>
        <v>11112622719</v>
      </c>
      <c r="G401" s="16">
        <f t="shared" si="76"/>
        <v>11112622719</v>
      </c>
      <c r="H401" s="16">
        <f t="shared" si="76"/>
        <v>11112622719</v>
      </c>
      <c r="I401" s="16">
        <f t="shared" si="76"/>
        <v>12622719</v>
      </c>
      <c r="J401" s="16">
        <f t="shared" si="76"/>
        <v>12622719</v>
      </c>
      <c r="K401" s="16">
        <f t="shared" si="76"/>
        <v>12622719</v>
      </c>
      <c r="L401" s="16">
        <f t="shared" si="76"/>
        <v>12622719</v>
      </c>
      <c r="M401" s="16">
        <f t="shared" si="76"/>
        <v>12622719</v>
      </c>
      <c r="N401" s="16">
        <f t="shared" si="76"/>
        <v>12622719</v>
      </c>
      <c r="O401" s="16">
        <f t="shared" si="76"/>
        <v>12622719</v>
      </c>
      <c r="P401" s="16">
        <f t="shared" si="76"/>
        <v>12622719</v>
      </c>
    </row>
    <row r="402" spans="1:16" hidden="1" x14ac:dyDescent="0.3">
      <c r="A402" s="14" t="s">
        <v>330</v>
      </c>
      <c r="B402" s="15"/>
      <c r="C402" s="15"/>
      <c r="D402" s="15"/>
      <c r="E402" s="16">
        <f t="shared" si="76"/>
        <v>11112622719</v>
      </c>
      <c r="F402" s="16">
        <f t="shared" si="76"/>
        <v>11112622719</v>
      </c>
      <c r="G402" s="16">
        <f t="shared" si="76"/>
        <v>11112622719</v>
      </c>
      <c r="H402" s="16">
        <f t="shared" si="76"/>
        <v>11112622719</v>
      </c>
      <c r="I402" s="16">
        <f t="shared" si="76"/>
        <v>12622719</v>
      </c>
      <c r="J402" s="16">
        <f t="shared" si="76"/>
        <v>12622719</v>
      </c>
      <c r="K402" s="16">
        <f t="shared" si="76"/>
        <v>12622719</v>
      </c>
      <c r="L402" s="16">
        <f t="shared" si="76"/>
        <v>12622719</v>
      </c>
      <c r="M402" s="16">
        <f t="shared" si="76"/>
        <v>12622719</v>
      </c>
      <c r="N402" s="16">
        <f t="shared" si="76"/>
        <v>12622719</v>
      </c>
      <c r="O402" s="16">
        <f t="shared" si="76"/>
        <v>12622719</v>
      </c>
      <c r="P402" s="16">
        <f t="shared" si="76"/>
        <v>12622719</v>
      </c>
    </row>
    <row r="403" spans="1:16" hidden="1" x14ac:dyDescent="0.3">
      <c r="A403" s="10" t="s">
        <v>331</v>
      </c>
      <c r="B403" s="3"/>
      <c r="C403" s="3"/>
      <c r="D403" s="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 hidden="1" x14ac:dyDescent="0.3">
      <c r="A404" s="31" t="s">
        <v>124</v>
      </c>
      <c r="B404" s="3"/>
      <c r="C404" s="3"/>
      <c r="D404" s="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 hidden="1" x14ac:dyDescent="0.3">
      <c r="A405" s="41" t="s">
        <v>130</v>
      </c>
      <c r="B405" s="3"/>
      <c r="C405" s="3"/>
      <c r="D405" s="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 hidden="1" x14ac:dyDescent="0.3">
      <c r="A406" s="42"/>
      <c r="B406" s="12" t="s">
        <v>156</v>
      </c>
      <c r="C406" s="12" t="s">
        <v>159</v>
      </c>
      <c r="D406" s="12" t="s">
        <v>131</v>
      </c>
      <c r="E406" s="22">
        <v>-17813660795</v>
      </c>
      <c r="F406" s="22">
        <v>-17813660795</v>
      </c>
      <c r="G406" s="22">
        <v>-17813660795</v>
      </c>
      <c r="H406" s="22">
        <v>-17813660795</v>
      </c>
      <c r="I406" s="22">
        <v>-17813660795</v>
      </c>
      <c r="J406" s="22">
        <v>-17813660795</v>
      </c>
      <c r="K406" s="22">
        <v>-17813660795</v>
      </c>
      <c r="L406" s="22">
        <v>-17813660795</v>
      </c>
      <c r="M406" s="22">
        <v>-17813660795</v>
      </c>
      <c r="N406" s="22">
        <v>-17813660795</v>
      </c>
      <c r="O406" s="22">
        <v>-17813660795</v>
      </c>
      <c r="P406" s="22">
        <v>-17813660795</v>
      </c>
    </row>
    <row r="407" spans="1:16" hidden="1" x14ac:dyDescent="0.3">
      <c r="A407" s="42"/>
      <c r="B407" s="12" t="s">
        <v>156</v>
      </c>
      <c r="C407" s="12" t="s">
        <v>162</v>
      </c>
      <c r="D407" s="12" t="s">
        <v>131</v>
      </c>
      <c r="E407" s="22">
        <v>-42658956</v>
      </c>
      <c r="F407" s="22">
        <v>-42658956</v>
      </c>
      <c r="G407" s="22">
        <v>-42658956</v>
      </c>
      <c r="H407" s="22">
        <v>-42658956</v>
      </c>
      <c r="I407" s="22">
        <v>-42658956</v>
      </c>
      <c r="J407" s="22">
        <v>-42658956</v>
      </c>
      <c r="K407" s="22">
        <v>-42658956</v>
      </c>
      <c r="L407" s="22">
        <v>-42658956</v>
      </c>
      <c r="M407" s="22">
        <v>-42658956</v>
      </c>
      <c r="N407" s="22">
        <v>-42658956</v>
      </c>
      <c r="O407" s="22">
        <v>-42658956</v>
      </c>
      <c r="P407" s="22">
        <v>-42658956</v>
      </c>
    </row>
    <row r="408" spans="1:16" hidden="1" x14ac:dyDescent="0.3">
      <c r="A408" s="42"/>
      <c r="B408" s="12" t="s">
        <v>156</v>
      </c>
      <c r="C408" s="12" t="s">
        <v>166</v>
      </c>
      <c r="D408" s="12" t="s">
        <v>131</v>
      </c>
      <c r="E408" s="22">
        <v>-42658956</v>
      </c>
      <c r="F408" s="22">
        <v>-42658956</v>
      </c>
      <c r="G408" s="22">
        <v>-42658956</v>
      </c>
      <c r="H408" s="22">
        <v>-42658956</v>
      </c>
      <c r="I408" s="22">
        <v>-42658956</v>
      </c>
      <c r="J408" s="22">
        <v>-42658956</v>
      </c>
      <c r="K408" s="22">
        <v>-42658956</v>
      </c>
      <c r="L408" s="22">
        <v>-42658956</v>
      </c>
      <c r="M408" s="22">
        <v>-42658956</v>
      </c>
      <c r="N408" s="22">
        <v>-42658956</v>
      </c>
      <c r="O408" s="22">
        <v>-42658956</v>
      </c>
      <c r="P408" s="22">
        <v>-42658956</v>
      </c>
    </row>
    <row r="409" spans="1:16" hidden="1" x14ac:dyDescent="0.3">
      <c r="A409" s="42"/>
      <c r="B409" s="12" t="s">
        <v>156</v>
      </c>
      <c r="C409" s="12"/>
      <c r="D409" s="12" t="s">
        <v>131</v>
      </c>
      <c r="E409" s="13">
        <v>21061619826</v>
      </c>
      <c r="F409" s="13">
        <v>24651750985</v>
      </c>
      <c r="G409" s="13">
        <v>27711216401</v>
      </c>
      <c r="H409" s="13">
        <v>29739394775</v>
      </c>
      <c r="I409" s="13">
        <v>31579371870</v>
      </c>
      <c r="J409" s="13">
        <v>31579371870</v>
      </c>
      <c r="K409" s="13">
        <v>31579371870</v>
      </c>
      <c r="L409" s="13">
        <v>31579371870</v>
      </c>
      <c r="M409" s="13">
        <v>31579371870</v>
      </c>
      <c r="N409" s="13">
        <v>31579371870</v>
      </c>
      <c r="O409" s="13">
        <v>31579371870</v>
      </c>
      <c r="P409" s="13">
        <v>31579371870</v>
      </c>
    </row>
    <row r="410" spans="1:16" hidden="1" x14ac:dyDescent="0.3">
      <c r="A410" s="43" t="s">
        <v>332</v>
      </c>
      <c r="B410" s="15"/>
      <c r="C410" s="15"/>
      <c r="D410" s="15"/>
      <c r="E410" s="16">
        <f t="shared" ref="E410:P410" si="77">SUM(E406:E409)</f>
        <v>3162641119</v>
      </c>
      <c r="F410" s="16">
        <f t="shared" si="77"/>
        <v>6752772278</v>
      </c>
      <c r="G410" s="16">
        <f t="shared" si="77"/>
        <v>9812237694</v>
      </c>
      <c r="H410" s="16">
        <f t="shared" si="77"/>
        <v>11840416068</v>
      </c>
      <c r="I410" s="16">
        <f t="shared" si="77"/>
        <v>13680393163</v>
      </c>
      <c r="J410" s="16">
        <f t="shared" si="77"/>
        <v>13680393163</v>
      </c>
      <c r="K410" s="16">
        <f t="shared" si="77"/>
        <v>13680393163</v>
      </c>
      <c r="L410" s="16">
        <f t="shared" si="77"/>
        <v>13680393163</v>
      </c>
      <c r="M410" s="16">
        <f t="shared" si="77"/>
        <v>13680393163</v>
      </c>
      <c r="N410" s="16">
        <f t="shared" si="77"/>
        <v>13680393163</v>
      </c>
      <c r="O410" s="16">
        <f t="shared" si="77"/>
        <v>13680393163</v>
      </c>
      <c r="P410" s="16">
        <f t="shared" si="77"/>
        <v>13680393163</v>
      </c>
    </row>
    <row r="411" spans="1:16" hidden="1" x14ac:dyDescent="0.3">
      <c r="A411" s="33" t="s">
        <v>127</v>
      </c>
      <c r="B411" s="15"/>
      <c r="C411" s="15"/>
      <c r="D411" s="15"/>
      <c r="E411" s="16">
        <f t="shared" ref="E411:P412" si="78">SUM(E410)</f>
        <v>3162641119</v>
      </c>
      <c r="F411" s="16">
        <f t="shared" si="78"/>
        <v>6752772278</v>
      </c>
      <c r="G411" s="16">
        <f t="shared" si="78"/>
        <v>9812237694</v>
      </c>
      <c r="H411" s="16">
        <f t="shared" si="78"/>
        <v>11840416068</v>
      </c>
      <c r="I411" s="16">
        <f t="shared" si="78"/>
        <v>13680393163</v>
      </c>
      <c r="J411" s="16">
        <f t="shared" si="78"/>
        <v>13680393163</v>
      </c>
      <c r="K411" s="16">
        <f t="shared" si="78"/>
        <v>13680393163</v>
      </c>
      <c r="L411" s="16">
        <f t="shared" si="78"/>
        <v>13680393163</v>
      </c>
      <c r="M411" s="16">
        <f t="shared" si="78"/>
        <v>13680393163</v>
      </c>
      <c r="N411" s="16">
        <f t="shared" si="78"/>
        <v>13680393163</v>
      </c>
      <c r="O411" s="16">
        <f t="shared" si="78"/>
        <v>13680393163</v>
      </c>
      <c r="P411" s="16">
        <f t="shared" si="78"/>
        <v>13680393163</v>
      </c>
    </row>
    <row r="412" spans="1:16" hidden="1" x14ac:dyDescent="0.3">
      <c r="A412" s="14" t="s">
        <v>333</v>
      </c>
      <c r="B412" s="15"/>
      <c r="C412" s="15"/>
      <c r="D412" s="15"/>
      <c r="E412" s="16">
        <f t="shared" si="78"/>
        <v>3162641119</v>
      </c>
      <c r="F412" s="16">
        <f t="shared" si="78"/>
        <v>6752772278</v>
      </c>
      <c r="G412" s="16">
        <f t="shared" si="78"/>
        <v>9812237694</v>
      </c>
      <c r="H412" s="16">
        <f t="shared" si="78"/>
        <v>11840416068</v>
      </c>
      <c r="I412" s="16">
        <f t="shared" si="78"/>
        <v>13680393163</v>
      </c>
      <c r="J412" s="16">
        <f t="shared" si="78"/>
        <v>13680393163</v>
      </c>
      <c r="K412" s="16">
        <f t="shared" si="78"/>
        <v>13680393163</v>
      </c>
      <c r="L412" s="16">
        <f t="shared" si="78"/>
        <v>13680393163</v>
      </c>
      <c r="M412" s="16">
        <f t="shared" si="78"/>
        <v>13680393163</v>
      </c>
      <c r="N412" s="16">
        <f t="shared" si="78"/>
        <v>13680393163</v>
      </c>
      <c r="O412" s="16">
        <f t="shared" si="78"/>
        <v>13680393163</v>
      </c>
      <c r="P412" s="16">
        <f t="shared" si="78"/>
        <v>13680393163</v>
      </c>
    </row>
    <row r="413" spans="1:16" hidden="1" x14ac:dyDescent="0.3">
      <c r="A413" s="17" t="s">
        <v>327</v>
      </c>
      <c r="B413" s="15"/>
      <c r="C413" s="15"/>
      <c r="D413" s="15"/>
      <c r="E413" s="16">
        <f t="shared" ref="E413:P413" si="79">E402+E412</f>
        <v>14275263838</v>
      </c>
      <c r="F413" s="16">
        <f t="shared" si="79"/>
        <v>17865394997</v>
      </c>
      <c r="G413" s="16">
        <f t="shared" si="79"/>
        <v>20924860413</v>
      </c>
      <c r="H413" s="16">
        <f t="shared" si="79"/>
        <v>22953038787</v>
      </c>
      <c r="I413" s="16">
        <f t="shared" si="79"/>
        <v>13693015882</v>
      </c>
      <c r="J413" s="16">
        <f t="shared" si="79"/>
        <v>13693015882</v>
      </c>
      <c r="K413" s="16">
        <f t="shared" si="79"/>
        <v>13693015882</v>
      </c>
      <c r="L413" s="16">
        <f t="shared" si="79"/>
        <v>13693015882</v>
      </c>
      <c r="M413" s="16">
        <f t="shared" si="79"/>
        <v>13693015882</v>
      </c>
      <c r="N413" s="16">
        <f t="shared" si="79"/>
        <v>13693015882</v>
      </c>
      <c r="O413" s="16">
        <f t="shared" si="79"/>
        <v>13693015882</v>
      </c>
      <c r="P413" s="16">
        <f t="shared" si="79"/>
        <v>13693015882</v>
      </c>
    </row>
    <row r="414" spans="1:16" x14ac:dyDescent="0.3">
      <c r="A414" s="23" t="s">
        <v>334</v>
      </c>
      <c r="B414" s="15"/>
      <c r="C414" s="15"/>
      <c r="D414" s="15"/>
      <c r="E414" s="16">
        <f t="shared" ref="E414:P414" si="80">E391+0+0+0+0+0+0+0+0+0+E413+0+0</f>
        <v>149299663838</v>
      </c>
      <c r="F414" s="16">
        <f t="shared" si="80"/>
        <v>152889794997</v>
      </c>
      <c r="G414" s="16">
        <f t="shared" si="80"/>
        <v>155949260413</v>
      </c>
      <c r="H414" s="16">
        <f t="shared" si="80"/>
        <v>157977438787</v>
      </c>
      <c r="I414" s="16">
        <f t="shared" si="80"/>
        <v>148717415882</v>
      </c>
      <c r="J414" s="16">
        <f t="shared" si="80"/>
        <v>148717415882</v>
      </c>
      <c r="K414" s="16">
        <f t="shared" si="80"/>
        <v>148717415882</v>
      </c>
      <c r="L414" s="16">
        <f t="shared" si="80"/>
        <v>148717415882</v>
      </c>
      <c r="M414" s="16">
        <f t="shared" si="80"/>
        <v>148717415882</v>
      </c>
      <c r="N414" s="16">
        <f t="shared" si="80"/>
        <v>148717415882</v>
      </c>
      <c r="O414" s="16">
        <f t="shared" si="80"/>
        <v>148717415882</v>
      </c>
      <c r="P414" s="16">
        <f t="shared" si="80"/>
        <v>148717415882</v>
      </c>
    </row>
    <row r="415" spans="1:16" x14ac:dyDescent="0.3">
      <c r="A415" s="24" t="s">
        <v>335</v>
      </c>
      <c r="B415" s="25"/>
      <c r="C415" s="25"/>
      <c r="D415" s="25"/>
      <c r="E415" s="26">
        <f t="shared" ref="E415:P415" si="81">E414+0</f>
        <v>149299663838</v>
      </c>
      <c r="F415" s="26">
        <f t="shared" si="81"/>
        <v>152889794997</v>
      </c>
      <c r="G415" s="26">
        <f t="shared" si="81"/>
        <v>155949260413</v>
      </c>
      <c r="H415" s="26">
        <f t="shared" si="81"/>
        <v>157977438787</v>
      </c>
      <c r="I415" s="26">
        <f t="shared" si="81"/>
        <v>148717415882</v>
      </c>
      <c r="J415" s="26">
        <f t="shared" si="81"/>
        <v>148717415882</v>
      </c>
      <c r="K415" s="26">
        <f t="shared" si="81"/>
        <v>148717415882</v>
      </c>
      <c r="L415" s="26">
        <f t="shared" si="81"/>
        <v>148717415882</v>
      </c>
      <c r="M415" s="26">
        <f t="shared" si="81"/>
        <v>148717415882</v>
      </c>
      <c r="N415" s="26">
        <f t="shared" si="81"/>
        <v>148717415882</v>
      </c>
      <c r="O415" s="26">
        <f t="shared" si="81"/>
        <v>148717415882</v>
      </c>
      <c r="P415" s="26">
        <f t="shared" si="81"/>
        <v>148717415882</v>
      </c>
    </row>
    <row r="416" spans="1:16" x14ac:dyDescent="0.3">
      <c r="A416" s="25" t="s">
        <v>336</v>
      </c>
      <c r="B416" s="25"/>
      <c r="C416" s="25"/>
      <c r="D416" s="25"/>
      <c r="E416" s="26">
        <f t="shared" ref="E416:P416" si="82">E380+E415</f>
        <v>431168877303</v>
      </c>
      <c r="F416" s="26">
        <f t="shared" si="82"/>
        <v>455891505693</v>
      </c>
      <c r="G416" s="26">
        <f t="shared" si="82"/>
        <v>472306474613</v>
      </c>
      <c r="H416" s="26">
        <f t="shared" si="82"/>
        <v>472043197287</v>
      </c>
      <c r="I416" s="26">
        <f t="shared" si="82"/>
        <v>469912279436</v>
      </c>
      <c r="J416" s="26">
        <f t="shared" si="82"/>
        <v>454122649267</v>
      </c>
      <c r="K416" s="26">
        <f t="shared" si="82"/>
        <v>454016093516</v>
      </c>
      <c r="L416" s="26">
        <f t="shared" si="82"/>
        <v>454016093516</v>
      </c>
      <c r="M416" s="26">
        <f t="shared" si="82"/>
        <v>454016093516</v>
      </c>
      <c r="N416" s="26">
        <f t="shared" si="82"/>
        <v>454016093516</v>
      </c>
      <c r="O416" s="26">
        <f t="shared" si="82"/>
        <v>454016093516</v>
      </c>
      <c r="P416" s="26">
        <f t="shared" si="82"/>
        <v>454016093516</v>
      </c>
    </row>
  </sheetData>
  <mergeCells count="10">
    <mergeCell ref="B7:B9"/>
    <mergeCell ref="C7:C9"/>
    <mergeCell ref="D7:D9"/>
    <mergeCell ref="E7:P7"/>
    <mergeCell ref="A1:P1"/>
    <mergeCell ref="A2:P2"/>
    <mergeCell ref="A3:P3"/>
    <mergeCell ref="A4:P4"/>
    <mergeCell ref="A5:P5"/>
    <mergeCell ref="A6:P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2DC9-4829-4314-8B71-D8EC3281A5C9}">
  <dimension ref="A1:Q93"/>
  <sheetViews>
    <sheetView zoomScale="80" zoomScaleNormal="80" workbookViewId="0">
      <selection activeCell="R12" sqref="R12"/>
    </sheetView>
  </sheetViews>
  <sheetFormatPr defaultRowHeight="14.4" x14ac:dyDescent="0.3"/>
  <cols>
    <col min="4" max="9" width="13.109375" bestFit="1" customWidth="1"/>
    <col min="10" max="10" width="11.88671875" bestFit="1" customWidth="1"/>
    <col min="11" max="15" width="8.109375" bestFit="1" customWidth="1"/>
    <col min="16" max="16" width="10.88671875" bestFit="1" customWidth="1"/>
    <col min="17" max="17" width="11.88671875" bestFit="1" customWidth="1"/>
  </cols>
  <sheetData>
    <row r="1" spans="1:17" ht="15.6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</row>
    <row r="2" spans="1:17" ht="15.6" x14ac:dyDescent="0.3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1:17" ht="17.399999999999999" x14ac:dyDescent="0.3">
      <c r="A3" s="80" t="s">
        <v>337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4" spans="1:17" ht="17.399999999999999" x14ac:dyDescent="0.3">
      <c r="A4" s="80" t="s">
        <v>338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</row>
    <row r="5" spans="1:17" ht="17.399999999999999" x14ac:dyDescent="0.3">
      <c r="A5" s="80" t="s">
        <v>4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</row>
    <row r="6" spans="1:17" ht="17.399999999999999" x14ac:dyDescent="0.3">
      <c r="A6" s="80" t="s">
        <v>4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</row>
    <row r="7" spans="1:17" x14ac:dyDescent="0.3">
      <c r="A7" s="1" t="s">
        <v>5</v>
      </c>
      <c r="B7" s="82" t="s">
        <v>135</v>
      </c>
      <c r="C7" s="82" t="s">
        <v>6</v>
      </c>
      <c r="D7" s="83" t="s">
        <v>339</v>
      </c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4" t="s">
        <v>340</v>
      </c>
      <c r="Q7" s="84" t="s">
        <v>341</v>
      </c>
    </row>
    <row r="8" spans="1:17" x14ac:dyDescent="0.3">
      <c r="A8" s="1" t="s">
        <v>138</v>
      </c>
      <c r="B8" s="82"/>
      <c r="C8" s="82"/>
      <c r="D8" s="2" t="s">
        <v>342</v>
      </c>
      <c r="E8" s="2" t="s">
        <v>343</v>
      </c>
      <c r="F8" s="2" t="s">
        <v>344</v>
      </c>
      <c r="G8" s="2" t="s">
        <v>345</v>
      </c>
      <c r="H8" s="2" t="s">
        <v>346</v>
      </c>
      <c r="I8" s="2" t="s">
        <v>347</v>
      </c>
      <c r="J8" s="2" t="s">
        <v>348</v>
      </c>
      <c r="K8" s="2" t="s">
        <v>349</v>
      </c>
      <c r="L8" s="2" t="s">
        <v>350</v>
      </c>
      <c r="M8" s="2" t="s">
        <v>351</v>
      </c>
      <c r="N8" s="2" t="s">
        <v>352</v>
      </c>
      <c r="O8" s="2" t="s">
        <v>353</v>
      </c>
      <c r="P8" s="84"/>
      <c r="Q8" s="84"/>
    </row>
    <row r="9" spans="1:17" x14ac:dyDescent="0.3">
      <c r="A9" s="1" t="s">
        <v>138</v>
      </c>
      <c r="B9" s="82"/>
      <c r="C9" s="82"/>
      <c r="D9" s="2" t="s">
        <v>138</v>
      </c>
      <c r="E9" s="2" t="s">
        <v>138</v>
      </c>
      <c r="F9" s="2" t="s">
        <v>138</v>
      </c>
      <c r="G9" s="2" t="s">
        <v>138</v>
      </c>
      <c r="H9" s="2" t="s">
        <v>138</v>
      </c>
      <c r="I9" s="2" t="s">
        <v>138</v>
      </c>
      <c r="J9" s="2" t="s">
        <v>138</v>
      </c>
      <c r="K9" s="2" t="s">
        <v>138</v>
      </c>
      <c r="L9" s="2" t="s">
        <v>138</v>
      </c>
      <c r="M9" s="2" t="s">
        <v>138</v>
      </c>
      <c r="N9" s="2" t="s">
        <v>138</v>
      </c>
      <c r="O9" s="2" t="s">
        <v>138</v>
      </c>
      <c r="P9" s="84"/>
      <c r="Q9" s="84"/>
    </row>
    <row r="10" spans="1:17" x14ac:dyDescent="0.3">
      <c r="A10" s="3" t="s">
        <v>354</v>
      </c>
      <c r="B10" s="3"/>
      <c r="C10" s="3"/>
      <c r="D10" s="68"/>
      <c r="E10" s="68"/>
      <c r="F10" s="68"/>
      <c r="G10" s="68"/>
      <c r="H10" s="68"/>
      <c r="I10" s="68"/>
      <c r="J10" s="68"/>
      <c r="K10" s="69"/>
      <c r="L10" s="69"/>
      <c r="M10" s="69"/>
      <c r="N10" s="69"/>
      <c r="O10" s="69"/>
      <c r="P10" s="34"/>
      <c r="Q10" s="34"/>
    </row>
    <row r="11" spans="1:17" x14ac:dyDescent="0.3">
      <c r="A11" s="70" t="s">
        <v>355</v>
      </c>
      <c r="B11" s="3"/>
      <c r="C11" s="3"/>
      <c r="D11" s="68"/>
      <c r="E11" s="68"/>
      <c r="F11" s="68"/>
      <c r="G11" s="68"/>
      <c r="H11" s="68"/>
      <c r="I11" s="68"/>
      <c r="J11" s="68"/>
      <c r="K11" s="69"/>
      <c r="L11" s="69"/>
      <c r="M11" s="69"/>
      <c r="N11" s="69"/>
      <c r="O11" s="69"/>
      <c r="P11" s="34"/>
      <c r="Q11" s="34"/>
    </row>
    <row r="12" spans="1:17" x14ac:dyDescent="0.3">
      <c r="A12" s="8" t="s">
        <v>356</v>
      </c>
      <c r="B12" s="3"/>
      <c r="C12" s="3"/>
      <c r="D12" s="68"/>
      <c r="E12" s="68"/>
      <c r="F12" s="68"/>
      <c r="G12" s="68"/>
      <c r="H12" s="68"/>
      <c r="I12" s="68"/>
      <c r="J12" s="68"/>
      <c r="K12" s="69"/>
      <c r="L12" s="69"/>
      <c r="M12" s="69"/>
      <c r="N12" s="69"/>
      <c r="O12" s="69"/>
      <c r="P12" s="34"/>
      <c r="Q12" s="34"/>
    </row>
    <row r="13" spans="1:17" x14ac:dyDescent="0.3">
      <c r="A13" s="9" t="s">
        <v>357</v>
      </c>
      <c r="B13" s="3"/>
      <c r="C13" s="3"/>
      <c r="D13" s="68"/>
      <c r="E13" s="68"/>
      <c r="F13" s="68"/>
      <c r="G13" s="68"/>
      <c r="H13" s="68"/>
      <c r="I13" s="68"/>
      <c r="J13" s="68"/>
      <c r="K13" s="69"/>
      <c r="L13" s="69"/>
      <c r="M13" s="69"/>
      <c r="N13" s="69"/>
      <c r="O13" s="69"/>
      <c r="P13" s="34"/>
      <c r="Q13" s="34"/>
    </row>
    <row r="14" spans="1:17" x14ac:dyDescent="0.3">
      <c r="A14" s="21"/>
      <c r="B14" s="12" t="s">
        <v>191</v>
      </c>
      <c r="C14" s="12" t="s">
        <v>358</v>
      </c>
      <c r="D14" s="71">
        <v>4920930787</v>
      </c>
      <c r="E14" s="71">
        <v>4920930787</v>
      </c>
      <c r="F14" s="71">
        <v>4920930787</v>
      </c>
      <c r="G14" s="71">
        <v>4920930787</v>
      </c>
      <c r="H14" s="71">
        <v>4920930787</v>
      </c>
      <c r="I14" s="71">
        <v>4920930787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36">
        <v>4920930787</v>
      </c>
      <c r="Q14" s="36">
        <v>24604653935</v>
      </c>
    </row>
    <row r="15" spans="1:17" x14ac:dyDescent="0.3">
      <c r="A15" s="21"/>
      <c r="B15" s="12" t="s">
        <v>199</v>
      </c>
      <c r="C15" s="12" t="s">
        <v>358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1275003348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36">
        <v>0</v>
      </c>
      <c r="Q15" s="36">
        <v>0</v>
      </c>
    </row>
    <row r="16" spans="1:17" x14ac:dyDescent="0.3">
      <c r="A16" s="17" t="s">
        <v>359</v>
      </c>
      <c r="B16" s="15"/>
      <c r="C16" s="15"/>
      <c r="D16" s="72">
        <f t="shared" ref="D16:J16" si="0">SUM(D14:D15)</f>
        <v>4920930787</v>
      </c>
      <c r="E16" s="72">
        <f t="shared" si="0"/>
        <v>4920930787</v>
      </c>
      <c r="F16" s="72">
        <f t="shared" si="0"/>
        <v>4920930787</v>
      </c>
      <c r="G16" s="72">
        <f t="shared" si="0"/>
        <v>4920930787</v>
      </c>
      <c r="H16" s="72">
        <f t="shared" si="0"/>
        <v>4920930787</v>
      </c>
      <c r="I16" s="72">
        <f t="shared" si="0"/>
        <v>6195934135</v>
      </c>
      <c r="J16" s="72">
        <f t="shared" si="0"/>
        <v>0</v>
      </c>
      <c r="K16" s="72">
        <v>0</v>
      </c>
      <c r="L16" s="72">
        <v>0</v>
      </c>
      <c r="M16" s="72">
        <v>0</v>
      </c>
      <c r="N16" s="72">
        <v>0</v>
      </c>
      <c r="O16" s="72">
        <v>0</v>
      </c>
      <c r="P16" s="37">
        <f>SUM(P14:P15)</f>
        <v>4920930787</v>
      </c>
      <c r="Q16" s="37">
        <f>SUM(Q14:Q15)</f>
        <v>24604653935</v>
      </c>
    </row>
    <row r="17" spans="1:17" x14ac:dyDescent="0.3">
      <c r="A17" s="23" t="s">
        <v>360</v>
      </c>
      <c r="B17" s="15"/>
      <c r="C17" s="15"/>
      <c r="D17" s="72">
        <f t="shared" ref="D17:J17" si="1">SUM(D16)</f>
        <v>4920930787</v>
      </c>
      <c r="E17" s="72">
        <f t="shared" si="1"/>
        <v>4920930787</v>
      </c>
      <c r="F17" s="72">
        <f t="shared" si="1"/>
        <v>4920930787</v>
      </c>
      <c r="G17" s="72">
        <f t="shared" si="1"/>
        <v>4920930787</v>
      </c>
      <c r="H17" s="72">
        <f t="shared" si="1"/>
        <v>4920930787</v>
      </c>
      <c r="I17" s="72">
        <f t="shared" si="1"/>
        <v>6195934135</v>
      </c>
      <c r="J17" s="72">
        <f t="shared" si="1"/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37">
        <f>SUM(P16)</f>
        <v>4920930787</v>
      </c>
      <c r="Q17" s="37">
        <f>SUM(Q16)</f>
        <v>24604653935</v>
      </c>
    </row>
    <row r="18" spans="1:17" x14ac:dyDescent="0.3">
      <c r="A18" s="8" t="s">
        <v>361</v>
      </c>
      <c r="B18" s="3"/>
      <c r="C18" s="3"/>
      <c r="D18" s="68"/>
      <c r="E18" s="68"/>
      <c r="F18" s="68"/>
      <c r="G18" s="68"/>
      <c r="H18" s="68"/>
      <c r="I18" s="68"/>
      <c r="J18" s="68"/>
      <c r="K18" s="69"/>
      <c r="L18" s="69"/>
      <c r="M18" s="69"/>
      <c r="N18" s="69"/>
      <c r="O18" s="69"/>
      <c r="P18" s="34"/>
      <c r="Q18" s="34"/>
    </row>
    <row r="19" spans="1:17" x14ac:dyDescent="0.3">
      <c r="A19" s="73" t="s">
        <v>362</v>
      </c>
      <c r="B19" s="12" t="s">
        <v>199</v>
      </c>
      <c r="C19" s="12" t="s">
        <v>358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3375919</v>
      </c>
      <c r="J19" s="71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36">
        <v>0</v>
      </c>
      <c r="Q19" s="36">
        <v>0</v>
      </c>
    </row>
    <row r="20" spans="1:17" x14ac:dyDescent="0.3">
      <c r="A20" s="23" t="s">
        <v>363</v>
      </c>
      <c r="B20" s="15"/>
      <c r="C20" s="15"/>
      <c r="D20" s="72">
        <f t="shared" ref="D20:J20" si="2">SUM(D19)</f>
        <v>0</v>
      </c>
      <c r="E20" s="72">
        <f t="shared" si="2"/>
        <v>0</v>
      </c>
      <c r="F20" s="72">
        <f t="shared" si="2"/>
        <v>0</v>
      </c>
      <c r="G20" s="72">
        <f t="shared" si="2"/>
        <v>0</v>
      </c>
      <c r="H20" s="72">
        <f t="shared" si="2"/>
        <v>0</v>
      </c>
      <c r="I20" s="72">
        <f t="shared" si="2"/>
        <v>3375919</v>
      </c>
      <c r="J20" s="72">
        <f t="shared" si="2"/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  <c r="P20" s="37">
        <f>SUM(P19)</f>
        <v>0</v>
      </c>
      <c r="Q20" s="37">
        <f>SUM(Q19)</f>
        <v>0</v>
      </c>
    </row>
    <row r="21" spans="1:17" x14ac:dyDescent="0.3">
      <c r="A21" s="74" t="s">
        <v>364</v>
      </c>
      <c r="B21" s="15"/>
      <c r="C21" s="15"/>
      <c r="D21" s="72">
        <f t="shared" ref="D21:J21" si="3">SUM(D17,D20)</f>
        <v>4920930787</v>
      </c>
      <c r="E21" s="72">
        <f t="shared" si="3"/>
        <v>4920930787</v>
      </c>
      <c r="F21" s="72">
        <f t="shared" si="3"/>
        <v>4920930787</v>
      </c>
      <c r="G21" s="72">
        <f t="shared" si="3"/>
        <v>4920930787</v>
      </c>
      <c r="H21" s="72">
        <f t="shared" si="3"/>
        <v>4920930787</v>
      </c>
      <c r="I21" s="72">
        <f t="shared" si="3"/>
        <v>6199310054</v>
      </c>
      <c r="J21" s="72">
        <f t="shared" si="3"/>
        <v>0</v>
      </c>
      <c r="K21" s="72">
        <v>0</v>
      </c>
      <c r="L21" s="72">
        <v>0</v>
      </c>
      <c r="M21" s="72">
        <v>0</v>
      </c>
      <c r="N21" s="72">
        <v>0</v>
      </c>
      <c r="O21" s="72">
        <v>0</v>
      </c>
      <c r="P21" s="37">
        <f>SUM(P17,P20)</f>
        <v>4920930787</v>
      </c>
      <c r="Q21" s="37">
        <f>SUM(Q17,Q20)</f>
        <v>24604653935</v>
      </c>
    </row>
    <row r="22" spans="1:17" hidden="1" x14ac:dyDescent="0.3">
      <c r="A22" s="15" t="s">
        <v>365</v>
      </c>
      <c r="B22" s="15"/>
      <c r="C22" s="15"/>
      <c r="D22" s="72">
        <f t="shared" ref="D22:J22" si="4">SUM(D21)</f>
        <v>4920930787</v>
      </c>
      <c r="E22" s="72">
        <f t="shared" si="4"/>
        <v>4920930787</v>
      </c>
      <c r="F22" s="72">
        <f t="shared" si="4"/>
        <v>4920930787</v>
      </c>
      <c r="G22" s="72">
        <f t="shared" si="4"/>
        <v>4920930787</v>
      </c>
      <c r="H22" s="72">
        <f t="shared" si="4"/>
        <v>4920930787</v>
      </c>
      <c r="I22" s="72">
        <f t="shared" si="4"/>
        <v>6199310054</v>
      </c>
      <c r="J22" s="72">
        <f t="shared" si="4"/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37">
        <f>SUM(P21)</f>
        <v>4920930787</v>
      </c>
      <c r="Q22" s="37">
        <f>SUM(Q21)</f>
        <v>24604653935</v>
      </c>
    </row>
    <row r="23" spans="1:17" x14ac:dyDescent="0.3">
      <c r="A23" s="15" t="s">
        <v>366</v>
      </c>
      <c r="B23" s="15"/>
      <c r="C23" s="15"/>
      <c r="D23" s="72">
        <f t="shared" ref="D23:J23" si="5">D22-0</f>
        <v>4920930787</v>
      </c>
      <c r="E23" s="72">
        <f t="shared" si="5"/>
        <v>4920930787</v>
      </c>
      <c r="F23" s="72">
        <f t="shared" si="5"/>
        <v>4920930787</v>
      </c>
      <c r="G23" s="72">
        <f t="shared" si="5"/>
        <v>4920930787</v>
      </c>
      <c r="H23" s="72">
        <f t="shared" si="5"/>
        <v>4920930787</v>
      </c>
      <c r="I23" s="72">
        <f t="shared" si="5"/>
        <v>6199310054</v>
      </c>
      <c r="J23" s="72">
        <f t="shared" si="5"/>
        <v>0</v>
      </c>
      <c r="K23" s="72">
        <v>0</v>
      </c>
      <c r="L23" s="72">
        <v>0</v>
      </c>
      <c r="M23" s="72">
        <v>0</v>
      </c>
      <c r="N23" s="72">
        <v>0</v>
      </c>
      <c r="O23" s="72">
        <v>0</v>
      </c>
      <c r="P23" s="37">
        <f>P22-0</f>
        <v>4920930787</v>
      </c>
      <c r="Q23" s="37">
        <f>Q22-0</f>
        <v>24604653935</v>
      </c>
    </row>
    <row r="24" spans="1:17" x14ac:dyDescent="0.3">
      <c r="A24" s="3" t="s">
        <v>367</v>
      </c>
      <c r="B24" s="3"/>
      <c r="C24" s="3"/>
      <c r="D24" s="68"/>
      <c r="E24" s="68"/>
      <c r="F24" s="68"/>
      <c r="G24" s="68"/>
      <c r="H24" s="68"/>
      <c r="I24" s="68"/>
      <c r="J24" s="68"/>
      <c r="K24" s="69"/>
      <c r="L24" s="69"/>
      <c r="M24" s="69"/>
      <c r="N24" s="69"/>
      <c r="O24" s="69"/>
      <c r="P24" s="34"/>
      <c r="Q24" s="34"/>
    </row>
    <row r="25" spans="1:17" x14ac:dyDescent="0.3">
      <c r="A25" s="70" t="s">
        <v>368</v>
      </c>
      <c r="B25" s="3"/>
      <c r="C25" s="3"/>
      <c r="D25" s="68"/>
      <c r="E25" s="68"/>
      <c r="F25" s="68"/>
      <c r="G25" s="68"/>
      <c r="H25" s="68"/>
      <c r="I25" s="68"/>
      <c r="J25" s="68"/>
      <c r="K25" s="69"/>
      <c r="L25" s="69"/>
      <c r="M25" s="69"/>
      <c r="N25" s="69"/>
      <c r="O25" s="69"/>
      <c r="P25" s="34"/>
      <c r="Q25" s="34"/>
    </row>
    <row r="26" spans="1:17" x14ac:dyDescent="0.3">
      <c r="A26" s="8" t="s">
        <v>369</v>
      </c>
      <c r="B26" s="3"/>
      <c r="C26" s="3"/>
      <c r="D26" s="68"/>
      <c r="E26" s="68"/>
      <c r="F26" s="68"/>
      <c r="G26" s="68"/>
      <c r="H26" s="68"/>
      <c r="I26" s="68"/>
      <c r="J26" s="68"/>
      <c r="K26" s="69"/>
      <c r="L26" s="69"/>
      <c r="M26" s="69"/>
      <c r="N26" s="69"/>
      <c r="O26" s="69"/>
      <c r="P26" s="34"/>
      <c r="Q26" s="34"/>
    </row>
    <row r="27" spans="1:17" x14ac:dyDescent="0.3">
      <c r="A27" s="73" t="s">
        <v>370</v>
      </c>
      <c r="B27" s="12" t="s">
        <v>156</v>
      </c>
      <c r="C27" s="12" t="s">
        <v>371</v>
      </c>
      <c r="D27" s="71">
        <v>522557121</v>
      </c>
      <c r="E27" s="71">
        <v>522557121</v>
      </c>
      <c r="F27" s="71">
        <v>522557121</v>
      </c>
      <c r="G27" s="71">
        <v>838769876</v>
      </c>
      <c r="H27" s="71">
        <v>838769876</v>
      </c>
      <c r="I27" s="71">
        <v>838769876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36">
        <v>522557121</v>
      </c>
      <c r="Q27" s="36">
        <v>3245211115</v>
      </c>
    </row>
    <row r="28" spans="1:17" x14ac:dyDescent="0.3">
      <c r="A28" s="73" t="s">
        <v>372</v>
      </c>
      <c r="B28" s="12" t="s">
        <v>156</v>
      </c>
      <c r="C28" s="12" t="s">
        <v>371</v>
      </c>
      <c r="D28" s="71">
        <v>4248406</v>
      </c>
      <c r="E28" s="71">
        <v>4248406</v>
      </c>
      <c r="F28" s="71">
        <v>4248406</v>
      </c>
      <c r="G28" s="71">
        <v>4248406</v>
      </c>
      <c r="H28" s="71">
        <v>4248406</v>
      </c>
      <c r="I28" s="71">
        <v>4248406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36">
        <v>4248406</v>
      </c>
      <c r="Q28" s="36">
        <v>21242030</v>
      </c>
    </row>
    <row r="29" spans="1:17" x14ac:dyDescent="0.3">
      <c r="A29" s="73" t="s">
        <v>373</v>
      </c>
      <c r="B29" s="12" t="s">
        <v>156</v>
      </c>
      <c r="C29" s="12" t="s">
        <v>371</v>
      </c>
      <c r="D29" s="71">
        <v>0</v>
      </c>
      <c r="E29" s="71">
        <v>0</v>
      </c>
      <c r="F29" s="71">
        <v>0</v>
      </c>
      <c r="G29" s="71">
        <v>531684826</v>
      </c>
      <c r="H29" s="71">
        <v>533610752</v>
      </c>
      <c r="I29" s="71">
        <v>534617486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36">
        <v>0</v>
      </c>
      <c r="Q29" s="36">
        <v>1065295578</v>
      </c>
    </row>
    <row r="30" spans="1:17" x14ac:dyDescent="0.3">
      <c r="A30" s="73" t="s">
        <v>374</v>
      </c>
      <c r="B30" s="12" t="s">
        <v>156</v>
      </c>
      <c r="C30" s="12" t="s">
        <v>371</v>
      </c>
      <c r="D30" s="71">
        <v>0</v>
      </c>
      <c r="E30" s="71">
        <v>0</v>
      </c>
      <c r="F30" s="71">
        <v>0</v>
      </c>
      <c r="G30" s="71">
        <v>68510616</v>
      </c>
      <c r="H30" s="71">
        <v>146470972</v>
      </c>
      <c r="I30" s="71">
        <v>73235486</v>
      </c>
      <c r="J30" s="75">
        <v>-73235486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36">
        <v>0</v>
      </c>
      <c r="Q30" s="36">
        <v>214981588</v>
      </c>
    </row>
    <row r="31" spans="1:17" x14ac:dyDescent="0.3">
      <c r="A31" s="9" t="s">
        <v>375</v>
      </c>
      <c r="B31" s="3"/>
      <c r="C31" s="3"/>
      <c r="D31" s="68"/>
      <c r="E31" s="68"/>
      <c r="F31" s="68"/>
      <c r="G31" s="68"/>
      <c r="H31" s="68"/>
      <c r="I31" s="68"/>
      <c r="J31" s="68"/>
      <c r="K31" s="69"/>
      <c r="L31" s="69"/>
      <c r="M31" s="69"/>
      <c r="N31" s="69"/>
      <c r="O31" s="69"/>
      <c r="P31" s="34"/>
      <c r="Q31" s="34"/>
    </row>
    <row r="32" spans="1:17" x14ac:dyDescent="0.3">
      <c r="A32" s="21"/>
      <c r="B32" s="12" t="s">
        <v>156</v>
      </c>
      <c r="C32" s="12" t="s">
        <v>371</v>
      </c>
      <c r="D32" s="71">
        <v>199923388</v>
      </c>
      <c r="E32" s="75">
        <v>-34332750</v>
      </c>
      <c r="F32" s="71">
        <v>143679750</v>
      </c>
      <c r="G32" s="71">
        <v>21143750</v>
      </c>
      <c r="H32" s="71">
        <v>0</v>
      </c>
      <c r="I32" s="71">
        <v>14388125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36">
        <v>199923388</v>
      </c>
      <c r="Q32" s="36">
        <v>330414138</v>
      </c>
    </row>
    <row r="33" spans="1:17" x14ac:dyDescent="0.3">
      <c r="A33" s="21"/>
      <c r="B33" s="12" t="s">
        <v>172</v>
      </c>
      <c r="C33" s="12" t="s">
        <v>371</v>
      </c>
      <c r="D33" s="75">
        <v>-89330250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36">
        <v>-89330250</v>
      </c>
      <c r="Q33" s="36">
        <v>-89330250</v>
      </c>
    </row>
    <row r="34" spans="1:17" x14ac:dyDescent="0.3">
      <c r="A34" s="21"/>
      <c r="B34" s="12" t="s">
        <v>181</v>
      </c>
      <c r="C34" s="12" t="s">
        <v>371</v>
      </c>
      <c r="D34" s="75">
        <v>-73317861</v>
      </c>
      <c r="E34" s="71">
        <v>32785227</v>
      </c>
      <c r="F34" s="71">
        <v>32785227</v>
      </c>
      <c r="G34" s="71">
        <v>32785227</v>
      </c>
      <c r="H34" s="71">
        <v>32785227</v>
      </c>
      <c r="I34" s="71">
        <v>32785227</v>
      </c>
      <c r="J34" s="71">
        <v>0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36">
        <v>-73317861</v>
      </c>
      <c r="Q34" s="36">
        <v>57823047</v>
      </c>
    </row>
    <row r="35" spans="1:17" x14ac:dyDescent="0.3">
      <c r="A35" s="21"/>
      <c r="B35" s="12" t="s">
        <v>183</v>
      </c>
      <c r="C35" s="12" t="s">
        <v>371</v>
      </c>
      <c r="D35" s="71">
        <v>29325000</v>
      </c>
      <c r="E35" s="71">
        <v>29325000</v>
      </c>
      <c r="F35" s="71">
        <v>29325000</v>
      </c>
      <c r="G35" s="71">
        <v>29325000</v>
      </c>
      <c r="H35" s="71">
        <v>29325000</v>
      </c>
      <c r="I35" s="71">
        <v>29325000</v>
      </c>
      <c r="J35" s="71">
        <v>0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36">
        <v>29325000</v>
      </c>
      <c r="Q35" s="36">
        <v>146625000</v>
      </c>
    </row>
    <row r="36" spans="1:17" x14ac:dyDescent="0.3">
      <c r="A36" s="21"/>
      <c r="B36" s="12" t="s">
        <v>184</v>
      </c>
      <c r="C36" s="12" t="s">
        <v>371</v>
      </c>
      <c r="D36" s="75">
        <v>-13966054</v>
      </c>
      <c r="E36" s="71">
        <v>2725528</v>
      </c>
      <c r="F36" s="71">
        <v>2725528</v>
      </c>
      <c r="G36" s="71">
        <v>2725528</v>
      </c>
      <c r="H36" s="71">
        <v>2725528</v>
      </c>
      <c r="I36" s="71">
        <v>2725528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36">
        <v>-13966054</v>
      </c>
      <c r="Q36" s="36">
        <v>-3063942</v>
      </c>
    </row>
    <row r="37" spans="1:17" x14ac:dyDescent="0.3">
      <c r="A37" s="21"/>
      <c r="B37" s="12" t="s">
        <v>185</v>
      </c>
      <c r="C37" s="12" t="s">
        <v>371</v>
      </c>
      <c r="D37" s="75">
        <v>-25350000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36">
        <v>-25350000</v>
      </c>
      <c r="Q37" s="36">
        <v>-25350000</v>
      </c>
    </row>
    <row r="38" spans="1:17" x14ac:dyDescent="0.3">
      <c r="A38" s="21"/>
      <c r="B38" s="12" t="s">
        <v>196</v>
      </c>
      <c r="C38" s="12" t="s">
        <v>371</v>
      </c>
      <c r="D38" s="71">
        <v>33427312</v>
      </c>
      <c r="E38" s="71">
        <v>33427312</v>
      </c>
      <c r="F38" s="71">
        <v>33427312</v>
      </c>
      <c r="G38" s="71">
        <v>33427312</v>
      </c>
      <c r="H38" s="71">
        <v>38749893</v>
      </c>
      <c r="I38" s="71">
        <v>48427312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36">
        <v>33427312</v>
      </c>
      <c r="Q38" s="36">
        <v>172459141</v>
      </c>
    </row>
    <row r="39" spans="1:17" x14ac:dyDescent="0.3">
      <c r="A39" s="17" t="s">
        <v>376</v>
      </c>
      <c r="B39" s="15"/>
      <c r="C39" s="15"/>
      <c r="D39" s="72">
        <f t="shared" ref="D39:J39" si="6">SUM(D32:D38)</f>
        <v>60711535</v>
      </c>
      <c r="E39" s="72">
        <f t="shared" si="6"/>
        <v>63930317</v>
      </c>
      <c r="F39" s="72">
        <f t="shared" si="6"/>
        <v>241942817</v>
      </c>
      <c r="G39" s="72">
        <f t="shared" si="6"/>
        <v>119406817</v>
      </c>
      <c r="H39" s="72">
        <f t="shared" si="6"/>
        <v>103585648</v>
      </c>
      <c r="I39" s="72">
        <f t="shared" si="6"/>
        <v>127651192</v>
      </c>
      <c r="J39" s="72">
        <f t="shared" si="6"/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37">
        <f>SUM(P32:P38)</f>
        <v>60711535</v>
      </c>
      <c r="Q39" s="37">
        <f>SUM(Q32:Q38)</f>
        <v>589577134</v>
      </c>
    </row>
    <row r="40" spans="1:17" x14ac:dyDescent="0.3">
      <c r="A40" s="9" t="s">
        <v>377</v>
      </c>
      <c r="B40" s="3"/>
      <c r="C40" s="3"/>
      <c r="D40" s="68"/>
      <c r="E40" s="68"/>
      <c r="F40" s="68"/>
      <c r="G40" s="68"/>
      <c r="H40" s="68"/>
      <c r="I40" s="68"/>
      <c r="J40" s="68"/>
      <c r="K40" s="69"/>
      <c r="L40" s="69"/>
      <c r="M40" s="69"/>
      <c r="N40" s="69"/>
      <c r="O40" s="69"/>
      <c r="P40" s="34"/>
      <c r="Q40" s="34"/>
    </row>
    <row r="41" spans="1:17" x14ac:dyDescent="0.3">
      <c r="A41" s="21"/>
      <c r="B41" s="12" t="s">
        <v>156</v>
      </c>
      <c r="C41" s="12" t="s">
        <v>371</v>
      </c>
      <c r="D41" s="71">
        <v>0</v>
      </c>
      <c r="E41" s="71">
        <v>0</v>
      </c>
      <c r="F41" s="71">
        <v>0</v>
      </c>
      <c r="G41" s="71">
        <v>1007719</v>
      </c>
      <c r="H41" s="71">
        <v>3393165</v>
      </c>
      <c r="I41" s="71">
        <v>0</v>
      </c>
      <c r="J41" s="71">
        <v>0</v>
      </c>
      <c r="K41" s="71">
        <v>0</v>
      </c>
      <c r="L41" s="71">
        <v>0</v>
      </c>
      <c r="M41" s="71">
        <v>0</v>
      </c>
      <c r="N41" s="71">
        <v>0</v>
      </c>
      <c r="O41" s="71">
        <v>0</v>
      </c>
      <c r="P41" s="36">
        <v>0</v>
      </c>
      <c r="Q41" s="36">
        <v>4400884</v>
      </c>
    </row>
    <row r="42" spans="1:17" x14ac:dyDescent="0.3">
      <c r="A42" s="21"/>
      <c r="B42" s="12" t="s">
        <v>161</v>
      </c>
      <c r="C42" s="12" t="s">
        <v>371</v>
      </c>
      <c r="D42" s="71">
        <v>5834340</v>
      </c>
      <c r="E42" s="71">
        <v>5834340</v>
      </c>
      <c r="F42" s="71">
        <v>5834338</v>
      </c>
      <c r="G42" s="71">
        <v>5268812</v>
      </c>
      <c r="H42" s="71">
        <v>5268812</v>
      </c>
      <c r="I42" s="71">
        <v>5268812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36">
        <v>5834340</v>
      </c>
      <c r="Q42" s="36">
        <v>28040642</v>
      </c>
    </row>
    <row r="43" spans="1:17" x14ac:dyDescent="0.3">
      <c r="A43" s="17" t="s">
        <v>378</v>
      </c>
      <c r="B43" s="15"/>
      <c r="C43" s="15"/>
      <c r="D43" s="72">
        <f t="shared" ref="D43:J43" si="7">SUM(D41:D42)</f>
        <v>5834340</v>
      </c>
      <c r="E43" s="72">
        <f t="shared" si="7"/>
        <v>5834340</v>
      </c>
      <c r="F43" s="72">
        <f t="shared" si="7"/>
        <v>5834338</v>
      </c>
      <c r="G43" s="72">
        <f t="shared" si="7"/>
        <v>6276531</v>
      </c>
      <c r="H43" s="72">
        <f t="shared" si="7"/>
        <v>8661977</v>
      </c>
      <c r="I43" s="72">
        <f t="shared" si="7"/>
        <v>5268812</v>
      </c>
      <c r="J43" s="72">
        <f t="shared" si="7"/>
        <v>0</v>
      </c>
      <c r="K43" s="72">
        <v>0</v>
      </c>
      <c r="L43" s="72">
        <v>0</v>
      </c>
      <c r="M43" s="72">
        <v>0</v>
      </c>
      <c r="N43" s="72">
        <v>0</v>
      </c>
      <c r="O43" s="72">
        <v>0</v>
      </c>
      <c r="P43" s="37">
        <f>SUM(P41:P42)</f>
        <v>5834340</v>
      </c>
      <c r="Q43" s="37">
        <f>SUM(Q41:Q42)</f>
        <v>32441526</v>
      </c>
    </row>
    <row r="44" spans="1:17" x14ac:dyDescent="0.3">
      <c r="A44" s="73" t="s">
        <v>379</v>
      </c>
      <c r="B44" s="12" t="s">
        <v>171</v>
      </c>
      <c r="C44" s="12" t="s">
        <v>371</v>
      </c>
      <c r="D44" s="71">
        <v>84336877</v>
      </c>
      <c r="E44" s="71">
        <v>84336877</v>
      </c>
      <c r="F44" s="71">
        <v>84336877</v>
      </c>
      <c r="G44" s="71">
        <v>84336877</v>
      </c>
      <c r="H44" s="71">
        <v>84336877</v>
      </c>
      <c r="I44" s="71">
        <v>84336877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36">
        <v>84336877</v>
      </c>
      <c r="Q44" s="36">
        <v>421684385</v>
      </c>
    </row>
    <row r="45" spans="1:17" x14ac:dyDescent="0.3">
      <c r="A45" s="73" t="s">
        <v>380</v>
      </c>
      <c r="B45" s="12" t="s">
        <v>156</v>
      </c>
      <c r="C45" s="12" t="s">
        <v>371</v>
      </c>
      <c r="D45" s="71">
        <v>0</v>
      </c>
      <c r="E45" s="71">
        <v>0</v>
      </c>
      <c r="F45" s="71">
        <v>0</v>
      </c>
      <c r="G45" s="71">
        <v>0</v>
      </c>
      <c r="H45" s="71">
        <v>23237152</v>
      </c>
      <c r="I45" s="71">
        <v>29087854</v>
      </c>
      <c r="J45" s="75">
        <v>-9920265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36">
        <v>0</v>
      </c>
      <c r="Q45" s="36">
        <v>23237152</v>
      </c>
    </row>
    <row r="46" spans="1:17" x14ac:dyDescent="0.3">
      <c r="A46" s="23" t="s">
        <v>381</v>
      </c>
      <c r="B46" s="15"/>
      <c r="C46" s="15"/>
      <c r="D46" s="72">
        <f t="shared" ref="D46:J46" si="8">SUM(D27:D30,D39,D43:D45)</f>
        <v>677688279</v>
      </c>
      <c r="E46" s="72">
        <f t="shared" si="8"/>
        <v>680907061</v>
      </c>
      <c r="F46" s="72">
        <f t="shared" si="8"/>
        <v>858919559</v>
      </c>
      <c r="G46" s="72">
        <f t="shared" si="8"/>
        <v>1653233949</v>
      </c>
      <c r="H46" s="72">
        <f t="shared" si="8"/>
        <v>1742921660</v>
      </c>
      <c r="I46" s="72">
        <f t="shared" si="8"/>
        <v>1697215989</v>
      </c>
      <c r="J46" s="76">
        <f t="shared" si="8"/>
        <v>-83155751</v>
      </c>
      <c r="K46" s="72">
        <v>0</v>
      </c>
      <c r="L46" s="72">
        <v>0</v>
      </c>
      <c r="M46" s="72">
        <v>0</v>
      </c>
      <c r="N46" s="72">
        <v>0</v>
      </c>
      <c r="O46" s="72">
        <v>0</v>
      </c>
      <c r="P46" s="37">
        <f>SUM(P27:P30,P39,P43:P45)</f>
        <v>677688279</v>
      </c>
      <c r="Q46" s="37">
        <f>SUM(Q27:Q30,Q39,Q43:Q45)</f>
        <v>5613670508</v>
      </c>
    </row>
    <row r="47" spans="1:17" x14ac:dyDescent="0.3">
      <c r="A47" s="74" t="s">
        <v>382</v>
      </c>
      <c r="B47" s="15"/>
      <c r="C47" s="15"/>
      <c r="D47" s="72">
        <f t="shared" ref="D47:J48" si="9">SUM(D46)</f>
        <v>677688279</v>
      </c>
      <c r="E47" s="72">
        <f t="shared" si="9"/>
        <v>680907061</v>
      </c>
      <c r="F47" s="72">
        <f t="shared" si="9"/>
        <v>858919559</v>
      </c>
      <c r="G47" s="72">
        <f t="shared" si="9"/>
        <v>1653233949</v>
      </c>
      <c r="H47" s="72">
        <f t="shared" si="9"/>
        <v>1742921660</v>
      </c>
      <c r="I47" s="72">
        <f t="shared" si="9"/>
        <v>1697215989</v>
      </c>
      <c r="J47" s="76">
        <f t="shared" si="9"/>
        <v>-83155751</v>
      </c>
      <c r="K47" s="72">
        <v>0</v>
      </c>
      <c r="L47" s="72">
        <v>0</v>
      </c>
      <c r="M47" s="72">
        <v>0</v>
      </c>
      <c r="N47" s="72">
        <v>0</v>
      </c>
      <c r="O47" s="72">
        <v>0</v>
      </c>
      <c r="P47" s="37">
        <f>SUM(P46)</f>
        <v>677688279</v>
      </c>
      <c r="Q47" s="37">
        <f>SUM(Q46)</f>
        <v>5613670508</v>
      </c>
    </row>
    <row r="48" spans="1:17" hidden="1" x14ac:dyDescent="0.3">
      <c r="A48" s="15" t="s">
        <v>383</v>
      </c>
      <c r="B48" s="15"/>
      <c r="C48" s="15"/>
      <c r="D48" s="72">
        <f t="shared" si="9"/>
        <v>677688279</v>
      </c>
      <c r="E48" s="72">
        <f t="shared" si="9"/>
        <v>680907061</v>
      </c>
      <c r="F48" s="72">
        <f t="shared" si="9"/>
        <v>858919559</v>
      </c>
      <c r="G48" s="72">
        <f t="shared" si="9"/>
        <v>1653233949</v>
      </c>
      <c r="H48" s="72">
        <f t="shared" si="9"/>
        <v>1742921660</v>
      </c>
      <c r="I48" s="72">
        <f t="shared" si="9"/>
        <v>1697215989</v>
      </c>
      <c r="J48" s="76">
        <f t="shared" si="9"/>
        <v>-83155751</v>
      </c>
      <c r="K48" s="72">
        <v>0</v>
      </c>
      <c r="L48" s="72">
        <v>0</v>
      </c>
      <c r="M48" s="72">
        <v>0</v>
      </c>
      <c r="N48" s="72">
        <v>0</v>
      </c>
      <c r="O48" s="72">
        <v>0</v>
      </c>
      <c r="P48" s="37">
        <f>SUM(P47)</f>
        <v>677688279</v>
      </c>
      <c r="Q48" s="37">
        <f>SUM(Q47)</f>
        <v>5613670508</v>
      </c>
    </row>
    <row r="49" spans="1:17" x14ac:dyDescent="0.3">
      <c r="A49" s="15" t="s">
        <v>384</v>
      </c>
      <c r="B49" s="15"/>
      <c r="C49" s="15"/>
      <c r="D49" s="72">
        <f t="shared" ref="D49:J49" si="10">D23-D48</f>
        <v>4243242508</v>
      </c>
      <c r="E49" s="72">
        <f t="shared" si="10"/>
        <v>4240023726</v>
      </c>
      <c r="F49" s="72">
        <f t="shared" si="10"/>
        <v>4062011228</v>
      </c>
      <c r="G49" s="72">
        <f t="shared" si="10"/>
        <v>3267696838</v>
      </c>
      <c r="H49" s="72">
        <f t="shared" si="10"/>
        <v>3178009127</v>
      </c>
      <c r="I49" s="72">
        <f t="shared" si="10"/>
        <v>4502094065</v>
      </c>
      <c r="J49" s="72">
        <f t="shared" si="10"/>
        <v>83155751</v>
      </c>
      <c r="K49" s="72">
        <v>0</v>
      </c>
      <c r="L49" s="72">
        <v>0</v>
      </c>
      <c r="M49" s="72">
        <v>0</v>
      </c>
      <c r="N49" s="72">
        <v>0</v>
      </c>
      <c r="O49" s="72">
        <v>0</v>
      </c>
      <c r="P49" s="37">
        <f>P23-P48</f>
        <v>4243242508</v>
      </c>
      <c r="Q49" s="37">
        <f>Q23-Q48</f>
        <v>18990983427</v>
      </c>
    </row>
    <row r="50" spans="1:17" x14ac:dyDescent="0.3">
      <c r="A50" s="3" t="s">
        <v>385</v>
      </c>
      <c r="B50" s="3"/>
      <c r="C50" s="3"/>
      <c r="D50" s="68"/>
      <c r="E50" s="68"/>
      <c r="F50" s="68"/>
      <c r="G50" s="68"/>
      <c r="H50" s="68"/>
      <c r="I50" s="68"/>
      <c r="J50" s="68"/>
      <c r="K50" s="69"/>
      <c r="L50" s="69"/>
      <c r="M50" s="69"/>
      <c r="N50" s="69"/>
      <c r="O50" s="69"/>
      <c r="P50" s="34"/>
      <c r="Q50" s="34"/>
    </row>
    <row r="51" spans="1:17" x14ac:dyDescent="0.3">
      <c r="A51" s="70" t="s">
        <v>386</v>
      </c>
      <c r="B51" s="3"/>
      <c r="C51" s="3"/>
      <c r="D51" s="68"/>
      <c r="E51" s="68"/>
      <c r="F51" s="68"/>
      <c r="G51" s="68"/>
      <c r="H51" s="68"/>
      <c r="I51" s="68"/>
      <c r="J51" s="68"/>
      <c r="K51" s="69"/>
      <c r="L51" s="69"/>
      <c r="M51" s="69"/>
      <c r="N51" s="69"/>
      <c r="O51" s="69"/>
      <c r="P51" s="34"/>
      <c r="Q51" s="34"/>
    </row>
    <row r="52" spans="1:17" x14ac:dyDescent="0.3">
      <c r="A52" s="8" t="s">
        <v>387</v>
      </c>
      <c r="B52" s="3"/>
      <c r="C52" s="3"/>
      <c r="D52" s="68"/>
      <c r="E52" s="68"/>
      <c r="F52" s="68"/>
      <c r="G52" s="68"/>
      <c r="H52" s="68"/>
      <c r="I52" s="68"/>
      <c r="J52" s="68"/>
      <c r="K52" s="69"/>
      <c r="L52" s="69"/>
      <c r="M52" s="69"/>
      <c r="N52" s="69"/>
      <c r="O52" s="69"/>
      <c r="P52" s="34"/>
      <c r="Q52" s="34"/>
    </row>
    <row r="53" spans="1:17" x14ac:dyDescent="0.3">
      <c r="A53" s="73" t="s">
        <v>388</v>
      </c>
      <c r="B53" s="12" t="s">
        <v>160</v>
      </c>
      <c r="C53" s="12" t="s">
        <v>389</v>
      </c>
      <c r="D53" s="71">
        <v>62511071</v>
      </c>
      <c r="E53" s="71">
        <v>384376993</v>
      </c>
      <c r="F53" s="71">
        <v>148047982</v>
      </c>
      <c r="G53" s="71">
        <v>148190455</v>
      </c>
      <c r="H53" s="71">
        <v>360483615</v>
      </c>
      <c r="I53" s="71">
        <v>110580822</v>
      </c>
      <c r="J53" s="71">
        <v>0</v>
      </c>
      <c r="K53" s="71">
        <v>0</v>
      </c>
      <c r="L53" s="71">
        <v>0</v>
      </c>
      <c r="M53" s="71">
        <v>0</v>
      </c>
      <c r="N53" s="71">
        <v>0</v>
      </c>
      <c r="O53" s="71">
        <v>0</v>
      </c>
      <c r="P53" s="36">
        <v>62511071</v>
      </c>
      <c r="Q53" s="36">
        <v>1103610116</v>
      </c>
    </row>
    <row r="54" spans="1:17" x14ac:dyDescent="0.3">
      <c r="A54" s="23" t="s">
        <v>390</v>
      </c>
      <c r="B54" s="15"/>
      <c r="C54" s="15"/>
      <c r="D54" s="72">
        <f t="shared" ref="D54:J56" si="11">SUM(D53)</f>
        <v>62511071</v>
      </c>
      <c r="E54" s="72">
        <f t="shared" si="11"/>
        <v>384376993</v>
      </c>
      <c r="F54" s="72">
        <f t="shared" si="11"/>
        <v>148047982</v>
      </c>
      <c r="G54" s="72">
        <f t="shared" si="11"/>
        <v>148190455</v>
      </c>
      <c r="H54" s="72">
        <f t="shared" si="11"/>
        <v>360483615</v>
      </c>
      <c r="I54" s="72">
        <f t="shared" si="11"/>
        <v>110580822</v>
      </c>
      <c r="J54" s="72">
        <f t="shared" si="11"/>
        <v>0</v>
      </c>
      <c r="K54" s="72">
        <v>0</v>
      </c>
      <c r="L54" s="72">
        <v>0</v>
      </c>
      <c r="M54" s="72">
        <v>0</v>
      </c>
      <c r="N54" s="72">
        <v>0</v>
      </c>
      <c r="O54" s="72">
        <v>0</v>
      </c>
      <c r="P54" s="37">
        <f t="shared" ref="P54:Q56" si="12">SUM(P53)</f>
        <v>62511071</v>
      </c>
      <c r="Q54" s="37">
        <f t="shared" si="12"/>
        <v>1103610116</v>
      </c>
    </row>
    <row r="55" spans="1:17" x14ac:dyDescent="0.3">
      <c r="A55" s="74" t="s">
        <v>391</v>
      </c>
      <c r="B55" s="15"/>
      <c r="C55" s="15"/>
      <c r="D55" s="72">
        <f t="shared" si="11"/>
        <v>62511071</v>
      </c>
      <c r="E55" s="72">
        <f t="shared" si="11"/>
        <v>384376993</v>
      </c>
      <c r="F55" s="72">
        <f t="shared" si="11"/>
        <v>148047982</v>
      </c>
      <c r="G55" s="72">
        <f t="shared" si="11"/>
        <v>148190455</v>
      </c>
      <c r="H55" s="72">
        <f t="shared" si="11"/>
        <v>360483615</v>
      </c>
      <c r="I55" s="72">
        <f t="shared" si="11"/>
        <v>110580822</v>
      </c>
      <c r="J55" s="72">
        <f t="shared" si="11"/>
        <v>0</v>
      </c>
      <c r="K55" s="72">
        <v>0</v>
      </c>
      <c r="L55" s="72">
        <v>0</v>
      </c>
      <c r="M55" s="72">
        <v>0</v>
      </c>
      <c r="N55" s="72">
        <v>0</v>
      </c>
      <c r="O55" s="72">
        <v>0</v>
      </c>
      <c r="P55" s="37">
        <f t="shared" si="12"/>
        <v>62511071</v>
      </c>
      <c r="Q55" s="37">
        <f t="shared" si="12"/>
        <v>1103610116</v>
      </c>
    </row>
    <row r="56" spans="1:17" hidden="1" x14ac:dyDescent="0.3">
      <c r="A56" s="15" t="s">
        <v>392</v>
      </c>
      <c r="B56" s="15"/>
      <c r="C56" s="15"/>
      <c r="D56" s="72">
        <f t="shared" si="11"/>
        <v>62511071</v>
      </c>
      <c r="E56" s="72">
        <f t="shared" si="11"/>
        <v>384376993</v>
      </c>
      <c r="F56" s="72">
        <f t="shared" si="11"/>
        <v>148047982</v>
      </c>
      <c r="G56" s="72">
        <f t="shared" si="11"/>
        <v>148190455</v>
      </c>
      <c r="H56" s="72">
        <f t="shared" si="11"/>
        <v>360483615</v>
      </c>
      <c r="I56" s="72">
        <f t="shared" si="11"/>
        <v>110580822</v>
      </c>
      <c r="J56" s="72">
        <f t="shared" si="11"/>
        <v>0</v>
      </c>
      <c r="K56" s="72">
        <v>0</v>
      </c>
      <c r="L56" s="72">
        <v>0</v>
      </c>
      <c r="M56" s="72">
        <v>0</v>
      </c>
      <c r="N56" s="72">
        <v>0</v>
      </c>
      <c r="O56" s="72">
        <v>0</v>
      </c>
      <c r="P56" s="37">
        <f t="shared" si="12"/>
        <v>62511071</v>
      </c>
      <c r="Q56" s="37">
        <f t="shared" si="12"/>
        <v>1103610116</v>
      </c>
    </row>
    <row r="57" spans="1:17" x14ac:dyDescent="0.3">
      <c r="A57" s="3" t="s">
        <v>393</v>
      </c>
      <c r="B57" s="3"/>
      <c r="C57" s="3"/>
      <c r="D57" s="68"/>
      <c r="E57" s="68"/>
      <c r="F57" s="68"/>
      <c r="G57" s="68"/>
      <c r="H57" s="68"/>
      <c r="I57" s="68"/>
      <c r="J57" s="68"/>
      <c r="K57" s="69"/>
      <c r="L57" s="69"/>
      <c r="M57" s="69"/>
      <c r="N57" s="69"/>
      <c r="O57" s="69"/>
      <c r="P57" s="34"/>
      <c r="Q57" s="34"/>
    </row>
    <row r="58" spans="1:17" x14ac:dyDescent="0.3">
      <c r="A58" s="70" t="s">
        <v>394</v>
      </c>
      <c r="B58" s="3"/>
      <c r="C58" s="3"/>
      <c r="D58" s="68"/>
      <c r="E58" s="68"/>
      <c r="F58" s="68"/>
      <c r="G58" s="68"/>
      <c r="H58" s="68"/>
      <c r="I58" s="68"/>
      <c r="J58" s="68"/>
      <c r="K58" s="69"/>
      <c r="L58" s="69"/>
      <c r="M58" s="69"/>
      <c r="N58" s="69"/>
      <c r="O58" s="69"/>
      <c r="P58" s="34"/>
      <c r="Q58" s="34"/>
    </row>
    <row r="59" spans="1:17" x14ac:dyDescent="0.3">
      <c r="A59" s="77" t="s">
        <v>395</v>
      </c>
      <c r="B59" s="12" t="s">
        <v>160</v>
      </c>
      <c r="C59" s="12" t="s">
        <v>396</v>
      </c>
      <c r="D59" s="71">
        <v>1145053710</v>
      </c>
      <c r="E59" s="71">
        <v>1034242060</v>
      </c>
      <c r="F59" s="71">
        <v>1136931791</v>
      </c>
      <c r="G59" s="71">
        <v>1369584819</v>
      </c>
      <c r="H59" s="71">
        <v>1683121024</v>
      </c>
      <c r="I59" s="71">
        <v>1653347311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36">
        <v>1145053710</v>
      </c>
      <c r="Q59" s="36">
        <v>6368933404</v>
      </c>
    </row>
    <row r="60" spans="1:17" x14ac:dyDescent="0.3">
      <c r="A60" s="77" t="s">
        <v>397</v>
      </c>
      <c r="B60" s="12" t="s">
        <v>159</v>
      </c>
      <c r="C60" s="12" t="s">
        <v>396</v>
      </c>
      <c r="D60" s="71">
        <v>0</v>
      </c>
      <c r="E60" s="71">
        <v>0</v>
      </c>
      <c r="F60" s="71">
        <v>5665753</v>
      </c>
      <c r="G60" s="71">
        <v>15452055</v>
      </c>
      <c r="H60" s="71">
        <v>10301370</v>
      </c>
      <c r="I60" s="71"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71">
        <v>0</v>
      </c>
      <c r="P60" s="36">
        <v>0</v>
      </c>
      <c r="Q60" s="36">
        <v>31419178</v>
      </c>
    </row>
    <row r="61" spans="1:17" hidden="1" x14ac:dyDescent="0.3">
      <c r="A61" s="74" t="s">
        <v>398</v>
      </c>
      <c r="B61" s="15"/>
      <c r="C61" s="15"/>
      <c r="D61" s="72">
        <f t="shared" ref="D61:J61" si="13">SUM(D59:D60)</f>
        <v>1145053710</v>
      </c>
      <c r="E61" s="72">
        <f t="shared" si="13"/>
        <v>1034242060</v>
      </c>
      <c r="F61" s="72">
        <f t="shared" si="13"/>
        <v>1142597544</v>
      </c>
      <c r="G61" s="72">
        <f t="shared" si="13"/>
        <v>1385036874</v>
      </c>
      <c r="H61" s="72">
        <f t="shared" si="13"/>
        <v>1693422394</v>
      </c>
      <c r="I61" s="72">
        <f t="shared" si="13"/>
        <v>1653347311</v>
      </c>
      <c r="J61" s="72">
        <f t="shared" si="13"/>
        <v>0</v>
      </c>
      <c r="K61" s="72">
        <v>0</v>
      </c>
      <c r="L61" s="72">
        <v>0</v>
      </c>
      <c r="M61" s="72">
        <v>0</v>
      </c>
      <c r="N61" s="72">
        <v>0</v>
      </c>
      <c r="O61" s="72">
        <v>0</v>
      </c>
      <c r="P61" s="37">
        <f>SUM(P59:P60)</f>
        <v>1145053710</v>
      </c>
      <c r="Q61" s="37">
        <f>SUM(Q59:Q60)</f>
        <v>6400352582</v>
      </c>
    </row>
    <row r="62" spans="1:17" x14ac:dyDescent="0.3">
      <c r="A62" s="70" t="s">
        <v>399</v>
      </c>
      <c r="B62" s="3"/>
      <c r="C62" s="3"/>
      <c r="D62" s="68"/>
      <c r="E62" s="68"/>
      <c r="F62" s="68"/>
      <c r="G62" s="68"/>
      <c r="H62" s="68"/>
      <c r="I62" s="68"/>
      <c r="J62" s="68"/>
      <c r="K62" s="69"/>
      <c r="L62" s="69"/>
      <c r="M62" s="69"/>
      <c r="N62" s="69"/>
      <c r="O62" s="69"/>
      <c r="P62" s="34"/>
      <c r="Q62" s="34"/>
    </row>
    <row r="63" spans="1:17" x14ac:dyDescent="0.3">
      <c r="A63" s="77" t="s">
        <v>400</v>
      </c>
      <c r="B63" s="12" t="s">
        <v>159</v>
      </c>
      <c r="C63" s="12" t="s">
        <v>401</v>
      </c>
      <c r="D63" s="71">
        <v>0</v>
      </c>
      <c r="E63" s="71">
        <v>0</v>
      </c>
      <c r="F63" s="71">
        <v>0</v>
      </c>
      <c r="G63" s="71">
        <v>0</v>
      </c>
      <c r="H63" s="71">
        <v>5665753</v>
      </c>
      <c r="I63" s="71">
        <v>15452055</v>
      </c>
      <c r="J63" s="71">
        <v>0</v>
      </c>
      <c r="K63" s="71">
        <v>0</v>
      </c>
      <c r="L63" s="71">
        <v>0</v>
      </c>
      <c r="M63" s="71">
        <v>0</v>
      </c>
      <c r="N63" s="71">
        <v>0</v>
      </c>
      <c r="O63" s="71">
        <v>0</v>
      </c>
      <c r="P63" s="36">
        <v>0</v>
      </c>
      <c r="Q63" s="36">
        <v>5665753</v>
      </c>
    </row>
    <row r="64" spans="1:17" hidden="1" x14ac:dyDescent="0.3">
      <c r="A64" s="74" t="s">
        <v>402</v>
      </c>
      <c r="B64" s="15"/>
      <c r="C64" s="15"/>
      <c r="D64" s="72">
        <f t="shared" ref="D64:J64" si="14">SUM(D63)</f>
        <v>0</v>
      </c>
      <c r="E64" s="72">
        <f t="shared" si="14"/>
        <v>0</v>
      </c>
      <c r="F64" s="72">
        <f t="shared" si="14"/>
        <v>0</v>
      </c>
      <c r="G64" s="72">
        <f t="shared" si="14"/>
        <v>0</v>
      </c>
      <c r="H64" s="72">
        <f t="shared" si="14"/>
        <v>5665753</v>
      </c>
      <c r="I64" s="72">
        <f t="shared" si="14"/>
        <v>15452055</v>
      </c>
      <c r="J64" s="72">
        <f t="shared" si="14"/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37">
        <f>SUM(P63)</f>
        <v>0</v>
      </c>
      <c r="Q64" s="37">
        <f>SUM(Q63)</f>
        <v>5665753</v>
      </c>
    </row>
    <row r="65" spans="1:17" x14ac:dyDescent="0.3">
      <c r="A65" s="15" t="s">
        <v>393</v>
      </c>
      <c r="B65" s="15"/>
      <c r="C65" s="15"/>
      <c r="D65" s="72">
        <f t="shared" ref="D65:J65" si="15">D61+D64</f>
        <v>1145053710</v>
      </c>
      <c r="E65" s="72">
        <f t="shared" si="15"/>
        <v>1034242060</v>
      </c>
      <c r="F65" s="72">
        <f t="shared" si="15"/>
        <v>1142597544</v>
      </c>
      <c r="G65" s="72">
        <f t="shared" si="15"/>
        <v>1385036874</v>
      </c>
      <c r="H65" s="72">
        <f t="shared" si="15"/>
        <v>1699088147</v>
      </c>
      <c r="I65" s="72">
        <f t="shared" si="15"/>
        <v>1668799366</v>
      </c>
      <c r="J65" s="72">
        <f t="shared" si="15"/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37">
        <f>P61+P64</f>
        <v>1145053710</v>
      </c>
      <c r="Q65" s="37">
        <f>Q61+Q64</f>
        <v>6406018335</v>
      </c>
    </row>
    <row r="66" spans="1:17" x14ac:dyDescent="0.3">
      <c r="A66" s="3" t="s">
        <v>403</v>
      </c>
      <c r="B66" s="3"/>
      <c r="C66" s="3"/>
      <c r="D66" s="68"/>
      <c r="E66" s="68"/>
      <c r="F66" s="68"/>
      <c r="G66" s="68"/>
      <c r="H66" s="68"/>
      <c r="I66" s="68"/>
      <c r="J66" s="68"/>
      <c r="K66" s="69"/>
      <c r="L66" s="69"/>
      <c r="M66" s="69"/>
      <c r="N66" s="69"/>
      <c r="O66" s="69"/>
      <c r="P66" s="34"/>
      <c r="Q66" s="34"/>
    </row>
    <row r="67" spans="1:17" x14ac:dyDescent="0.3">
      <c r="A67" s="70" t="s">
        <v>404</v>
      </c>
      <c r="B67" s="3"/>
      <c r="C67" s="3"/>
      <c r="D67" s="68"/>
      <c r="E67" s="68"/>
      <c r="F67" s="68"/>
      <c r="G67" s="68"/>
      <c r="H67" s="68"/>
      <c r="I67" s="68"/>
      <c r="J67" s="68"/>
      <c r="K67" s="69"/>
      <c r="L67" s="69"/>
      <c r="M67" s="69"/>
      <c r="N67" s="69"/>
      <c r="O67" s="69"/>
      <c r="P67" s="34"/>
      <c r="Q67" s="34"/>
    </row>
    <row r="68" spans="1:17" x14ac:dyDescent="0.3">
      <c r="A68" s="8" t="s">
        <v>405</v>
      </c>
      <c r="B68" s="3"/>
      <c r="C68" s="3"/>
      <c r="D68" s="68"/>
      <c r="E68" s="68"/>
      <c r="F68" s="68"/>
      <c r="G68" s="68"/>
      <c r="H68" s="68"/>
      <c r="I68" s="68"/>
      <c r="J68" s="68"/>
      <c r="K68" s="69"/>
      <c r="L68" s="69"/>
      <c r="M68" s="69"/>
      <c r="N68" s="69"/>
      <c r="O68" s="69"/>
      <c r="P68" s="34"/>
      <c r="Q68" s="34"/>
    </row>
    <row r="69" spans="1:17" x14ac:dyDescent="0.3">
      <c r="A69" s="73" t="s">
        <v>406</v>
      </c>
      <c r="B69" s="12" t="s">
        <v>164</v>
      </c>
      <c r="C69" s="12" t="s">
        <v>407</v>
      </c>
      <c r="D69" s="71">
        <v>3000000</v>
      </c>
      <c r="E69" s="71">
        <v>0</v>
      </c>
      <c r="F69" s="71">
        <v>0</v>
      </c>
      <c r="G69" s="71">
        <v>0</v>
      </c>
      <c r="H69" s="71">
        <v>0</v>
      </c>
      <c r="I69" s="71">
        <v>0</v>
      </c>
      <c r="J69" s="71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36">
        <v>3000000</v>
      </c>
      <c r="Q69" s="36">
        <v>3000000</v>
      </c>
    </row>
    <row r="70" spans="1:17" x14ac:dyDescent="0.3">
      <c r="A70" s="73" t="s">
        <v>408</v>
      </c>
      <c r="B70" s="12" t="s">
        <v>156</v>
      </c>
      <c r="C70" s="12" t="s">
        <v>407</v>
      </c>
      <c r="D70" s="71">
        <v>0</v>
      </c>
      <c r="E70" s="71">
        <v>0</v>
      </c>
      <c r="F70" s="71">
        <v>0</v>
      </c>
      <c r="G70" s="71">
        <v>2644545</v>
      </c>
      <c r="H70" s="75">
        <v>-2644545</v>
      </c>
      <c r="I70" s="71">
        <v>0</v>
      </c>
      <c r="J70" s="71">
        <v>0</v>
      </c>
      <c r="K70" s="71">
        <v>0</v>
      </c>
      <c r="L70" s="71">
        <v>0</v>
      </c>
      <c r="M70" s="71">
        <v>0</v>
      </c>
      <c r="N70" s="71">
        <v>0</v>
      </c>
      <c r="O70" s="71">
        <v>0</v>
      </c>
      <c r="P70" s="36">
        <v>0</v>
      </c>
      <c r="Q70" s="36">
        <v>0</v>
      </c>
    </row>
    <row r="71" spans="1:17" x14ac:dyDescent="0.3">
      <c r="A71" s="23" t="s">
        <v>409</v>
      </c>
      <c r="B71" s="15"/>
      <c r="C71" s="15"/>
      <c r="D71" s="72">
        <f t="shared" ref="D71:J71" si="16">SUM(D69:D70)</f>
        <v>3000000</v>
      </c>
      <c r="E71" s="72">
        <f t="shared" si="16"/>
        <v>0</v>
      </c>
      <c r="F71" s="72">
        <f t="shared" si="16"/>
        <v>0</v>
      </c>
      <c r="G71" s="72">
        <f t="shared" si="16"/>
        <v>2644545</v>
      </c>
      <c r="H71" s="76">
        <f t="shared" si="16"/>
        <v>-2644545</v>
      </c>
      <c r="I71" s="72">
        <f t="shared" si="16"/>
        <v>0</v>
      </c>
      <c r="J71" s="72">
        <f t="shared" si="16"/>
        <v>0</v>
      </c>
      <c r="K71" s="72">
        <v>0</v>
      </c>
      <c r="L71" s="72">
        <v>0</v>
      </c>
      <c r="M71" s="72">
        <v>0</v>
      </c>
      <c r="N71" s="72">
        <v>0</v>
      </c>
      <c r="O71" s="72">
        <v>0</v>
      </c>
      <c r="P71" s="37">
        <f>SUM(P69:P70)</f>
        <v>3000000</v>
      </c>
      <c r="Q71" s="37">
        <f>SUM(Q69:Q70)</f>
        <v>3000000</v>
      </c>
    </row>
    <row r="72" spans="1:17" x14ac:dyDescent="0.3">
      <c r="A72" s="8" t="s">
        <v>410</v>
      </c>
      <c r="B72" s="3"/>
      <c r="C72" s="3"/>
      <c r="D72" s="68"/>
      <c r="E72" s="68"/>
      <c r="F72" s="68"/>
      <c r="G72" s="68"/>
      <c r="H72" s="68"/>
      <c r="I72" s="68"/>
      <c r="J72" s="68"/>
      <c r="K72" s="69"/>
      <c r="L72" s="69"/>
      <c r="M72" s="69"/>
      <c r="N72" s="69"/>
      <c r="O72" s="69"/>
      <c r="P72" s="34"/>
      <c r="Q72" s="34"/>
    </row>
    <row r="73" spans="1:17" x14ac:dyDescent="0.3">
      <c r="A73" s="73" t="s">
        <v>411</v>
      </c>
      <c r="B73" s="12" t="s">
        <v>156</v>
      </c>
      <c r="C73" s="12" t="s">
        <v>407</v>
      </c>
      <c r="D73" s="75">
        <v>-7968750</v>
      </c>
      <c r="E73" s="71">
        <v>0</v>
      </c>
      <c r="F73" s="71">
        <v>7968750</v>
      </c>
      <c r="G73" s="71">
        <v>0</v>
      </c>
      <c r="H73" s="71">
        <v>0</v>
      </c>
      <c r="I73" s="71">
        <v>63400000</v>
      </c>
      <c r="J73" s="75">
        <v>-23400000</v>
      </c>
      <c r="K73" s="71">
        <v>0</v>
      </c>
      <c r="L73" s="71">
        <v>0</v>
      </c>
      <c r="M73" s="71">
        <v>0</v>
      </c>
      <c r="N73" s="71">
        <v>0</v>
      </c>
      <c r="O73" s="71">
        <v>0</v>
      </c>
      <c r="P73" s="36">
        <v>-7968750</v>
      </c>
      <c r="Q73" s="36">
        <v>0</v>
      </c>
    </row>
    <row r="74" spans="1:17" x14ac:dyDescent="0.3">
      <c r="A74" s="73" t="s">
        <v>412</v>
      </c>
      <c r="B74" s="12" t="s">
        <v>160</v>
      </c>
      <c r="C74" s="12" t="s">
        <v>407</v>
      </c>
      <c r="D74" s="71">
        <v>27500</v>
      </c>
      <c r="E74" s="71">
        <v>27500</v>
      </c>
      <c r="F74" s="71">
        <v>27500</v>
      </c>
      <c r="G74" s="71">
        <v>27500</v>
      </c>
      <c r="H74" s="71">
        <v>1127500</v>
      </c>
      <c r="I74" s="71">
        <v>27500</v>
      </c>
      <c r="J74" s="71">
        <v>0</v>
      </c>
      <c r="K74" s="71">
        <v>0</v>
      </c>
      <c r="L74" s="71">
        <v>0</v>
      </c>
      <c r="M74" s="71">
        <v>0</v>
      </c>
      <c r="N74" s="71">
        <v>0</v>
      </c>
      <c r="O74" s="71">
        <v>0</v>
      </c>
      <c r="P74" s="36">
        <v>27500</v>
      </c>
      <c r="Q74" s="36">
        <v>1237500</v>
      </c>
    </row>
    <row r="75" spans="1:17" x14ac:dyDescent="0.3">
      <c r="A75" s="73" t="s">
        <v>413</v>
      </c>
      <c r="B75" s="12" t="s">
        <v>156</v>
      </c>
      <c r="C75" s="12" t="s">
        <v>407</v>
      </c>
      <c r="D75" s="71">
        <v>0</v>
      </c>
      <c r="E75" s="71">
        <v>0</v>
      </c>
      <c r="F75" s="71">
        <v>0</v>
      </c>
      <c r="G75" s="71">
        <v>0</v>
      </c>
      <c r="H75" s="71">
        <v>2644545</v>
      </c>
      <c r="I75" s="71"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36">
        <v>0</v>
      </c>
      <c r="Q75" s="36">
        <v>2644545</v>
      </c>
    </row>
    <row r="76" spans="1:17" x14ac:dyDescent="0.3">
      <c r="A76" s="23" t="s">
        <v>414</v>
      </c>
      <c r="B76" s="15"/>
      <c r="C76" s="15"/>
      <c r="D76" s="76">
        <f t="shared" ref="D76:J76" si="17">SUM(D73:D75)</f>
        <v>-7941250</v>
      </c>
      <c r="E76" s="72">
        <f t="shared" si="17"/>
        <v>27500</v>
      </c>
      <c r="F76" s="72">
        <f t="shared" si="17"/>
        <v>7996250</v>
      </c>
      <c r="G76" s="72">
        <f t="shared" si="17"/>
        <v>27500</v>
      </c>
      <c r="H76" s="72">
        <f t="shared" si="17"/>
        <v>3772045</v>
      </c>
      <c r="I76" s="72">
        <f t="shared" si="17"/>
        <v>63427500</v>
      </c>
      <c r="J76" s="76">
        <f t="shared" si="17"/>
        <v>-23400000</v>
      </c>
      <c r="K76" s="72">
        <v>0</v>
      </c>
      <c r="L76" s="72">
        <v>0</v>
      </c>
      <c r="M76" s="72">
        <v>0</v>
      </c>
      <c r="N76" s="72">
        <v>0</v>
      </c>
      <c r="O76" s="72">
        <v>0</v>
      </c>
      <c r="P76" s="37">
        <f>SUM(P73:P75)</f>
        <v>-7941250</v>
      </c>
      <c r="Q76" s="37">
        <f>SUM(Q73:Q75)</f>
        <v>3882045</v>
      </c>
    </row>
    <row r="77" spans="1:17" x14ac:dyDescent="0.3">
      <c r="A77" s="8" t="s">
        <v>415</v>
      </c>
      <c r="B77" s="3"/>
      <c r="C77" s="3"/>
      <c r="D77" s="68"/>
      <c r="E77" s="68"/>
      <c r="F77" s="68"/>
      <c r="G77" s="68"/>
      <c r="H77" s="68"/>
      <c r="I77" s="68"/>
      <c r="J77" s="68"/>
      <c r="K77" s="69"/>
      <c r="L77" s="69"/>
      <c r="M77" s="69"/>
      <c r="N77" s="69"/>
      <c r="O77" s="69"/>
      <c r="P77" s="34"/>
      <c r="Q77" s="34"/>
    </row>
    <row r="78" spans="1:17" x14ac:dyDescent="0.3">
      <c r="A78" s="73" t="s">
        <v>416</v>
      </c>
      <c r="B78" s="12" t="s">
        <v>156</v>
      </c>
      <c r="C78" s="12" t="s">
        <v>407</v>
      </c>
      <c r="D78" s="71">
        <v>3000000</v>
      </c>
      <c r="E78" s="71">
        <v>0</v>
      </c>
      <c r="F78" s="71">
        <v>0</v>
      </c>
      <c r="G78" s="71">
        <v>0</v>
      </c>
      <c r="H78" s="75">
        <v>-1700000</v>
      </c>
      <c r="I78" s="71">
        <v>0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  <c r="P78" s="36">
        <v>3000000</v>
      </c>
      <c r="Q78" s="36">
        <v>1300000</v>
      </c>
    </row>
    <row r="79" spans="1:17" x14ac:dyDescent="0.3">
      <c r="A79" s="23" t="s">
        <v>417</v>
      </c>
      <c r="B79" s="15"/>
      <c r="C79" s="15"/>
      <c r="D79" s="72">
        <f t="shared" ref="D79:J79" si="18">SUM(D78)</f>
        <v>3000000</v>
      </c>
      <c r="E79" s="72">
        <f t="shared" si="18"/>
        <v>0</v>
      </c>
      <c r="F79" s="72">
        <f t="shared" si="18"/>
        <v>0</v>
      </c>
      <c r="G79" s="72">
        <f t="shared" si="18"/>
        <v>0</v>
      </c>
      <c r="H79" s="76">
        <f t="shared" si="18"/>
        <v>-1700000</v>
      </c>
      <c r="I79" s="72">
        <f t="shared" si="18"/>
        <v>0</v>
      </c>
      <c r="J79" s="72">
        <f t="shared" si="18"/>
        <v>0</v>
      </c>
      <c r="K79" s="72">
        <v>0</v>
      </c>
      <c r="L79" s="72">
        <v>0</v>
      </c>
      <c r="M79" s="72">
        <v>0</v>
      </c>
      <c r="N79" s="72">
        <v>0</v>
      </c>
      <c r="O79" s="72">
        <v>0</v>
      </c>
      <c r="P79" s="37">
        <f>SUM(P78)</f>
        <v>3000000</v>
      </c>
      <c r="Q79" s="37">
        <f>SUM(Q78)</f>
        <v>1300000</v>
      </c>
    </row>
    <row r="80" spans="1:17" x14ac:dyDescent="0.3">
      <c r="A80" s="74" t="s">
        <v>418</v>
      </c>
      <c r="B80" s="15"/>
      <c r="C80" s="15"/>
      <c r="D80" s="76">
        <f t="shared" ref="D80:J80" si="19">SUM(D71,D76,D79)</f>
        <v>-1941250</v>
      </c>
      <c r="E80" s="72">
        <f t="shared" si="19"/>
        <v>27500</v>
      </c>
      <c r="F80" s="72">
        <f t="shared" si="19"/>
        <v>7996250</v>
      </c>
      <c r="G80" s="72">
        <f t="shared" si="19"/>
        <v>2672045</v>
      </c>
      <c r="H80" s="76">
        <f t="shared" si="19"/>
        <v>-572500</v>
      </c>
      <c r="I80" s="72">
        <f t="shared" si="19"/>
        <v>63427500</v>
      </c>
      <c r="J80" s="76">
        <f t="shared" si="19"/>
        <v>-23400000</v>
      </c>
      <c r="K80" s="72">
        <v>0</v>
      </c>
      <c r="L80" s="72">
        <v>0</v>
      </c>
      <c r="M80" s="72">
        <v>0</v>
      </c>
      <c r="N80" s="72">
        <v>0</v>
      </c>
      <c r="O80" s="72">
        <v>0</v>
      </c>
      <c r="P80" s="37">
        <f>SUM(P71,P76,P79)</f>
        <v>-1941250</v>
      </c>
      <c r="Q80" s="37">
        <f>SUM(Q71,Q76,Q79)</f>
        <v>8182045</v>
      </c>
    </row>
    <row r="81" spans="1:17" hidden="1" x14ac:dyDescent="0.3">
      <c r="A81" s="15" t="s">
        <v>419</v>
      </c>
      <c r="B81" s="15"/>
      <c r="C81" s="15"/>
      <c r="D81" s="76">
        <f t="shared" ref="D81:J81" si="20">SUM(D80)</f>
        <v>-1941250</v>
      </c>
      <c r="E81" s="72">
        <f t="shared" si="20"/>
        <v>27500</v>
      </c>
      <c r="F81" s="72">
        <f t="shared" si="20"/>
        <v>7996250</v>
      </c>
      <c r="G81" s="72">
        <f t="shared" si="20"/>
        <v>2672045</v>
      </c>
      <c r="H81" s="76">
        <f t="shared" si="20"/>
        <v>-572500</v>
      </c>
      <c r="I81" s="72">
        <f t="shared" si="20"/>
        <v>63427500</v>
      </c>
      <c r="J81" s="76">
        <f t="shared" si="20"/>
        <v>-23400000</v>
      </c>
      <c r="K81" s="72">
        <v>0</v>
      </c>
      <c r="L81" s="72">
        <v>0</v>
      </c>
      <c r="M81" s="72">
        <v>0</v>
      </c>
      <c r="N81" s="72">
        <v>0</v>
      </c>
      <c r="O81" s="72">
        <v>0</v>
      </c>
      <c r="P81" s="37">
        <f>SUM(P80)</f>
        <v>-1941250</v>
      </c>
      <c r="Q81" s="37">
        <f>SUM(Q80)</f>
        <v>8182045</v>
      </c>
    </row>
    <row r="82" spans="1:17" x14ac:dyDescent="0.3">
      <c r="A82" s="15" t="s">
        <v>420</v>
      </c>
      <c r="B82" s="15"/>
      <c r="C82" s="15"/>
      <c r="D82" s="72">
        <f t="shared" ref="D82:J82" si="21">D49+(D56+0-D65)-(0+D81)</f>
        <v>3162641119</v>
      </c>
      <c r="E82" s="72">
        <f t="shared" si="21"/>
        <v>3590131159</v>
      </c>
      <c r="F82" s="72">
        <f t="shared" si="21"/>
        <v>3059465416</v>
      </c>
      <c r="G82" s="72">
        <f t="shared" si="21"/>
        <v>2028178374</v>
      </c>
      <c r="H82" s="72">
        <f t="shared" si="21"/>
        <v>1839977095</v>
      </c>
      <c r="I82" s="72">
        <f t="shared" si="21"/>
        <v>2880448021</v>
      </c>
      <c r="J82" s="72">
        <f t="shared" si="21"/>
        <v>106555751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37">
        <f>P49+(P56+0-P65)-(0+P81)</f>
        <v>3162641119</v>
      </c>
      <c r="Q82" s="37">
        <f>Q49+(Q56+0-Q65)-(0+Q81)</f>
        <v>13680393163</v>
      </c>
    </row>
    <row r="83" spans="1:17" x14ac:dyDescent="0.3">
      <c r="A83" s="3" t="s">
        <v>421</v>
      </c>
      <c r="B83" s="3"/>
      <c r="C83" s="3"/>
      <c r="D83" s="68"/>
      <c r="E83" s="68"/>
      <c r="F83" s="68"/>
      <c r="G83" s="68"/>
      <c r="H83" s="68"/>
      <c r="I83" s="68"/>
      <c r="J83" s="68"/>
      <c r="K83" s="69"/>
      <c r="L83" s="69"/>
      <c r="M83" s="69"/>
      <c r="N83" s="69"/>
      <c r="O83" s="69"/>
      <c r="P83" s="34"/>
      <c r="Q83" s="34"/>
    </row>
    <row r="84" spans="1:17" x14ac:dyDescent="0.3">
      <c r="A84" s="70" t="s">
        <v>422</v>
      </c>
      <c r="B84" s="3"/>
      <c r="C84" s="3"/>
      <c r="D84" s="68"/>
      <c r="E84" s="68"/>
      <c r="F84" s="68"/>
      <c r="G84" s="68"/>
      <c r="H84" s="68"/>
      <c r="I84" s="68"/>
      <c r="J84" s="68"/>
      <c r="K84" s="69"/>
      <c r="L84" s="69"/>
      <c r="M84" s="69"/>
      <c r="N84" s="69"/>
      <c r="O84" s="69"/>
      <c r="P84" s="34"/>
      <c r="Q84" s="34"/>
    </row>
    <row r="85" spans="1:17" x14ac:dyDescent="0.3">
      <c r="A85" s="8" t="s">
        <v>423</v>
      </c>
      <c r="B85" s="3"/>
      <c r="C85" s="3"/>
      <c r="D85" s="68"/>
      <c r="E85" s="68"/>
      <c r="F85" s="68"/>
      <c r="G85" s="68"/>
      <c r="H85" s="68"/>
      <c r="I85" s="68"/>
      <c r="J85" s="68"/>
      <c r="K85" s="69"/>
      <c r="L85" s="69"/>
      <c r="M85" s="69"/>
      <c r="N85" s="69"/>
      <c r="O85" s="69"/>
      <c r="P85" s="34"/>
      <c r="Q85" s="34"/>
    </row>
    <row r="86" spans="1:17" x14ac:dyDescent="0.3">
      <c r="A86" s="73"/>
      <c r="B86" s="12" t="s">
        <v>156</v>
      </c>
      <c r="C86" s="12" t="s">
        <v>424</v>
      </c>
      <c r="D86" s="71">
        <v>0</v>
      </c>
      <c r="E86" s="71">
        <v>0</v>
      </c>
      <c r="F86" s="71">
        <v>0</v>
      </c>
      <c r="G86" s="71">
        <v>0</v>
      </c>
      <c r="H86" s="71">
        <v>0</v>
      </c>
      <c r="I86" s="71">
        <v>6500000</v>
      </c>
      <c r="J86" s="71">
        <v>0</v>
      </c>
      <c r="K86" s="71">
        <v>0</v>
      </c>
      <c r="L86" s="71">
        <v>0</v>
      </c>
      <c r="M86" s="71">
        <v>0</v>
      </c>
      <c r="N86" s="71">
        <v>0</v>
      </c>
      <c r="O86" s="71">
        <v>0</v>
      </c>
      <c r="P86" s="36">
        <v>0</v>
      </c>
      <c r="Q86" s="36">
        <v>0</v>
      </c>
    </row>
    <row r="87" spans="1:17" x14ac:dyDescent="0.3">
      <c r="A87" s="73"/>
      <c r="B87" s="12" t="s">
        <v>164</v>
      </c>
      <c r="C87" s="12" t="s">
        <v>424</v>
      </c>
      <c r="D87" s="71">
        <v>0</v>
      </c>
      <c r="E87" s="71">
        <v>0</v>
      </c>
      <c r="F87" s="71">
        <v>0</v>
      </c>
      <c r="G87" s="71">
        <v>0</v>
      </c>
      <c r="H87" s="71">
        <v>0</v>
      </c>
      <c r="I87" s="71">
        <v>195793729</v>
      </c>
      <c r="J87" s="71">
        <v>0</v>
      </c>
      <c r="K87" s="71">
        <v>0</v>
      </c>
      <c r="L87" s="71">
        <v>0</v>
      </c>
      <c r="M87" s="71">
        <v>0</v>
      </c>
      <c r="N87" s="71">
        <v>0</v>
      </c>
      <c r="O87" s="71">
        <v>0</v>
      </c>
      <c r="P87" s="36">
        <v>0</v>
      </c>
      <c r="Q87" s="36">
        <v>0</v>
      </c>
    </row>
    <row r="88" spans="1:17" x14ac:dyDescent="0.3">
      <c r="A88" s="23" t="s">
        <v>425</v>
      </c>
      <c r="B88" s="15"/>
      <c r="C88" s="15"/>
      <c r="D88" s="72">
        <f t="shared" ref="D88:J88" si="22">SUM(D86:D87)</f>
        <v>0</v>
      </c>
      <c r="E88" s="72">
        <f t="shared" si="22"/>
        <v>0</v>
      </c>
      <c r="F88" s="72">
        <f t="shared" si="22"/>
        <v>0</v>
      </c>
      <c r="G88" s="72">
        <f t="shared" si="22"/>
        <v>0</v>
      </c>
      <c r="H88" s="72">
        <f t="shared" si="22"/>
        <v>0</v>
      </c>
      <c r="I88" s="72">
        <f t="shared" si="22"/>
        <v>202293729</v>
      </c>
      <c r="J88" s="72">
        <f t="shared" si="22"/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37">
        <f>SUM(P86:P87)</f>
        <v>0</v>
      </c>
      <c r="Q88" s="37">
        <f>SUM(Q86:Q87)</f>
        <v>0</v>
      </c>
    </row>
    <row r="89" spans="1:17" x14ac:dyDescent="0.3">
      <c r="A89" s="74" t="s">
        <v>426</v>
      </c>
      <c r="B89" s="15"/>
      <c r="C89" s="15"/>
      <c r="D89" s="72">
        <f t="shared" ref="D89:J90" si="23">SUM(D88)</f>
        <v>0</v>
      </c>
      <c r="E89" s="72">
        <f t="shared" si="23"/>
        <v>0</v>
      </c>
      <c r="F89" s="72">
        <f t="shared" si="23"/>
        <v>0</v>
      </c>
      <c r="G89" s="72">
        <f t="shared" si="23"/>
        <v>0</v>
      </c>
      <c r="H89" s="72">
        <f t="shared" si="23"/>
        <v>0</v>
      </c>
      <c r="I89" s="72">
        <f t="shared" si="23"/>
        <v>202293729</v>
      </c>
      <c r="J89" s="72">
        <f t="shared" si="23"/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37">
        <f>SUM(P88)</f>
        <v>0</v>
      </c>
      <c r="Q89" s="37">
        <f>SUM(Q88)</f>
        <v>0</v>
      </c>
    </row>
    <row r="90" spans="1:17" hidden="1" x14ac:dyDescent="0.3">
      <c r="A90" s="15" t="s">
        <v>427</v>
      </c>
      <c r="B90" s="15"/>
      <c r="C90" s="15"/>
      <c r="D90" s="72">
        <f t="shared" si="23"/>
        <v>0</v>
      </c>
      <c r="E90" s="72">
        <f t="shared" si="23"/>
        <v>0</v>
      </c>
      <c r="F90" s="72">
        <f t="shared" si="23"/>
        <v>0</v>
      </c>
      <c r="G90" s="72">
        <f t="shared" si="23"/>
        <v>0</v>
      </c>
      <c r="H90" s="72">
        <f t="shared" si="23"/>
        <v>0</v>
      </c>
      <c r="I90" s="72">
        <f t="shared" si="23"/>
        <v>202293729</v>
      </c>
      <c r="J90" s="72">
        <f t="shared" si="23"/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37">
        <f>SUM(P89)</f>
        <v>0</v>
      </c>
      <c r="Q90" s="37">
        <f>SUM(Q89)</f>
        <v>0</v>
      </c>
    </row>
    <row r="91" spans="1:17" x14ac:dyDescent="0.3">
      <c r="A91" s="15" t="s">
        <v>428</v>
      </c>
      <c r="B91" s="15"/>
      <c r="C91" s="15"/>
      <c r="D91" s="72">
        <f t="shared" ref="D91:J91" si="24">0-D90</f>
        <v>0</v>
      </c>
      <c r="E91" s="72">
        <f t="shared" si="24"/>
        <v>0</v>
      </c>
      <c r="F91" s="72">
        <f t="shared" si="24"/>
        <v>0</v>
      </c>
      <c r="G91" s="72">
        <f t="shared" si="24"/>
        <v>0</v>
      </c>
      <c r="H91" s="72">
        <f t="shared" si="24"/>
        <v>0</v>
      </c>
      <c r="I91" s="76">
        <f t="shared" si="24"/>
        <v>-202293729</v>
      </c>
      <c r="J91" s="72">
        <f t="shared" si="24"/>
        <v>0</v>
      </c>
      <c r="K91" s="72">
        <v>0</v>
      </c>
      <c r="L91" s="72">
        <v>0</v>
      </c>
      <c r="M91" s="72">
        <v>0</v>
      </c>
      <c r="N91" s="72">
        <v>0</v>
      </c>
      <c r="O91" s="72">
        <v>0</v>
      </c>
      <c r="P91" s="37">
        <f>0-P90</f>
        <v>0</v>
      </c>
      <c r="Q91" s="37">
        <f>0-Q90</f>
        <v>0</v>
      </c>
    </row>
    <row r="92" spans="1:17" x14ac:dyDescent="0.3">
      <c r="A92" s="15" t="s">
        <v>429</v>
      </c>
      <c r="B92" s="15"/>
      <c r="C92" s="15"/>
      <c r="D92" s="72">
        <f t="shared" ref="D92:J92" si="25">D82+D91</f>
        <v>3162641119</v>
      </c>
      <c r="E92" s="72">
        <f t="shared" si="25"/>
        <v>3590131159</v>
      </c>
      <c r="F92" s="72">
        <f t="shared" si="25"/>
        <v>3059465416</v>
      </c>
      <c r="G92" s="72">
        <f t="shared" si="25"/>
        <v>2028178374</v>
      </c>
      <c r="H92" s="72">
        <f t="shared" si="25"/>
        <v>1839977095</v>
      </c>
      <c r="I92" s="72">
        <f t="shared" si="25"/>
        <v>2678154292</v>
      </c>
      <c r="J92" s="72">
        <f t="shared" si="25"/>
        <v>106555751</v>
      </c>
      <c r="K92" s="72">
        <v>0</v>
      </c>
      <c r="L92" s="72">
        <v>0</v>
      </c>
      <c r="M92" s="72">
        <v>0</v>
      </c>
      <c r="N92" s="72">
        <v>0</v>
      </c>
      <c r="O92" s="72">
        <v>0</v>
      </c>
      <c r="P92" s="37">
        <f>P82+P91</f>
        <v>3162641119</v>
      </c>
      <c r="Q92" s="37">
        <f>Q82+Q91</f>
        <v>13680393163</v>
      </c>
    </row>
    <row r="93" spans="1:17" x14ac:dyDescent="0.3">
      <c r="A93" s="15" t="s">
        <v>430</v>
      </c>
      <c r="B93" s="15"/>
      <c r="C93" s="15"/>
      <c r="D93" s="72">
        <f t="shared" ref="D93:J93" si="26">D92-0-0-0</f>
        <v>3162641119</v>
      </c>
      <c r="E93" s="72">
        <f t="shared" si="26"/>
        <v>3590131159</v>
      </c>
      <c r="F93" s="72">
        <f t="shared" si="26"/>
        <v>3059465416</v>
      </c>
      <c r="G93" s="72">
        <f t="shared" si="26"/>
        <v>2028178374</v>
      </c>
      <c r="H93" s="72">
        <f t="shared" si="26"/>
        <v>1839977095</v>
      </c>
      <c r="I93" s="72">
        <f t="shared" si="26"/>
        <v>2678154292</v>
      </c>
      <c r="J93" s="72">
        <f t="shared" si="26"/>
        <v>106555751</v>
      </c>
      <c r="K93" s="72">
        <v>0</v>
      </c>
      <c r="L93" s="72">
        <v>0</v>
      </c>
      <c r="M93" s="72">
        <v>0</v>
      </c>
      <c r="N93" s="72">
        <v>0</v>
      </c>
      <c r="O93" s="72">
        <v>0</v>
      </c>
      <c r="P93" s="37">
        <f>P92-0-0-0</f>
        <v>3162641119</v>
      </c>
      <c r="Q93" s="37">
        <f>Q92-0-0-0</f>
        <v>13680393163</v>
      </c>
    </row>
  </sheetData>
  <mergeCells count="11">
    <mergeCell ref="B7:B9"/>
    <mergeCell ref="C7:C9"/>
    <mergeCell ref="D7:O7"/>
    <mergeCell ref="P7:P9"/>
    <mergeCell ref="Q7:Q9"/>
    <mergeCell ref="A6:Q6"/>
    <mergeCell ref="A1:Q1"/>
    <mergeCell ref="A2:Q2"/>
    <mergeCell ref="A3:Q3"/>
    <mergeCell ref="A4:Q4"/>
    <mergeCell ref="A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4203-5805-486B-ACD6-C4E83C2C1482}">
  <dimension ref="A1:H110"/>
  <sheetViews>
    <sheetView workbookViewId="0">
      <selection sqref="A1:XFD1048576"/>
    </sheetView>
  </sheetViews>
  <sheetFormatPr defaultRowHeight="14.4" x14ac:dyDescent="0.3"/>
  <cols>
    <col min="1" max="1" width="52" customWidth="1"/>
    <col min="2" max="2" width="10" customWidth="1"/>
    <col min="3" max="3" width="18" customWidth="1"/>
  </cols>
  <sheetData>
    <row r="1" spans="1:8" ht="19.8" x14ac:dyDescent="0.3">
      <c r="A1" s="85" t="s">
        <v>431</v>
      </c>
      <c r="B1" s="85"/>
      <c r="C1" s="85"/>
      <c r="D1" s="85"/>
      <c r="E1" s="85"/>
      <c r="F1" s="85"/>
      <c r="G1" s="85"/>
      <c r="H1" s="85"/>
    </row>
    <row r="2" spans="1:8" ht="19.8" x14ac:dyDescent="0.3">
      <c r="A2" s="85" t="s">
        <v>432</v>
      </c>
      <c r="B2" s="85"/>
      <c r="C2" s="85"/>
      <c r="D2" s="85"/>
      <c r="E2" s="85"/>
      <c r="F2" s="85"/>
      <c r="G2" s="85"/>
      <c r="H2" s="85"/>
    </row>
    <row r="3" spans="1:8" ht="19.8" x14ac:dyDescent="0.3">
      <c r="A3" s="85" t="s">
        <v>433</v>
      </c>
      <c r="B3" s="85"/>
      <c r="C3" s="85"/>
      <c r="D3" s="85"/>
      <c r="E3" s="85"/>
      <c r="F3" s="85"/>
      <c r="G3" s="85"/>
      <c r="H3" s="85"/>
    </row>
    <row r="4" spans="1:8" ht="25.2" x14ac:dyDescent="0.3">
      <c r="A4" s="86" t="s">
        <v>434</v>
      </c>
      <c r="B4" s="86"/>
      <c r="C4" s="86"/>
      <c r="D4" s="86"/>
      <c r="E4" s="86"/>
      <c r="F4" s="86"/>
      <c r="G4" s="86"/>
      <c r="H4" s="86"/>
    </row>
    <row r="5" spans="1:8" ht="19.8" x14ac:dyDescent="0.3">
      <c r="A5" s="87" t="s">
        <v>435</v>
      </c>
      <c r="B5" s="87"/>
      <c r="C5" s="87"/>
      <c r="D5" s="87"/>
      <c r="E5" s="87"/>
      <c r="F5" s="87"/>
      <c r="G5" s="87"/>
      <c r="H5" s="87"/>
    </row>
    <row r="6" spans="1:8" x14ac:dyDescent="0.3">
      <c r="A6" s="44" t="s">
        <v>436</v>
      </c>
      <c r="B6" s="44" t="s">
        <v>437</v>
      </c>
      <c r="C6" s="45" t="s">
        <v>438</v>
      </c>
      <c r="D6" s="45" t="s">
        <v>342</v>
      </c>
      <c r="E6" s="45" t="s">
        <v>343</v>
      </c>
      <c r="F6" s="45" t="s">
        <v>344</v>
      </c>
      <c r="G6" s="45" t="s">
        <v>345</v>
      </c>
      <c r="H6" s="45" t="s">
        <v>346</v>
      </c>
    </row>
    <row r="7" spans="1:8" x14ac:dyDescent="0.3">
      <c r="A7" s="46" t="s">
        <v>439</v>
      </c>
      <c r="B7" s="46" t="s">
        <v>4</v>
      </c>
      <c r="C7" s="46" t="s">
        <v>4</v>
      </c>
      <c r="D7" s="47">
        <v>5825787942</v>
      </c>
      <c r="E7" s="47">
        <v>1872514673</v>
      </c>
      <c r="F7" s="47">
        <v>-5820607363</v>
      </c>
      <c r="G7" s="47">
        <v>2676684036</v>
      </c>
      <c r="H7" s="47">
        <v>-5192030524</v>
      </c>
    </row>
    <row r="8" spans="1:8" x14ac:dyDescent="0.3">
      <c r="A8" s="48" t="s">
        <v>440</v>
      </c>
      <c r="B8" s="48" t="s">
        <v>4</v>
      </c>
      <c r="C8" s="48" t="s">
        <v>4</v>
      </c>
      <c r="D8" s="49">
        <v>5662619337</v>
      </c>
      <c r="E8" s="49">
        <v>4097017630</v>
      </c>
      <c r="F8" s="49">
        <v>-675878529</v>
      </c>
      <c r="G8" s="49">
        <v>5113825529</v>
      </c>
      <c r="H8" s="49">
        <v>6656571077</v>
      </c>
    </row>
    <row r="9" spans="1:8" x14ac:dyDescent="0.3">
      <c r="A9" s="48" t="s">
        <v>441</v>
      </c>
      <c r="B9" s="48" t="s">
        <v>4</v>
      </c>
      <c r="C9" s="48" t="s">
        <v>4</v>
      </c>
      <c r="D9" s="49">
        <v>10707016496</v>
      </c>
      <c r="E9" s="49">
        <v>5353508248</v>
      </c>
      <c r="F9" s="49">
        <v>5353508248</v>
      </c>
      <c r="G9" s="49">
        <v>5353508248</v>
      </c>
      <c r="H9" s="49">
        <v>6784629973</v>
      </c>
    </row>
    <row r="10" spans="1:8" x14ac:dyDescent="0.3">
      <c r="A10" s="50" t="s">
        <v>442</v>
      </c>
      <c r="B10" s="50" t="s">
        <v>443</v>
      </c>
      <c r="C10" s="50" t="s">
        <v>4</v>
      </c>
      <c r="D10" s="51">
        <v>10707016496</v>
      </c>
      <c r="E10" s="51">
        <v>5353508248</v>
      </c>
      <c r="F10" s="51">
        <v>5353508248</v>
      </c>
      <c r="G10" s="51">
        <v>5353508248</v>
      </c>
      <c r="H10" s="51">
        <v>5353508248</v>
      </c>
    </row>
    <row r="11" spans="1:8" x14ac:dyDescent="0.3">
      <c r="A11" s="50" t="s">
        <v>444</v>
      </c>
      <c r="B11" s="50" t="s">
        <v>445</v>
      </c>
      <c r="C11" s="50" t="s">
        <v>4</v>
      </c>
      <c r="D11" s="51">
        <v>0</v>
      </c>
      <c r="E11" s="51">
        <v>0</v>
      </c>
      <c r="F11" s="51">
        <v>0</v>
      </c>
      <c r="G11" s="51">
        <v>0</v>
      </c>
      <c r="H11" s="51">
        <v>1431121725</v>
      </c>
    </row>
    <row r="12" spans="1:8" x14ac:dyDescent="0.3">
      <c r="A12" s="50" t="s">
        <v>446</v>
      </c>
      <c r="B12" s="50" t="s">
        <v>447</v>
      </c>
      <c r="C12" s="50" t="s">
        <v>4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</row>
    <row r="13" spans="1:8" x14ac:dyDescent="0.3">
      <c r="A13" s="50" t="s">
        <v>448</v>
      </c>
      <c r="B13" s="50" t="s">
        <v>449</v>
      </c>
      <c r="C13" s="50" t="s">
        <v>4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</row>
    <row r="14" spans="1:8" x14ac:dyDescent="0.3">
      <c r="A14" s="50" t="s">
        <v>450</v>
      </c>
      <c r="B14" s="50" t="s">
        <v>451</v>
      </c>
      <c r="C14" s="50" t="s">
        <v>4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</row>
    <row r="15" spans="1:8" x14ac:dyDescent="0.3">
      <c r="A15" s="50" t="s">
        <v>452</v>
      </c>
      <c r="B15" s="50" t="s">
        <v>453</v>
      </c>
      <c r="C15" s="50" t="s">
        <v>4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</row>
    <row r="16" spans="1:8" x14ac:dyDescent="0.3">
      <c r="A16" s="48" t="s">
        <v>454</v>
      </c>
      <c r="B16" s="48" t="s">
        <v>4</v>
      </c>
      <c r="C16" s="48" t="s">
        <v>4</v>
      </c>
      <c r="D16" s="49">
        <v>-5044397159</v>
      </c>
      <c r="E16" s="49">
        <v>-1256490618</v>
      </c>
      <c r="F16" s="49">
        <v>-6029386777</v>
      </c>
      <c r="G16" s="49">
        <v>-239682719</v>
      </c>
      <c r="H16" s="49">
        <v>-128058896</v>
      </c>
    </row>
    <row r="17" spans="1:8" x14ac:dyDescent="0.3">
      <c r="A17" s="50" t="s">
        <v>455</v>
      </c>
      <c r="B17" s="50" t="s">
        <v>456</v>
      </c>
      <c r="C17" s="50" t="s">
        <v>4</v>
      </c>
      <c r="D17" s="51">
        <v>-198129659</v>
      </c>
      <c r="E17" s="51">
        <v>-1256463118</v>
      </c>
      <c r="F17" s="51">
        <v>-155174130</v>
      </c>
      <c r="G17" s="51">
        <v>-99305419</v>
      </c>
      <c r="H17" s="51">
        <v>-128767396</v>
      </c>
    </row>
    <row r="18" spans="1:8" x14ac:dyDescent="0.3">
      <c r="A18" s="52" t="s">
        <v>457</v>
      </c>
      <c r="B18" s="52" t="s">
        <v>458</v>
      </c>
      <c r="C18" s="52" t="s">
        <v>4</v>
      </c>
      <c r="D18" s="53">
        <v>0</v>
      </c>
      <c r="E18" s="53">
        <v>0</v>
      </c>
      <c r="F18" s="53">
        <v>0</v>
      </c>
      <c r="G18" s="53">
        <v>-75361678</v>
      </c>
      <c r="H18" s="53">
        <v>-80559035</v>
      </c>
    </row>
    <row r="19" spans="1:8" x14ac:dyDescent="0.3">
      <c r="A19" s="52" t="s">
        <v>459</v>
      </c>
      <c r="B19" s="52" t="s">
        <v>460</v>
      </c>
      <c r="C19" s="52" t="s">
        <v>4</v>
      </c>
      <c r="D19" s="53">
        <v>-198129659</v>
      </c>
      <c r="E19" s="53">
        <v>-163457190</v>
      </c>
      <c r="F19" s="53">
        <v>-155174130</v>
      </c>
      <c r="G19" s="53">
        <v>-22835250</v>
      </c>
      <c r="H19" s="53">
        <v>0</v>
      </c>
    </row>
    <row r="20" spans="1:8" x14ac:dyDescent="0.3">
      <c r="A20" s="52" t="s">
        <v>461</v>
      </c>
      <c r="B20" s="52" t="s">
        <v>462</v>
      </c>
      <c r="C20" s="52" t="s">
        <v>4</v>
      </c>
      <c r="D20" s="53">
        <v>0</v>
      </c>
      <c r="E20" s="53">
        <v>-1093005928</v>
      </c>
      <c r="F20" s="53">
        <v>0</v>
      </c>
      <c r="G20" s="53">
        <v>0</v>
      </c>
      <c r="H20" s="53">
        <v>0</v>
      </c>
    </row>
    <row r="21" spans="1:8" x14ac:dyDescent="0.3">
      <c r="A21" s="52" t="s">
        <v>463</v>
      </c>
      <c r="B21" s="52" t="s">
        <v>464</v>
      </c>
      <c r="C21" s="52" t="s">
        <v>4</v>
      </c>
      <c r="D21" s="53">
        <v>0</v>
      </c>
      <c r="E21" s="53">
        <v>0</v>
      </c>
      <c r="F21" s="53">
        <v>0</v>
      </c>
      <c r="G21" s="53">
        <v>-1108491</v>
      </c>
      <c r="H21" s="53">
        <v>-38506639</v>
      </c>
    </row>
    <row r="22" spans="1:8" x14ac:dyDescent="0.3">
      <c r="A22" s="52" t="s">
        <v>465</v>
      </c>
      <c r="B22" s="52" t="s">
        <v>466</v>
      </c>
      <c r="C22" s="52" t="s">
        <v>4</v>
      </c>
      <c r="D22" s="53">
        <v>0</v>
      </c>
      <c r="E22" s="53">
        <v>0</v>
      </c>
      <c r="F22" s="53">
        <v>0</v>
      </c>
      <c r="G22" s="53">
        <v>0</v>
      </c>
      <c r="H22" s="53">
        <v>-9701722</v>
      </c>
    </row>
    <row r="23" spans="1:8" x14ac:dyDescent="0.3">
      <c r="A23" s="50" t="s">
        <v>467</v>
      </c>
      <c r="B23" s="50" t="s">
        <v>468</v>
      </c>
      <c r="C23" s="50" t="s">
        <v>4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</row>
    <row r="24" spans="1:8" x14ac:dyDescent="0.3">
      <c r="A24" s="50" t="s">
        <v>469</v>
      </c>
      <c r="B24" s="50" t="s">
        <v>470</v>
      </c>
      <c r="C24" s="50" t="s">
        <v>4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</row>
    <row r="25" spans="1:8" x14ac:dyDescent="0.3">
      <c r="A25" s="50" t="s">
        <v>471</v>
      </c>
      <c r="B25" s="50" t="s">
        <v>472</v>
      </c>
      <c r="C25" s="50" t="s">
        <v>4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</row>
    <row r="26" spans="1:8" x14ac:dyDescent="0.3">
      <c r="A26" s="52" t="s">
        <v>473</v>
      </c>
      <c r="B26" s="52" t="s">
        <v>474</v>
      </c>
      <c r="C26" s="52" t="s">
        <v>4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</row>
    <row r="27" spans="1:8" x14ac:dyDescent="0.3">
      <c r="A27" s="52" t="s">
        <v>475</v>
      </c>
      <c r="B27" s="52" t="s">
        <v>476</v>
      </c>
      <c r="C27" s="52" t="s">
        <v>4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</row>
    <row r="28" spans="1:8" x14ac:dyDescent="0.3">
      <c r="A28" s="52" t="s">
        <v>477</v>
      </c>
      <c r="B28" s="52" t="s">
        <v>478</v>
      </c>
      <c r="C28" s="52" t="s">
        <v>4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</row>
    <row r="29" spans="1:8" x14ac:dyDescent="0.3">
      <c r="A29" s="52" t="s">
        <v>479</v>
      </c>
      <c r="B29" s="52" t="s">
        <v>480</v>
      </c>
      <c r="C29" s="52" t="s">
        <v>4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</row>
    <row r="30" spans="1:8" x14ac:dyDescent="0.3">
      <c r="A30" s="52" t="s">
        <v>481</v>
      </c>
      <c r="B30" s="52" t="s">
        <v>482</v>
      </c>
      <c r="C30" s="52" t="s">
        <v>4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</row>
    <row r="31" spans="1:8" x14ac:dyDescent="0.3">
      <c r="A31" s="52" t="s">
        <v>483</v>
      </c>
      <c r="B31" s="52" t="s">
        <v>484</v>
      </c>
      <c r="C31" s="52" t="s">
        <v>4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</row>
    <row r="32" spans="1:8" x14ac:dyDescent="0.3">
      <c r="A32" s="52" t="s">
        <v>485</v>
      </c>
      <c r="B32" s="52" t="s">
        <v>486</v>
      </c>
      <c r="C32" s="52" t="s">
        <v>4</v>
      </c>
      <c r="D32" s="53">
        <v>0</v>
      </c>
      <c r="E32" s="53">
        <v>0</v>
      </c>
      <c r="F32" s="53">
        <v>0</v>
      </c>
      <c r="G32" s="53">
        <v>0</v>
      </c>
      <c r="H32" s="53">
        <v>0</v>
      </c>
    </row>
    <row r="33" spans="1:8" x14ac:dyDescent="0.3">
      <c r="A33" s="52" t="s">
        <v>487</v>
      </c>
      <c r="B33" s="52" t="s">
        <v>488</v>
      </c>
      <c r="C33" s="52" t="s">
        <v>4</v>
      </c>
      <c r="D33" s="53">
        <v>0</v>
      </c>
      <c r="E33" s="53">
        <v>0</v>
      </c>
      <c r="F33" s="53">
        <v>0</v>
      </c>
      <c r="G33" s="53">
        <v>0</v>
      </c>
      <c r="H33" s="53">
        <v>0</v>
      </c>
    </row>
    <row r="34" spans="1:8" x14ac:dyDescent="0.3">
      <c r="A34" s="52" t="s">
        <v>489</v>
      </c>
      <c r="B34" s="52" t="s">
        <v>490</v>
      </c>
      <c r="C34" s="52" t="s">
        <v>4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</row>
    <row r="35" spans="1:8" x14ac:dyDescent="0.3">
      <c r="A35" s="52" t="s">
        <v>491</v>
      </c>
      <c r="B35" s="52" t="s">
        <v>492</v>
      </c>
      <c r="C35" s="52" t="s">
        <v>4</v>
      </c>
      <c r="D35" s="53">
        <v>0</v>
      </c>
      <c r="E35" s="53">
        <v>0</v>
      </c>
      <c r="F35" s="53">
        <v>0</v>
      </c>
      <c r="G35" s="53">
        <v>0</v>
      </c>
      <c r="H35" s="53">
        <v>0</v>
      </c>
    </row>
    <row r="36" spans="1:8" x14ac:dyDescent="0.3">
      <c r="A36" s="50" t="s">
        <v>493</v>
      </c>
      <c r="B36" s="50" t="s">
        <v>494</v>
      </c>
      <c r="C36" s="50" t="s">
        <v>4</v>
      </c>
      <c r="D36" s="51">
        <v>-6267500</v>
      </c>
      <c r="E36" s="51">
        <v>-27500</v>
      </c>
      <c r="F36" s="51">
        <v>-4669676347</v>
      </c>
      <c r="G36" s="51">
        <v>-140377300</v>
      </c>
      <c r="H36" s="51">
        <v>708500</v>
      </c>
    </row>
    <row r="37" spans="1:8" x14ac:dyDescent="0.3">
      <c r="A37" s="52" t="s">
        <v>495</v>
      </c>
      <c r="B37" s="52" t="s">
        <v>496</v>
      </c>
      <c r="C37" s="52" t="s">
        <v>4</v>
      </c>
      <c r="D37" s="53">
        <v>0</v>
      </c>
      <c r="E37" s="53">
        <v>0</v>
      </c>
      <c r="F37" s="53">
        <v>-1059725230</v>
      </c>
      <c r="G37" s="53">
        <v>0</v>
      </c>
      <c r="H37" s="53">
        <v>0</v>
      </c>
    </row>
    <row r="38" spans="1:8" x14ac:dyDescent="0.3">
      <c r="A38" s="54" t="s">
        <v>497</v>
      </c>
      <c r="B38" s="54" t="s">
        <v>496</v>
      </c>
      <c r="C38" s="52" t="s">
        <v>498</v>
      </c>
      <c r="D38" s="55">
        <v>0</v>
      </c>
      <c r="E38" s="55">
        <v>0</v>
      </c>
      <c r="F38" s="55">
        <v>1059725230</v>
      </c>
      <c r="G38" s="55">
        <v>0</v>
      </c>
      <c r="H38" s="55">
        <v>0</v>
      </c>
    </row>
    <row r="39" spans="1:8" x14ac:dyDescent="0.3">
      <c r="A39" s="52" t="s">
        <v>499</v>
      </c>
      <c r="B39" s="52" t="s">
        <v>500</v>
      </c>
      <c r="C39" s="52" t="s">
        <v>4</v>
      </c>
      <c r="D39" s="53">
        <v>0</v>
      </c>
      <c r="E39" s="53">
        <v>0</v>
      </c>
      <c r="F39" s="53">
        <v>-8765625</v>
      </c>
      <c r="G39" s="53">
        <v>-137440800</v>
      </c>
      <c r="H39" s="53">
        <v>0</v>
      </c>
    </row>
    <row r="40" spans="1:8" x14ac:dyDescent="0.3">
      <c r="A40" s="52" t="s">
        <v>501</v>
      </c>
      <c r="B40" s="52" t="s">
        <v>502</v>
      </c>
      <c r="C40" s="52" t="s">
        <v>4</v>
      </c>
      <c r="D40" s="53">
        <v>-6267500</v>
      </c>
      <c r="E40" s="53">
        <v>-27500</v>
      </c>
      <c r="F40" s="53">
        <v>-27500</v>
      </c>
      <c r="G40" s="53">
        <v>-2936500</v>
      </c>
      <c r="H40" s="53">
        <v>708500</v>
      </c>
    </row>
    <row r="41" spans="1:8" x14ac:dyDescent="0.3">
      <c r="A41" s="52" t="s">
        <v>503</v>
      </c>
      <c r="B41" s="52" t="s">
        <v>504</v>
      </c>
      <c r="C41" s="52" t="s">
        <v>4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</row>
    <row r="42" spans="1:8" x14ac:dyDescent="0.3">
      <c r="A42" s="52" t="s">
        <v>505</v>
      </c>
      <c r="B42" s="52" t="s">
        <v>506</v>
      </c>
      <c r="C42" s="52" t="s">
        <v>4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</row>
    <row r="43" spans="1:8" x14ac:dyDescent="0.3">
      <c r="A43" s="52" t="s">
        <v>507</v>
      </c>
      <c r="B43" s="52" t="s">
        <v>508</v>
      </c>
      <c r="C43" s="52" t="s">
        <v>4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</row>
    <row r="44" spans="1:8" x14ac:dyDescent="0.3">
      <c r="A44" s="52" t="s">
        <v>509</v>
      </c>
      <c r="B44" s="52" t="s">
        <v>510</v>
      </c>
      <c r="C44" s="52" t="s">
        <v>4</v>
      </c>
      <c r="D44" s="53">
        <v>-6267500</v>
      </c>
      <c r="E44" s="53">
        <v>-27500</v>
      </c>
      <c r="F44" s="53">
        <v>-27500</v>
      </c>
      <c r="G44" s="53">
        <v>-2936500</v>
      </c>
      <c r="H44" s="53">
        <v>708500</v>
      </c>
    </row>
    <row r="45" spans="1:8" x14ac:dyDescent="0.3">
      <c r="A45" s="52" t="s">
        <v>511</v>
      </c>
      <c r="B45" s="52" t="s">
        <v>512</v>
      </c>
      <c r="C45" s="52" t="s">
        <v>4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</row>
    <row r="46" spans="1:8" x14ac:dyDescent="0.3">
      <c r="A46" s="52" t="s">
        <v>513</v>
      </c>
      <c r="B46" s="52" t="s">
        <v>514</v>
      </c>
      <c r="C46" s="52" t="s">
        <v>4</v>
      </c>
      <c r="D46" s="53">
        <v>0</v>
      </c>
      <c r="E46" s="53">
        <v>0</v>
      </c>
      <c r="F46" s="53">
        <v>0</v>
      </c>
      <c r="G46" s="53">
        <v>0</v>
      </c>
      <c r="H46" s="53">
        <v>0</v>
      </c>
    </row>
    <row r="47" spans="1:8" x14ac:dyDescent="0.3">
      <c r="A47" s="52" t="s">
        <v>515</v>
      </c>
      <c r="B47" s="52" t="s">
        <v>516</v>
      </c>
      <c r="C47" s="52" t="s">
        <v>4</v>
      </c>
      <c r="D47" s="53">
        <v>0</v>
      </c>
      <c r="E47" s="53">
        <v>0</v>
      </c>
      <c r="F47" s="53">
        <v>-3601157992</v>
      </c>
      <c r="G47" s="53">
        <v>0</v>
      </c>
      <c r="H47" s="53">
        <v>0</v>
      </c>
    </row>
    <row r="48" spans="1:8" x14ac:dyDescent="0.3">
      <c r="A48" s="54" t="s">
        <v>497</v>
      </c>
      <c r="B48" s="54" t="s">
        <v>516</v>
      </c>
      <c r="C48" s="52" t="s">
        <v>498</v>
      </c>
      <c r="D48" s="55">
        <v>0</v>
      </c>
      <c r="E48" s="55">
        <v>0</v>
      </c>
      <c r="F48" s="55">
        <v>-3601157992</v>
      </c>
      <c r="G48" s="55">
        <v>0</v>
      </c>
      <c r="H48" s="55">
        <v>0</v>
      </c>
    </row>
    <row r="49" spans="1:8" x14ac:dyDescent="0.3">
      <c r="A49" s="50" t="s">
        <v>517</v>
      </c>
      <c r="B49" s="50" t="s">
        <v>518</v>
      </c>
      <c r="C49" s="50" t="s">
        <v>4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</row>
    <row r="50" spans="1:8" x14ac:dyDescent="0.3">
      <c r="A50" s="50" t="s">
        <v>519</v>
      </c>
      <c r="B50" s="50" t="s">
        <v>520</v>
      </c>
      <c r="C50" s="50" t="s">
        <v>4</v>
      </c>
      <c r="D50" s="51">
        <v>-4840000000</v>
      </c>
      <c r="E50" s="51">
        <v>0</v>
      </c>
      <c r="F50" s="51">
        <v>-1204536300</v>
      </c>
      <c r="G50" s="51">
        <v>0</v>
      </c>
      <c r="H50" s="51">
        <v>0</v>
      </c>
    </row>
    <row r="51" spans="1:8" x14ac:dyDescent="0.3">
      <c r="A51" s="50" t="s">
        <v>521</v>
      </c>
      <c r="B51" s="50" t="s">
        <v>522</v>
      </c>
      <c r="C51" s="50" t="s">
        <v>4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</row>
    <row r="52" spans="1:8" x14ac:dyDescent="0.3">
      <c r="A52" s="50" t="s">
        <v>523</v>
      </c>
      <c r="B52" s="50" t="s">
        <v>524</v>
      </c>
      <c r="C52" s="50" t="s">
        <v>4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</row>
    <row r="53" spans="1:8" x14ac:dyDescent="0.3">
      <c r="A53" s="48" t="s">
        <v>525</v>
      </c>
      <c r="B53" s="48" t="s">
        <v>526</v>
      </c>
      <c r="C53" s="48" t="s">
        <v>4</v>
      </c>
      <c r="D53" s="49">
        <v>5662619337</v>
      </c>
      <c r="E53" s="49">
        <v>4097017630</v>
      </c>
      <c r="F53" s="49">
        <v>-675878529</v>
      </c>
      <c r="G53" s="49">
        <v>5113825529</v>
      </c>
      <c r="H53" s="49">
        <v>6656571077</v>
      </c>
    </row>
    <row r="54" spans="1:8" x14ac:dyDescent="0.3">
      <c r="A54" s="48" t="s">
        <v>527</v>
      </c>
      <c r="B54" s="48" t="s">
        <v>4</v>
      </c>
      <c r="C54" s="48" t="s">
        <v>4</v>
      </c>
      <c r="D54" s="49">
        <v>-20553616629</v>
      </c>
      <c r="E54" s="49">
        <v>65604462</v>
      </c>
      <c r="F54" s="49">
        <v>-21481751887</v>
      </c>
      <c r="G54" s="49">
        <v>-13328056277</v>
      </c>
      <c r="H54" s="49">
        <v>360483615</v>
      </c>
    </row>
    <row r="55" spans="1:8" x14ac:dyDescent="0.3">
      <c r="A55" s="48" t="s">
        <v>441</v>
      </c>
      <c r="B55" s="48" t="s">
        <v>4</v>
      </c>
      <c r="C55" s="48" t="s">
        <v>4</v>
      </c>
      <c r="D55" s="49">
        <v>163168605</v>
      </c>
      <c r="E55" s="49">
        <v>384376993</v>
      </c>
      <c r="F55" s="49">
        <v>148047982</v>
      </c>
      <c r="G55" s="49">
        <v>148190455</v>
      </c>
      <c r="H55" s="49">
        <v>360483615</v>
      </c>
    </row>
    <row r="56" spans="1:8" x14ac:dyDescent="0.3">
      <c r="A56" s="50" t="s">
        <v>528</v>
      </c>
      <c r="B56" s="50" t="s">
        <v>529</v>
      </c>
      <c r="C56" s="50" t="s">
        <v>4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</row>
    <row r="57" spans="1:8" x14ac:dyDescent="0.3">
      <c r="A57" s="50" t="s">
        <v>530</v>
      </c>
      <c r="B57" s="50" t="s">
        <v>531</v>
      </c>
      <c r="C57" s="50" t="s">
        <v>4</v>
      </c>
      <c r="D57" s="51">
        <v>163168605</v>
      </c>
      <c r="E57" s="51">
        <v>384376993</v>
      </c>
      <c r="F57" s="51">
        <v>148047982</v>
      </c>
      <c r="G57" s="51">
        <v>148190455</v>
      </c>
      <c r="H57" s="51">
        <v>360483615</v>
      </c>
    </row>
    <row r="58" spans="1:8" x14ac:dyDescent="0.3">
      <c r="A58" s="50" t="s">
        <v>532</v>
      </c>
      <c r="B58" s="50" t="s">
        <v>533</v>
      </c>
      <c r="C58" s="50" t="s">
        <v>4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</row>
    <row r="59" spans="1:8" x14ac:dyDescent="0.3">
      <c r="A59" s="50" t="s">
        <v>534</v>
      </c>
      <c r="B59" s="50" t="s">
        <v>535</v>
      </c>
      <c r="C59" s="50" t="s">
        <v>4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</row>
    <row r="60" spans="1:8" x14ac:dyDescent="0.3">
      <c r="A60" s="50" t="s">
        <v>536</v>
      </c>
      <c r="B60" s="50" t="s">
        <v>537</v>
      </c>
      <c r="C60" s="50" t="s">
        <v>4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</row>
    <row r="61" spans="1:8" x14ac:dyDescent="0.3">
      <c r="A61" s="50" t="s">
        <v>538</v>
      </c>
      <c r="B61" s="50" t="s">
        <v>539</v>
      </c>
      <c r="C61" s="50" t="s">
        <v>4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</row>
    <row r="62" spans="1:8" x14ac:dyDescent="0.3">
      <c r="A62" s="50" t="s">
        <v>540</v>
      </c>
      <c r="B62" s="50" t="s">
        <v>541</v>
      </c>
      <c r="C62" s="50" t="s">
        <v>4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</row>
    <row r="63" spans="1:8" x14ac:dyDescent="0.3">
      <c r="A63" s="48" t="s">
        <v>454</v>
      </c>
      <c r="B63" s="48" t="s">
        <v>4</v>
      </c>
      <c r="C63" s="48" t="s">
        <v>4</v>
      </c>
      <c r="D63" s="49">
        <v>-20716785234</v>
      </c>
      <c r="E63" s="49">
        <v>-318772531</v>
      </c>
      <c r="F63" s="49">
        <v>-21629799869</v>
      </c>
      <c r="G63" s="49">
        <v>-13476246732</v>
      </c>
      <c r="H63" s="49">
        <v>0</v>
      </c>
    </row>
    <row r="64" spans="1:8" x14ac:dyDescent="0.3">
      <c r="A64" s="50" t="s">
        <v>542</v>
      </c>
      <c r="B64" s="50" t="s">
        <v>543</v>
      </c>
      <c r="C64" s="50" t="s">
        <v>4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</row>
    <row r="65" spans="1:8" x14ac:dyDescent="0.3">
      <c r="A65" s="50" t="s">
        <v>544</v>
      </c>
      <c r="B65" s="50" t="s">
        <v>545</v>
      </c>
      <c r="C65" s="50" t="s">
        <v>4</v>
      </c>
      <c r="D65" s="51">
        <v>-20438793234</v>
      </c>
      <c r="E65" s="51">
        <v>0</v>
      </c>
      <c r="F65" s="51">
        <v>-21351807869</v>
      </c>
      <c r="G65" s="51">
        <v>-13476246732</v>
      </c>
      <c r="H65" s="51">
        <v>0</v>
      </c>
    </row>
    <row r="66" spans="1:8" x14ac:dyDescent="0.3">
      <c r="A66" s="50" t="s">
        <v>546</v>
      </c>
      <c r="B66" s="50" t="s">
        <v>547</v>
      </c>
      <c r="C66" s="50" t="s">
        <v>4</v>
      </c>
      <c r="D66" s="51">
        <v>-277992000</v>
      </c>
      <c r="E66" s="51">
        <v>-277992000</v>
      </c>
      <c r="F66" s="51">
        <v>-277992000</v>
      </c>
      <c r="G66" s="51">
        <v>0</v>
      </c>
      <c r="H66" s="51">
        <v>0</v>
      </c>
    </row>
    <row r="67" spans="1:8" x14ac:dyDescent="0.3">
      <c r="A67" s="52" t="s">
        <v>548</v>
      </c>
      <c r="B67" s="52" t="s">
        <v>549</v>
      </c>
      <c r="C67" s="52" t="s">
        <v>4</v>
      </c>
      <c r="D67" s="53">
        <v>0</v>
      </c>
      <c r="E67" s="53">
        <v>0</v>
      </c>
      <c r="F67" s="53">
        <v>0</v>
      </c>
      <c r="G67" s="53">
        <v>0</v>
      </c>
      <c r="H67" s="53">
        <v>0</v>
      </c>
    </row>
    <row r="68" spans="1:8" x14ac:dyDescent="0.3">
      <c r="A68" s="52" t="s">
        <v>550</v>
      </c>
      <c r="B68" s="52" t="s">
        <v>551</v>
      </c>
      <c r="C68" s="52" t="s">
        <v>4</v>
      </c>
      <c r="D68" s="53">
        <v>0</v>
      </c>
      <c r="E68" s="53">
        <v>0</v>
      </c>
      <c r="F68" s="53">
        <v>0</v>
      </c>
      <c r="G68" s="53">
        <v>0</v>
      </c>
      <c r="H68" s="53">
        <v>0</v>
      </c>
    </row>
    <row r="69" spans="1:8" x14ac:dyDescent="0.3">
      <c r="A69" s="52" t="s">
        <v>552</v>
      </c>
      <c r="B69" s="52" t="s">
        <v>553</v>
      </c>
      <c r="C69" s="52" t="s">
        <v>4</v>
      </c>
      <c r="D69" s="53">
        <v>0</v>
      </c>
      <c r="E69" s="53">
        <v>0</v>
      </c>
      <c r="F69" s="53">
        <v>0</v>
      </c>
      <c r="G69" s="53">
        <v>0</v>
      </c>
      <c r="H69" s="53">
        <v>0</v>
      </c>
    </row>
    <row r="70" spans="1:8" x14ac:dyDescent="0.3">
      <c r="A70" s="52" t="s">
        <v>554</v>
      </c>
      <c r="B70" s="52" t="s">
        <v>555</v>
      </c>
      <c r="C70" s="52" t="s">
        <v>4</v>
      </c>
      <c r="D70" s="53">
        <v>-277992000</v>
      </c>
      <c r="E70" s="53">
        <v>-277992000</v>
      </c>
      <c r="F70" s="53">
        <v>-277992000</v>
      </c>
      <c r="G70" s="53">
        <v>0</v>
      </c>
      <c r="H70" s="53">
        <v>0</v>
      </c>
    </row>
    <row r="71" spans="1:8" x14ac:dyDescent="0.3">
      <c r="A71" s="52" t="s">
        <v>556</v>
      </c>
      <c r="B71" s="52" t="s">
        <v>557</v>
      </c>
      <c r="C71" s="52" t="s">
        <v>4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</row>
    <row r="72" spans="1:8" x14ac:dyDescent="0.3">
      <c r="A72" s="52" t="s">
        <v>558</v>
      </c>
      <c r="B72" s="52" t="s">
        <v>559</v>
      </c>
      <c r="C72" s="52" t="s">
        <v>4</v>
      </c>
      <c r="D72" s="53">
        <v>0</v>
      </c>
      <c r="E72" s="53">
        <v>0</v>
      </c>
      <c r="F72" s="53">
        <v>0</v>
      </c>
      <c r="G72" s="53">
        <v>0</v>
      </c>
      <c r="H72" s="53">
        <v>0</v>
      </c>
    </row>
    <row r="73" spans="1:8" x14ac:dyDescent="0.3">
      <c r="A73" s="52" t="s">
        <v>560</v>
      </c>
      <c r="B73" s="52" t="s">
        <v>561</v>
      </c>
      <c r="C73" s="52" t="s">
        <v>4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</row>
    <row r="74" spans="1:8" x14ac:dyDescent="0.3">
      <c r="A74" s="52" t="s">
        <v>562</v>
      </c>
      <c r="B74" s="52" t="s">
        <v>563</v>
      </c>
      <c r="C74" s="52" t="s">
        <v>4</v>
      </c>
      <c r="D74" s="53">
        <v>0</v>
      </c>
      <c r="E74" s="53">
        <v>0</v>
      </c>
      <c r="F74" s="53">
        <v>0</v>
      </c>
      <c r="G74" s="53">
        <v>0</v>
      </c>
      <c r="H74" s="53">
        <v>0</v>
      </c>
    </row>
    <row r="75" spans="1:8" x14ac:dyDescent="0.3">
      <c r="A75" s="50" t="s">
        <v>564</v>
      </c>
      <c r="B75" s="50" t="s">
        <v>565</v>
      </c>
      <c r="C75" s="50" t="s">
        <v>4</v>
      </c>
      <c r="D75" s="51">
        <v>0</v>
      </c>
      <c r="E75" s="51">
        <v>0</v>
      </c>
      <c r="F75" s="51">
        <v>0</v>
      </c>
      <c r="G75" s="51">
        <v>0</v>
      </c>
      <c r="H75" s="51">
        <v>0</v>
      </c>
    </row>
    <row r="76" spans="1:8" x14ac:dyDescent="0.3">
      <c r="A76" s="50" t="s">
        <v>566</v>
      </c>
      <c r="B76" s="50" t="s">
        <v>567</v>
      </c>
      <c r="C76" s="50" t="s">
        <v>4</v>
      </c>
      <c r="D76" s="51">
        <v>0</v>
      </c>
      <c r="E76" s="51">
        <v>0</v>
      </c>
      <c r="F76" s="51">
        <v>0</v>
      </c>
      <c r="G76" s="51">
        <v>0</v>
      </c>
      <c r="H76" s="51">
        <v>0</v>
      </c>
    </row>
    <row r="77" spans="1:8" x14ac:dyDescent="0.3">
      <c r="A77" s="50" t="s">
        <v>568</v>
      </c>
      <c r="B77" s="50" t="s">
        <v>569</v>
      </c>
      <c r="C77" s="50" t="s">
        <v>4</v>
      </c>
      <c r="D77" s="51">
        <v>0</v>
      </c>
      <c r="E77" s="51">
        <v>0</v>
      </c>
      <c r="F77" s="51">
        <v>0</v>
      </c>
      <c r="G77" s="51">
        <v>0</v>
      </c>
      <c r="H77" s="51">
        <v>0</v>
      </c>
    </row>
    <row r="78" spans="1:8" x14ac:dyDescent="0.3">
      <c r="A78" s="50" t="s">
        <v>570</v>
      </c>
      <c r="B78" s="50" t="s">
        <v>571</v>
      </c>
      <c r="C78" s="50" t="s">
        <v>4</v>
      </c>
      <c r="D78" s="51">
        <v>0</v>
      </c>
      <c r="E78" s="51">
        <v>-40780531</v>
      </c>
      <c r="F78" s="51">
        <v>0</v>
      </c>
      <c r="G78" s="51">
        <v>0</v>
      </c>
      <c r="H78" s="51">
        <v>0</v>
      </c>
    </row>
    <row r="79" spans="1:8" x14ac:dyDescent="0.3">
      <c r="A79" s="50" t="s">
        <v>572</v>
      </c>
      <c r="B79" s="50" t="s">
        <v>573</v>
      </c>
      <c r="C79" s="50" t="s">
        <v>4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</row>
    <row r="80" spans="1:8" x14ac:dyDescent="0.3">
      <c r="A80" s="50" t="s">
        <v>574</v>
      </c>
      <c r="B80" s="50" t="s">
        <v>575</v>
      </c>
      <c r="C80" s="50" t="s">
        <v>4</v>
      </c>
      <c r="D80" s="51">
        <v>0</v>
      </c>
      <c r="E80" s="51">
        <v>0</v>
      </c>
      <c r="F80" s="51">
        <v>0</v>
      </c>
      <c r="G80" s="51">
        <v>0</v>
      </c>
      <c r="H80" s="51">
        <v>0</v>
      </c>
    </row>
    <row r="81" spans="1:8" x14ac:dyDescent="0.3">
      <c r="A81" s="50" t="s">
        <v>576</v>
      </c>
      <c r="B81" s="50" t="s">
        <v>577</v>
      </c>
      <c r="C81" s="50" t="s">
        <v>4</v>
      </c>
      <c r="D81" s="51">
        <v>0</v>
      </c>
      <c r="E81" s="51">
        <v>0</v>
      </c>
      <c r="F81" s="51">
        <v>0</v>
      </c>
      <c r="G81" s="51">
        <v>0</v>
      </c>
      <c r="H81" s="51">
        <v>0</v>
      </c>
    </row>
    <row r="82" spans="1:8" x14ac:dyDescent="0.3">
      <c r="A82" s="50" t="s">
        <v>578</v>
      </c>
      <c r="B82" s="50" t="s">
        <v>579</v>
      </c>
      <c r="C82" s="50" t="s">
        <v>4</v>
      </c>
      <c r="D82" s="51">
        <v>0</v>
      </c>
      <c r="E82" s="51">
        <v>0</v>
      </c>
      <c r="F82" s="51">
        <v>0</v>
      </c>
      <c r="G82" s="51">
        <v>0</v>
      </c>
      <c r="H82" s="51">
        <v>0</v>
      </c>
    </row>
    <row r="83" spans="1:8" x14ac:dyDescent="0.3">
      <c r="A83" s="48" t="s">
        <v>580</v>
      </c>
      <c r="B83" s="48" t="s">
        <v>581</v>
      </c>
      <c r="C83" s="48" t="s">
        <v>4</v>
      </c>
      <c r="D83" s="49">
        <v>-20553616629</v>
      </c>
      <c r="E83" s="49">
        <v>65604462</v>
      </c>
      <c r="F83" s="49">
        <v>-21481751887</v>
      </c>
      <c r="G83" s="49">
        <v>-13328056277</v>
      </c>
      <c r="H83" s="49">
        <v>360483615</v>
      </c>
    </row>
    <row r="84" spans="1:8" x14ac:dyDescent="0.3">
      <c r="A84" s="48" t="s">
        <v>582</v>
      </c>
      <c r="B84" s="48" t="s">
        <v>4</v>
      </c>
      <c r="C84" s="48" t="s">
        <v>4</v>
      </c>
      <c r="D84" s="49">
        <v>20716785234</v>
      </c>
      <c r="E84" s="49">
        <v>-2290107419</v>
      </c>
      <c r="F84" s="49">
        <v>16337023053</v>
      </c>
      <c r="G84" s="49">
        <v>10890914784</v>
      </c>
      <c r="H84" s="49">
        <v>-12209085216</v>
      </c>
    </row>
    <row r="85" spans="1:8" x14ac:dyDescent="0.3">
      <c r="A85" s="48" t="s">
        <v>441</v>
      </c>
      <c r="B85" s="48" t="s">
        <v>4</v>
      </c>
      <c r="C85" s="48" t="s">
        <v>4</v>
      </c>
      <c r="D85" s="49">
        <v>20716785234</v>
      </c>
      <c r="E85" s="49">
        <v>0</v>
      </c>
      <c r="F85" s="49">
        <v>24000000000</v>
      </c>
      <c r="G85" s="49">
        <v>12000000000</v>
      </c>
      <c r="H85" s="49">
        <v>0</v>
      </c>
    </row>
    <row r="86" spans="1:8" x14ac:dyDescent="0.3">
      <c r="A86" s="50" t="s">
        <v>583</v>
      </c>
      <c r="B86" s="50" t="s">
        <v>584</v>
      </c>
      <c r="C86" s="50" t="s">
        <v>4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</row>
    <row r="87" spans="1:8" x14ac:dyDescent="0.3">
      <c r="A87" s="50" t="s">
        <v>585</v>
      </c>
      <c r="B87" s="50" t="s">
        <v>586</v>
      </c>
      <c r="C87" s="50" t="s">
        <v>4</v>
      </c>
      <c r="D87" s="51">
        <v>0</v>
      </c>
      <c r="E87" s="51">
        <v>0</v>
      </c>
      <c r="F87" s="51">
        <v>0</v>
      </c>
      <c r="G87" s="51">
        <v>0</v>
      </c>
      <c r="H87" s="51">
        <v>0</v>
      </c>
    </row>
    <row r="88" spans="1:8" x14ac:dyDescent="0.3">
      <c r="A88" s="50" t="s">
        <v>587</v>
      </c>
      <c r="B88" s="50" t="s">
        <v>588</v>
      </c>
      <c r="C88" s="50" t="s">
        <v>4</v>
      </c>
      <c r="D88" s="51">
        <v>20716785234</v>
      </c>
      <c r="E88" s="51">
        <v>0</v>
      </c>
      <c r="F88" s="51">
        <v>20000000000</v>
      </c>
      <c r="G88" s="51">
        <v>12000000000</v>
      </c>
      <c r="H88" s="51">
        <v>0</v>
      </c>
    </row>
    <row r="89" spans="1:8" x14ac:dyDescent="0.3">
      <c r="A89" s="50" t="s">
        <v>589</v>
      </c>
      <c r="B89" s="50" t="s">
        <v>590</v>
      </c>
      <c r="C89" s="50" t="s">
        <v>4</v>
      </c>
      <c r="D89" s="51">
        <v>0</v>
      </c>
      <c r="E89" s="51">
        <v>0</v>
      </c>
      <c r="F89" s="51">
        <v>4000000000</v>
      </c>
      <c r="G89" s="51">
        <v>0</v>
      </c>
      <c r="H89" s="51">
        <v>0</v>
      </c>
    </row>
    <row r="90" spans="1:8" x14ac:dyDescent="0.3">
      <c r="A90" s="54" t="s">
        <v>497</v>
      </c>
      <c r="B90" s="54" t="s">
        <v>590</v>
      </c>
      <c r="C90" s="52" t="s">
        <v>498</v>
      </c>
      <c r="D90" s="55">
        <v>0</v>
      </c>
      <c r="E90" s="55">
        <v>0</v>
      </c>
      <c r="F90" s="55">
        <v>4000000000</v>
      </c>
      <c r="G90" s="55">
        <v>0</v>
      </c>
      <c r="H90" s="55">
        <v>0</v>
      </c>
    </row>
    <row r="91" spans="1:8" x14ac:dyDescent="0.3">
      <c r="A91" s="50" t="s">
        <v>591</v>
      </c>
      <c r="B91" s="50" t="s">
        <v>592</v>
      </c>
      <c r="C91" s="50" t="s">
        <v>4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</row>
    <row r="92" spans="1:8" x14ac:dyDescent="0.3">
      <c r="A92" s="48" t="s">
        <v>454</v>
      </c>
      <c r="B92" s="48" t="s">
        <v>4</v>
      </c>
      <c r="C92" s="48" t="s">
        <v>4</v>
      </c>
      <c r="D92" s="49">
        <v>0</v>
      </c>
      <c r="E92" s="49">
        <v>-2290107419</v>
      </c>
      <c r="F92" s="49">
        <v>-7662976947</v>
      </c>
      <c r="G92" s="49">
        <v>-1109085216</v>
      </c>
      <c r="H92" s="49">
        <v>-12209085216</v>
      </c>
    </row>
    <row r="93" spans="1:8" x14ac:dyDescent="0.3">
      <c r="A93" s="50" t="s">
        <v>593</v>
      </c>
      <c r="B93" s="50" t="s">
        <v>594</v>
      </c>
      <c r="C93" s="50" t="s">
        <v>4</v>
      </c>
      <c r="D93" s="51">
        <v>0</v>
      </c>
      <c r="E93" s="51">
        <v>0</v>
      </c>
      <c r="F93" s="51">
        <v>0</v>
      </c>
      <c r="G93" s="51">
        <v>0</v>
      </c>
      <c r="H93" s="51">
        <v>0</v>
      </c>
    </row>
    <row r="94" spans="1:8" x14ac:dyDescent="0.3">
      <c r="A94" s="50" t="s">
        <v>595</v>
      </c>
      <c r="B94" s="50" t="s">
        <v>596</v>
      </c>
      <c r="C94" s="50" t="s">
        <v>4</v>
      </c>
      <c r="D94" s="51">
        <v>0</v>
      </c>
      <c r="E94" s="51">
        <v>0</v>
      </c>
      <c r="F94" s="51">
        <v>-5500000000</v>
      </c>
      <c r="G94" s="51">
        <v>0</v>
      </c>
      <c r="H94" s="51">
        <v>0</v>
      </c>
    </row>
    <row r="95" spans="1:8" x14ac:dyDescent="0.3">
      <c r="A95" s="50" t="s">
        <v>597</v>
      </c>
      <c r="B95" s="50" t="s">
        <v>598</v>
      </c>
      <c r="C95" s="50" t="s">
        <v>4</v>
      </c>
      <c r="D95" s="51">
        <v>0</v>
      </c>
      <c r="E95" s="51">
        <v>0</v>
      </c>
      <c r="F95" s="51">
        <v>0</v>
      </c>
      <c r="G95" s="51">
        <v>0</v>
      </c>
      <c r="H95" s="51">
        <v>0</v>
      </c>
    </row>
    <row r="96" spans="1:8" x14ac:dyDescent="0.3">
      <c r="A96" s="50" t="s">
        <v>599</v>
      </c>
      <c r="B96" s="50" t="s">
        <v>600</v>
      </c>
      <c r="C96" s="50" t="s">
        <v>4</v>
      </c>
      <c r="D96" s="51">
        <v>0</v>
      </c>
      <c r="E96" s="51">
        <v>0</v>
      </c>
      <c r="F96" s="51">
        <v>0</v>
      </c>
      <c r="G96" s="51">
        <v>0</v>
      </c>
      <c r="H96" s="51">
        <v>0</v>
      </c>
    </row>
    <row r="97" spans="1:8" x14ac:dyDescent="0.3">
      <c r="A97" s="50" t="s">
        <v>601</v>
      </c>
      <c r="B97" s="50" t="s">
        <v>602</v>
      </c>
      <c r="C97" s="50" t="s">
        <v>4</v>
      </c>
      <c r="D97" s="51">
        <v>0</v>
      </c>
      <c r="E97" s="51">
        <v>0</v>
      </c>
      <c r="F97" s="51">
        <v>0</v>
      </c>
      <c r="G97" s="51">
        <v>0</v>
      </c>
      <c r="H97" s="51">
        <v>0</v>
      </c>
    </row>
    <row r="98" spans="1:8" x14ac:dyDescent="0.3">
      <c r="A98" s="50" t="s">
        <v>603</v>
      </c>
      <c r="B98" s="50" t="s">
        <v>604</v>
      </c>
      <c r="C98" s="50" t="s">
        <v>4</v>
      </c>
      <c r="D98" s="51">
        <v>0</v>
      </c>
      <c r="E98" s="51">
        <v>0</v>
      </c>
      <c r="F98" s="51">
        <v>0</v>
      </c>
      <c r="G98" s="51">
        <v>0</v>
      </c>
      <c r="H98" s="51">
        <v>0</v>
      </c>
    </row>
    <row r="99" spans="1:8" x14ac:dyDescent="0.3">
      <c r="A99" s="50" t="s">
        <v>605</v>
      </c>
      <c r="B99" s="50" t="s">
        <v>606</v>
      </c>
      <c r="C99" s="50" t="s">
        <v>4</v>
      </c>
      <c r="D99" s="51">
        <v>0</v>
      </c>
      <c r="E99" s="51">
        <v>-2290107419</v>
      </c>
      <c r="F99" s="51">
        <v>-2162976947</v>
      </c>
      <c r="G99" s="51">
        <v>-1109085216</v>
      </c>
      <c r="H99" s="51">
        <v>-1109085216</v>
      </c>
    </row>
    <row r="100" spans="1:8" x14ac:dyDescent="0.3">
      <c r="A100" s="50" t="s">
        <v>607</v>
      </c>
      <c r="B100" s="50" t="s">
        <v>608</v>
      </c>
      <c r="C100" s="50" t="s">
        <v>4</v>
      </c>
      <c r="D100" s="51">
        <v>0</v>
      </c>
      <c r="E100" s="51">
        <v>0</v>
      </c>
      <c r="F100" s="51">
        <v>0</v>
      </c>
      <c r="G100" s="51">
        <v>0</v>
      </c>
      <c r="H100" s="51">
        <v>-11100000000</v>
      </c>
    </row>
    <row r="101" spans="1:8" x14ac:dyDescent="0.3">
      <c r="A101" s="54" t="s">
        <v>609</v>
      </c>
      <c r="B101" s="54" t="s">
        <v>608</v>
      </c>
      <c r="C101" s="52" t="s">
        <v>610</v>
      </c>
      <c r="D101" s="55">
        <v>0</v>
      </c>
      <c r="E101" s="55">
        <v>0</v>
      </c>
      <c r="F101" s="55">
        <v>0</v>
      </c>
      <c r="G101" s="55">
        <v>0</v>
      </c>
      <c r="H101" s="55">
        <v>-16441473</v>
      </c>
    </row>
    <row r="102" spans="1:8" x14ac:dyDescent="0.3">
      <c r="A102" s="54" t="s">
        <v>611</v>
      </c>
      <c r="B102" s="54" t="s">
        <v>608</v>
      </c>
      <c r="C102" s="52" t="s">
        <v>612</v>
      </c>
      <c r="D102" s="55">
        <v>0</v>
      </c>
      <c r="E102" s="55">
        <v>0</v>
      </c>
      <c r="F102" s="55">
        <v>0</v>
      </c>
      <c r="G102" s="55">
        <v>0</v>
      </c>
      <c r="H102" s="55">
        <v>-16441473</v>
      </c>
    </row>
    <row r="103" spans="1:8" x14ac:dyDescent="0.3">
      <c r="A103" s="50" t="s">
        <v>613</v>
      </c>
      <c r="B103" s="50" t="s">
        <v>614</v>
      </c>
      <c r="C103" s="50" t="s">
        <v>4</v>
      </c>
      <c r="D103" s="51">
        <v>0</v>
      </c>
      <c r="E103" s="51">
        <v>0</v>
      </c>
      <c r="F103" s="51">
        <v>0</v>
      </c>
      <c r="G103" s="51">
        <v>0</v>
      </c>
      <c r="H103" s="51">
        <v>0</v>
      </c>
    </row>
    <row r="104" spans="1:8" x14ac:dyDescent="0.3">
      <c r="A104" s="48" t="s">
        <v>615</v>
      </c>
      <c r="B104" s="48" t="s">
        <v>616</v>
      </c>
      <c r="C104" s="48" t="s">
        <v>4</v>
      </c>
      <c r="D104" s="49">
        <v>20716785234</v>
      </c>
      <c r="E104" s="49">
        <v>-2290107419</v>
      </c>
      <c r="F104" s="49">
        <v>16337023053</v>
      </c>
      <c r="G104" s="49">
        <v>10890914784</v>
      </c>
      <c r="H104" s="49">
        <v>-12209085216</v>
      </c>
    </row>
    <row r="105" spans="1:8" x14ac:dyDescent="0.3">
      <c r="A105" s="46" t="s">
        <v>617</v>
      </c>
      <c r="B105" s="46" t="s">
        <v>618</v>
      </c>
      <c r="C105" s="46" t="s">
        <v>4</v>
      </c>
      <c r="D105" s="47">
        <v>5825787942</v>
      </c>
      <c r="E105" s="47">
        <v>1872514673</v>
      </c>
      <c r="F105" s="47">
        <v>-5820607363</v>
      </c>
      <c r="G105" s="47">
        <v>2676684036</v>
      </c>
      <c r="H105" s="47">
        <v>-5192030524</v>
      </c>
    </row>
    <row r="106" spans="1:8" x14ac:dyDescent="0.3">
      <c r="A106" s="56" t="s">
        <v>619</v>
      </c>
      <c r="B106" s="56" t="s">
        <v>620</v>
      </c>
      <c r="C106" s="56" t="s">
        <v>4</v>
      </c>
      <c r="D106" s="57">
        <v>63741536354</v>
      </c>
      <c r="E106" s="57">
        <v>69567324296</v>
      </c>
      <c r="F106" s="57">
        <v>71439838969</v>
      </c>
      <c r="G106" s="57">
        <v>65619231606</v>
      </c>
      <c r="H106" s="57">
        <v>68295915642</v>
      </c>
    </row>
    <row r="107" spans="1:8" x14ac:dyDescent="0.3">
      <c r="A107" s="56" t="s">
        <v>621</v>
      </c>
      <c r="B107" s="56" t="s">
        <v>622</v>
      </c>
      <c r="C107" s="56" t="s">
        <v>4</v>
      </c>
      <c r="D107" s="57">
        <v>0</v>
      </c>
      <c r="E107" s="57">
        <v>0</v>
      </c>
      <c r="F107" s="57">
        <v>0</v>
      </c>
      <c r="G107" s="57">
        <v>0</v>
      </c>
      <c r="H107" s="57">
        <v>0</v>
      </c>
    </row>
    <row r="108" spans="1:8" x14ac:dyDescent="0.3">
      <c r="A108" s="56" t="s">
        <v>623</v>
      </c>
      <c r="B108" s="56" t="s">
        <v>624</v>
      </c>
      <c r="C108" s="56" t="s">
        <v>4</v>
      </c>
      <c r="D108" s="57">
        <v>69567324296</v>
      </c>
      <c r="E108" s="57">
        <v>71439838969</v>
      </c>
      <c r="F108" s="57">
        <v>65619231606</v>
      </c>
      <c r="G108" s="57">
        <v>68295915642</v>
      </c>
      <c r="H108" s="57">
        <v>63103885118</v>
      </c>
    </row>
    <row r="109" spans="1:8" x14ac:dyDescent="0.3">
      <c r="A109" s="58" t="s">
        <v>625</v>
      </c>
      <c r="B109" s="58" t="s">
        <v>626</v>
      </c>
      <c r="C109" s="58" t="s">
        <v>4</v>
      </c>
      <c r="D109" s="59">
        <v>69567324296</v>
      </c>
      <c r="E109" s="59">
        <v>71439838969</v>
      </c>
      <c r="F109" s="59">
        <v>65619231606</v>
      </c>
      <c r="G109" s="59">
        <v>68295915642</v>
      </c>
      <c r="H109" s="59">
        <v>63103885118</v>
      </c>
    </row>
    <row r="110" spans="1:8" x14ac:dyDescent="0.3">
      <c r="A110" s="48" t="s">
        <v>627</v>
      </c>
      <c r="B110" s="48" t="s">
        <v>4</v>
      </c>
      <c r="C110" s="48" t="s">
        <v>4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</row>
  </sheetData>
  <mergeCells count="5">
    <mergeCell ref="A1:H1"/>
    <mergeCell ref="A2:H2"/>
    <mergeCell ref="A3:H3"/>
    <mergeCell ref="A4:H4"/>
    <mergeCell ref="A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FB72-4154-4A57-B880-A01E57D846ED}">
  <dimension ref="A1:AQ157"/>
  <sheetViews>
    <sheetView zoomScale="80" zoomScaleNormal="80" workbookViewId="0">
      <selection sqref="A1:XFD1048576"/>
    </sheetView>
  </sheetViews>
  <sheetFormatPr defaultRowHeight="14.4" x14ac:dyDescent="0.3"/>
  <cols>
    <col min="1" max="1" width="10" customWidth="1"/>
    <col min="2" max="2" width="25" customWidth="1"/>
    <col min="3" max="4" width="20" customWidth="1"/>
    <col min="5" max="6" width="50" customWidth="1"/>
    <col min="7" max="7" width="20" customWidth="1"/>
    <col min="8" max="8" width="40" customWidth="1"/>
    <col min="9" max="9" width="20" customWidth="1"/>
    <col min="10" max="10" width="50" customWidth="1"/>
    <col min="11" max="12" width="20" customWidth="1"/>
    <col min="13" max="13" width="10" customWidth="1"/>
    <col min="14" max="14" width="15" customWidth="1"/>
    <col min="15" max="15" width="25" customWidth="1"/>
    <col min="16" max="16" width="15" customWidth="1"/>
    <col min="17" max="17" width="25" customWidth="1"/>
    <col min="18" max="18" width="20" customWidth="1"/>
    <col min="19" max="19" width="30" customWidth="1"/>
    <col min="20" max="20" width="35" customWidth="1"/>
    <col min="21" max="21" width="50" customWidth="1"/>
    <col min="22" max="22" width="20" customWidth="1"/>
    <col min="23" max="23" width="15" customWidth="1"/>
    <col min="24" max="35" width="20" customWidth="1"/>
    <col min="36" max="37" width="25" customWidth="1"/>
  </cols>
  <sheetData>
    <row r="1" spans="1:43" x14ac:dyDescent="0.3">
      <c r="A1" s="88" t="s">
        <v>431</v>
      </c>
      <c r="B1" s="88"/>
      <c r="C1" s="88"/>
    </row>
    <row r="2" spans="1:43" x14ac:dyDescent="0.3">
      <c r="A2" s="60" t="s">
        <v>628</v>
      </c>
    </row>
    <row r="4" spans="1:43" ht="25.2" x14ac:dyDescent="0.3">
      <c r="A4" s="86" t="s">
        <v>629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</row>
    <row r="5" spans="1:43" x14ac:dyDescent="0.3">
      <c r="A5" s="89" t="s">
        <v>630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x14ac:dyDescent="0.3">
      <c r="A6" s="88" t="s">
        <v>4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</row>
    <row r="7" spans="1:43" x14ac:dyDescent="0.3">
      <c r="A7" s="90" t="s">
        <v>631</v>
      </c>
      <c r="B7" s="90" t="s">
        <v>632</v>
      </c>
      <c r="C7" s="90"/>
      <c r="D7" s="90"/>
      <c r="E7" s="90"/>
      <c r="F7" s="90" t="s">
        <v>633</v>
      </c>
      <c r="G7" s="90" t="s">
        <v>634</v>
      </c>
      <c r="H7" s="90" t="s">
        <v>635</v>
      </c>
      <c r="I7" s="90" t="s">
        <v>636</v>
      </c>
      <c r="J7" s="90" t="s">
        <v>637</v>
      </c>
      <c r="K7" s="90" t="s">
        <v>638</v>
      </c>
      <c r="L7" s="90" t="s">
        <v>639</v>
      </c>
      <c r="M7" s="90"/>
      <c r="N7" s="90" t="s">
        <v>640</v>
      </c>
      <c r="O7" s="90" t="s">
        <v>641</v>
      </c>
      <c r="P7" s="90" t="s">
        <v>642</v>
      </c>
      <c r="Q7" s="90" t="s">
        <v>643</v>
      </c>
      <c r="R7" s="90" t="s">
        <v>437</v>
      </c>
      <c r="S7" s="90" t="s">
        <v>644</v>
      </c>
      <c r="T7" s="90" t="s">
        <v>645</v>
      </c>
      <c r="U7" s="90" t="s">
        <v>646</v>
      </c>
      <c r="V7" s="90" t="s">
        <v>647</v>
      </c>
      <c r="W7" s="90" t="s">
        <v>648</v>
      </c>
      <c r="X7" s="90" t="s">
        <v>649</v>
      </c>
      <c r="Y7" s="90" t="s">
        <v>438</v>
      </c>
      <c r="Z7" s="90" t="s">
        <v>650</v>
      </c>
      <c r="AA7" s="90" t="s">
        <v>651</v>
      </c>
      <c r="AB7" s="90" t="s">
        <v>652</v>
      </c>
      <c r="AC7" s="90" t="s">
        <v>653</v>
      </c>
      <c r="AD7" s="90" t="s">
        <v>654</v>
      </c>
      <c r="AE7" s="90" t="s">
        <v>655</v>
      </c>
      <c r="AF7" s="90" t="s">
        <v>656</v>
      </c>
      <c r="AG7" s="90" t="s">
        <v>657</v>
      </c>
      <c r="AH7" s="90" t="s">
        <v>658</v>
      </c>
      <c r="AI7" s="90" t="s">
        <v>659</v>
      </c>
      <c r="AJ7" s="90" t="s">
        <v>660</v>
      </c>
      <c r="AK7" s="90" t="s">
        <v>661</v>
      </c>
      <c r="AL7" s="90" t="s">
        <v>662</v>
      </c>
      <c r="AM7" s="90" t="s">
        <v>663</v>
      </c>
      <c r="AN7" s="90" t="s">
        <v>664</v>
      </c>
      <c r="AO7" s="90" t="s">
        <v>665</v>
      </c>
      <c r="AP7" s="90" t="s">
        <v>666</v>
      </c>
      <c r="AQ7" s="90" t="s">
        <v>667</v>
      </c>
    </row>
    <row r="8" spans="1:43" x14ac:dyDescent="0.3">
      <c r="A8" s="90"/>
      <c r="B8" s="61" t="s">
        <v>668</v>
      </c>
      <c r="C8" s="61" t="s">
        <v>669</v>
      </c>
      <c r="D8" s="61" t="s">
        <v>670</v>
      </c>
      <c r="E8" s="61" t="s">
        <v>671</v>
      </c>
      <c r="F8" s="90"/>
      <c r="G8" s="90"/>
      <c r="H8" s="90"/>
      <c r="I8" s="90"/>
      <c r="J8" s="90"/>
      <c r="K8" s="90"/>
      <c r="L8" s="61" t="s">
        <v>672</v>
      </c>
      <c r="M8" s="61" t="s">
        <v>673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</row>
    <row r="9" spans="1:43" x14ac:dyDescent="0.3">
      <c r="A9" s="62" t="s">
        <v>674</v>
      </c>
      <c r="B9" s="50" t="s">
        <v>675</v>
      </c>
      <c r="C9" s="62" t="s">
        <v>676</v>
      </c>
      <c r="D9" s="62" t="s">
        <v>677</v>
      </c>
      <c r="E9" s="62" t="s">
        <v>346</v>
      </c>
      <c r="F9" s="50" t="s">
        <v>678</v>
      </c>
      <c r="G9" s="50" t="s">
        <v>679</v>
      </c>
      <c r="H9" s="50" t="s">
        <v>680</v>
      </c>
      <c r="I9" s="50" t="s">
        <v>681</v>
      </c>
      <c r="J9" s="50" t="s">
        <v>682</v>
      </c>
      <c r="K9" s="50" t="s">
        <v>683</v>
      </c>
      <c r="L9" s="63">
        <v>214575342</v>
      </c>
      <c r="M9" s="63">
        <v>0</v>
      </c>
      <c r="N9" s="62" t="s">
        <v>684</v>
      </c>
      <c r="O9" s="62" t="s">
        <v>674</v>
      </c>
      <c r="P9" s="50" t="s">
        <v>4</v>
      </c>
      <c r="Q9" s="50" t="s">
        <v>685</v>
      </c>
      <c r="R9" s="50" t="s">
        <v>530</v>
      </c>
      <c r="S9" s="50" t="s">
        <v>686</v>
      </c>
      <c r="T9" s="50" t="s">
        <v>687</v>
      </c>
      <c r="U9" s="50" t="s">
        <v>688</v>
      </c>
      <c r="V9" s="50" t="s">
        <v>689</v>
      </c>
      <c r="W9" s="50" t="s">
        <v>160</v>
      </c>
      <c r="X9" s="50" t="s">
        <v>690</v>
      </c>
      <c r="Y9" s="50" t="s">
        <v>691</v>
      </c>
      <c r="Z9" s="50" t="s">
        <v>692</v>
      </c>
      <c r="AA9" s="50" t="s">
        <v>675</v>
      </c>
      <c r="AB9" s="50" t="s">
        <v>4</v>
      </c>
      <c r="AC9" s="50" t="s">
        <v>4</v>
      </c>
      <c r="AD9" s="62" t="s">
        <v>676</v>
      </c>
      <c r="AE9" s="50" t="s">
        <v>4</v>
      </c>
      <c r="AF9" s="50" t="s">
        <v>4</v>
      </c>
      <c r="AG9" s="50" t="s">
        <v>4</v>
      </c>
      <c r="AH9" s="62" t="s">
        <v>676</v>
      </c>
      <c r="AI9" s="50" t="s">
        <v>4</v>
      </c>
      <c r="AJ9" s="62" t="s">
        <v>676</v>
      </c>
      <c r="AK9" s="50" t="s">
        <v>4</v>
      </c>
      <c r="AL9" s="50" t="s">
        <v>693</v>
      </c>
      <c r="AM9" s="50" t="s">
        <v>694</v>
      </c>
      <c r="AN9" s="50" t="s">
        <v>694</v>
      </c>
      <c r="AO9" s="62" t="s">
        <v>695</v>
      </c>
      <c r="AP9" s="50" t="s">
        <v>696</v>
      </c>
      <c r="AQ9" s="62" t="s">
        <v>4</v>
      </c>
    </row>
    <row r="10" spans="1:43" x14ac:dyDescent="0.3">
      <c r="A10" s="62" t="s">
        <v>697</v>
      </c>
      <c r="B10" s="50" t="s">
        <v>675</v>
      </c>
      <c r="C10" s="62" t="s">
        <v>676</v>
      </c>
      <c r="D10" s="62" t="s">
        <v>677</v>
      </c>
      <c r="E10" s="62" t="s">
        <v>346</v>
      </c>
      <c r="F10" s="50" t="s">
        <v>678</v>
      </c>
      <c r="G10" s="50" t="s">
        <v>679</v>
      </c>
      <c r="H10" s="50" t="s">
        <v>682</v>
      </c>
      <c r="I10" s="50" t="s">
        <v>698</v>
      </c>
      <c r="J10" s="50" t="s">
        <v>680</v>
      </c>
      <c r="K10" s="50" t="s">
        <v>699</v>
      </c>
      <c r="L10" s="63">
        <v>0</v>
      </c>
      <c r="M10" s="63">
        <v>214575342</v>
      </c>
      <c r="N10" s="62" t="s">
        <v>684</v>
      </c>
      <c r="O10" s="62" t="s">
        <v>674</v>
      </c>
      <c r="P10" s="50" t="s">
        <v>4</v>
      </c>
      <c r="Q10" s="50" t="s">
        <v>685</v>
      </c>
      <c r="R10" s="50" t="s">
        <v>530</v>
      </c>
      <c r="S10" s="50" t="s">
        <v>686</v>
      </c>
      <c r="T10" s="50" t="s">
        <v>687</v>
      </c>
      <c r="U10" s="50" t="s">
        <v>688</v>
      </c>
      <c r="V10" s="50" t="s">
        <v>689</v>
      </c>
      <c r="W10" s="50" t="s">
        <v>160</v>
      </c>
      <c r="X10" s="50" t="s">
        <v>690</v>
      </c>
      <c r="Y10" s="50" t="s">
        <v>691</v>
      </c>
      <c r="Z10" s="50" t="s">
        <v>692</v>
      </c>
      <c r="AA10" s="50" t="s">
        <v>675</v>
      </c>
      <c r="AB10" s="50" t="s">
        <v>4</v>
      </c>
      <c r="AC10" s="50" t="s">
        <v>4</v>
      </c>
      <c r="AD10" s="62" t="s">
        <v>676</v>
      </c>
      <c r="AE10" s="50" t="s">
        <v>4</v>
      </c>
      <c r="AF10" s="50" t="s">
        <v>4</v>
      </c>
      <c r="AG10" s="50" t="s">
        <v>4</v>
      </c>
      <c r="AH10" s="62" t="s">
        <v>676</v>
      </c>
      <c r="AI10" s="50" t="s">
        <v>4</v>
      </c>
      <c r="AJ10" s="62" t="s">
        <v>676</v>
      </c>
      <c r="AK10" s="50" t="s">
        <v>4</v>
      </c>
      <c r="AL10" s="50" t="s">
        <v>693</v>
      </c>
      <c r="AM10" s="50" t="s">
        <v>694</v>
      </c>
      <c r="AN10" s="50" t="s">
        <v>694</v>
      </c>
      <c r="AO10" s="62" t="s">
        <v>695</v>
      </c>
      <c r="AP10" s="50" t="s">
        <v>696</v>
      </c>
      <c r="AQ10" s="62" t="s">
        <v>4</v>
      </c>
    </row>
    <row r="11" spans="1:43" x14ac:dyDescent="0.3">
      <c r="A11" s="62" t="s">
        <v>700</v>
      </c>
      <c r="B11" s="50" t="s">
        <v>701</v>
      </c>
      <c r="C11" s="62" t="s">
        <v>702</v>
      </c>
      <c r="D11" s="62" t="s">
        <v>677</v>
      </c>
      <c r="E11" s="62" t="s">
        <v>346</v>
      </c>
      <c r="F11" s="50" t="s">
        <v>703</v>
      </c>
      <c r="G11" s="50" t="s">
        <v>704</v>
      </c>
      <c r="H11" s="50" t="s">
        <v>680</v>
      </c>
      <c r="I11" s="50" t="s">
        <v>681</v>
      </c>
      <c r="J11" s="50" t="s">
        <v>705</v>
      </c>
      <c r="K11" s="50" t="s">
        <v>706</v>
      </c>
      <c r="L11" s="63">
        <v>0</v>
      </c>
      <c r="M11" s="63">
        <v>9701722</v>
      </c>
      <c r="N11" s="62" t="s">
        <v>684</v>
      </c>
      <c r="O11" s="62" t="s">
        <v>674</v>
      </c>
      <c r="P11" s="50" t="s">
        <v>4</v>
      </c>
      <c r="Q11" s="50" t="s">
        <v>707</v>
      </c>
      <c r="R11" s="50" t="s">
        <v>465</v>
      </c>
      <c r="S11" s="50" t="s">
        <v>708</v>
      </c>
      <c r="T11" s="50" t="s">
        <v>687</v>
      </c>
      <c r="U11" s="50" t="s">
        <v>709</v>
      </c>
      <c r="V11" s="50" t="s">
        <v>710</v>
      </c>
      <c r="W11" s="50" t="s">
        <v>168</v>
      </c>
      <c r="X11" s="50" t="s">
        <v>711</v>
      </c>
      <c r="Y11" s="50" t="s">
        <v>691</v>
      </c>
      <c r="Z11" s="50" t="s">
        <v>692</v>
      </c>
      <c r="AA11" s="50" t="s">
        <v>701</v>
      </c>
      <c r="AB11" s="50" t="s">
        <v>4</v>
      </c>
      <c r="AC11" s="50" t="s">
        <v>4</v>
      </c>
      <c r="AD11" s="62" t="s">
        <v>702</v>
      </c>
      <c r="AE11" s="50" t="s">
        <v>4</v>
      </c>
      <c r="AF11" s="50" t="s">
        <v>4</v>
      </c>
      <c r="AG11" s="50" t="s">
        <v>4</v>
      </c>
      <c r="AH11" s="62" t="s">
        <v>712</v>
      </c>
      <c r="AI11" s="50" t="s">
        <v>4</v>
      </c>
      <c r="AJ11" s="62" t="s">
        <v>702</v>
      </c>
      <c r="AK11" s="50" t="s">
        <v>4</v>
      </c>
      <c r="AL11" s="50" t="s">
        <v>693</v>
      </c>
      <c r="AM11" s="50" t="s">
        <v>694</v>
      </c>
      <c r="AN11" s="50" t="s">
        <v>694</v>
      </c>
      <c r="AO11" s="62" t="s">
        <v>713</v>
      </c>
      <c r="AP11" s="50" t="s">
        <v>714</v>
      </c>
      <c r="AQ11" s="62" t="s">
        <v>4</v>
      </c>
    </row>
    <row r="12" spans="1:43" x14ac:dyDescent="0.3">
      <c r="A12" s="62" t="s">
        <v>715</v>
      </c>
      <c r="B12" s="50" t="s">
        <v>701</v>
      </c>
      <c r="C12" s="62" t="s">
        <v>702</v>
      </c>
      <c r="D12" s="62" t="s">
        <v>677</v>
      </c>
      <c r="E12" s="62" t="s">
        <v>346</v>
      </c>
      <c r="F12" s="50" t="s">
        <v>703</v>
      </c>
      <c r="G12" s="50" t="s">
        <v>704</v>
      </c>
      <c r="H12" s="50" t="s">
        <v>705</v>
      </c>
      <c r="I12" s="50" t="s">
        <v>716</v>
      </c>
      <c r="J12" s="50" t="s">
        <v>680</v>
      </c>
      <c r="K12" s="50" t="s">
        <v>699</v>
      </c>
      <c r="L12" s="63">
        <v>9701722</v>
      </c>
      <c r="M12" s="63">
        <v>0</v>
      </c>
      <c r="N12" s="62" t="s">
        <v>684</v>
      </c>
      <c r="O12" s="62" t="s">
        <v>674</v>
      </c>
      <c r="P12" s="50" t="s">
        <v>4</v>
      </c>
      <c r="Q12" s="50" t="s">
        <v>707</v>
      </c>
      <c r="R12" s="50" t="s">
        <v>465</v>
      </c>
      <c r="S12" s="50" t="s">
        <v>708</v>
      </c>
      <c r="T12" s="50" t="s">
        <v>687</v>
      </c>
      <c r="U12" s="50" t="s">
        <v>709</v>
      </c>
      <c r="V12" s="50" t="s">
        <v>710</v>
      </c>
      <c r="W12" s="50" t="s">
        <v>168</v>
      </c>
      <c r="X12" s="50" t="s">
        <v>711</v>
      </c>
      <c r="Y12" s="50" t="s">
        <v>691</v>
      </c>
      <c r="Z12" s="50" t="s">
        <v>692</v>
      </c>
      <c r="AA12" s="50" t="s">
        <v>701</v>
      </c>
      <c r="AB12" s="50" t="s">
        <v>4</v>
      </c>
      <c r="AC12" s="50" t="s">
        <v>4</v>
      </c>
      <c r="AD12" s="62" t="s">
        <v>702</v>
      </c>
      <c r="AE12" s="50" t="s">
        <v>4</v>
      </c>
      <c r="AF12" s="50" t="s">
        <v>4</v>
      </c>
      <c r="AG12" s="50" t="s">
        <v>4</v>
      </c>
      <c r="AH12" s="62" t="s">
        <v>712</v>
      </c>
      <c r="AI12" s="50" t="s">
        <v>4</v>
      </c>
      <c r="AJ12" s="62" t="s">
        <v>702</v>
      </c>
      <c r="AK12" s="50" t="s">
        <v>4</v>
      </c>
      <c r="AL12" s="50" t="s">
        <v>693</v>
      </c>
      <c r="AM12" s="50" t="s">
        <v>694</v>
      </c>
      <c r="AN12" s="50" t="s">
        <v>694</v>
      </c>
      <c r="AO12" s="62" t="s">
        <v>713</v>
      </c>
      <c r="AP12" s="50" t="s">
        <v>714</v>
      </c>
      <c r="AQ12" s="62" t="s">
        <v>4</v>
      </c>
    </row>
    <row r="13" spans="1:43" x14ac:dyDescent="0.3">
      <c r="A13" s="62" t="s">
        <v>717</v>
      </c>
      <c r="B13" s="50" t="s">
        <v>718</v>
      </c>
      <c r="C13" s="62" t="s">
        <v>719</v>
      </c>
      <c r="D13" s="62" t="s">
        <v>677</v>
      </c>
      <c r="E13" s="62" t="s">
        <v>346</v>
      </c>
      <c r="F13" s="50" t="s">
        <v>720</v>
      </c>
      <c r="G13" s="50" t="s">
        <v>721</v>
      </c>
      <c r="H13" s="50" t="s">
        <v>722</v>
      </c>
      <c r="I13" s="50" t="s">
        <v>723</v>
      </c>
      <c r="J13" s="50" t="s">
        <v>680</v>
      </c>
      <c r="K13" s="50" t="s">
        <v>699</v>
      </c>
      <c r="L13" s="63">
        <v>27500</v>
      </c>
      <c r="M13" s="63">
        <v>0</v>
      </c>
      <c r="N13" s="62" t="s">
        <v>684</v>
      </c>
      <c r="O13" s="62" t="s">
        <v>674</v>
      </c>
      <c r="P13" s="50" t="s">
        <v>4</v>
      </c>
      <c r="Q13" s="50" t="s">
        <v>724</v>
      </c>
      <c r="R13" s="50" t="s">
        <v>509</v>
      </c>
      <c r="S13" s="50" t="s">
        <v>725</v>
      </c>
      <c r="T13" s="50" t="s">
        <v>687</v>
      </c>
      <c r="U13" s="50" t="s">
        <v>688</v>
      </c>
      <c r="V13" s="50" t="s">
        <v>689</v>
      </c>
      <c r="W13" s="50" t="s">
        <v>160</v>
      </c>
      <c r="X13" s="50" t="s">
        <v>690</v>
      </c>
      <c r="Y13" s="50" t="s">
        <v>691</v>
      </c>
      <c r="Z13" s="50" t="s">
        <v>692</v>
      </c>
      <c r="AA13" s="50" t="s">
        <v>718</v>
      </c>
      <c r="AB13" s="50" t="s">
        <v>4</v>
      </c>
      <c r="AC13" s="50" t="s">
        <v>4</v>
      </c>
      <c r="AD13" s="62" t="s">
        <v>719</v>
      </c>
      <c r="AE13" s="50" t="s">
        <v>4</v>
      </c>
      <c r="AF13" s="50" t="s">
        <v>4</v>
      </c>
      <c r="AG13" s="50" t="s">
        <v>4</v>
      </c>
      <c r="AH13" s="62" t="s">
        <v>719</v>
      </c>
      <c r="AI13" s="50" t="s">
        <v>4</v>
      </c>
      <c r="AJ13" s="62" t="s">
        <v>719</v>
      </c>
      <c r="AK13" s="50" t="s">
        <v>4</v>
      </c>
      <c r="AL13" s="50" t="s">
        <v>693</v>
      </c>
      <c r="AM13" s="50" t="s">
        <v>694</v>
      </c>
      <c r="AN13" s="50" t="s">
        <v>694</v>
      </c>
      <c r="AO13" s="62" t="s">
        <v>726</v>
      </c>
      <c r="AP13" s="50" t="s">
        <v>714</v>
      </c>
      <c r="AQ13" s="62" t="s">
        <v>4</v>
      </c>
    </row>
    <row r="14" spans="1:43" x14ac:dyDescent="0.3">
      <c r="A14" s="62" t="s">
        <v>727</v>
      </c>
      <c r="B14" s="50" t="s">
        <v>718</v>
      </c>
      <c r="C14" s="62" t="s">
        <v>719</v>
      </c>
      <c r="D14" s="62" t="s">
        <v>677</v>
      </c>
      <c r="E14" s="62" t="s">
        <v>346</v>
      </c>
      <c r="F14" s="50" t="s">
        <v>720</v>
      </c>
      <c r="G14" s="50" t="s">
        <v>721</v>
      </c>
      <c r="H14" s="50" t="s">
        <v>680</v>
      </c>
      <c r="I14" s="50" t="s">
        <v>681</v>
      </c>
      <c r="J14" s="50" t="s">
        <v>722</v>
      </c>
      <c r="K14" s="50" t="s">
        <v>728</v>
      </c>
      <c r="L14" s="63">
        <v>0</v>
      </c>
      <c r="M14" s="63">
        <v>27500</v>
      </c>
      <c r="N14" s="62" t="s">
        <v>684</v>
      </c>
      <c r="O14" s="62" t="s">
        <v>674</v>
      </c>
      <c r="P14" s="50" t="s">
        <v>4</v>
      </c>
      <c r="Q14" s="50" t="s">
        <v>724</v>
      </c>
      <c r="R14" s="50" t="s">
        <v>509</v>
      </c>
      <c r="S14" s="50" t="s">
        <v>725</v>
      </c>
      <c r="T14" s="50" t="s">
        <v>687</v>
      </c>
      <c r="U14" s="50" t="s">
        <v>688</v>
      </c>
      <c r="V14" s="50" t="s">
        <v>689</v>
      </c>
      <c r="W14" s="50" t="s">
        <v>160</v>
      </c>
      <c r="X14" s="50" t="s">
        <v>690</v>
      </c>
      <c r="Y14" s="50" t="s">
        <v>691</v>
      </c>
      <c r="Z14" s="50" t="s">
        <v>692</v>
      </c>
      <c r="AA14" s="50" t="s">
        <v>718</v>
      </c>
      <c r="AB14" s="50" t="s">
        <v>4</v>
      </c>
      <c r="AC14" s="50" t="s">
        <v>4</v>
      </c>
      <c r="AD14" s="62" t="s">
        <v>719</v>
      </c>
      <c r="AE14" s="50" t="s">
        <v>4</v>
      </c>
      <c r="AF14" s="50" t="s">
        <v>4</v>
      </c>
      <c r="AG14" s="50" t="s">
        <v>4</v>
      </c>
      <c r="AH14" s="62" t="s">
        <v>719</v>
      </c>
      <c r="AI14" s="50" t="s">
        <v>4</v>
      </c>
      <c r="AJ14" s="62" t="s">
        <v>719</v>
      </c>
      <c r="AK14" s="50" t="s">
        <v>4</v>
      </c>
      <c r="AL14" s="50" t="s">
        <v>693</v>
      </c>
      <c r="AM14" s="50" t="s">
        <v>694</v>
      </c>
      <c r="AN14" s="50" t="s">
        <v>694</v>
      </c>
      <c r="AO14" s="62" t="s">
        <v>726</v>
      </c>
      <c r="AP14" s="50" t="s">
        <v>714</v>
      </c>
      <c r="AQ14" s="62" t="s">
        <v>4</v>
      </c>
    </row>
    <row r="15" spans="1:43" x14ac:dyDescent="0.3">
      <c r="A15" s="62" t="s">
        <v>729</v>
      </c>
      <c r="B15" s="50" t="s">
        <v>730</v>
      </c>
      <c r="C15" s="62" t="s">
        <v>719</v>
      </c>
      <c r="D15" s="62" t="s">
        <v>677</v>
      </c>
      <c r="E15" s="62" t="s">
        <v>346</v>
      </c>
      <c r="F15" s="50" t="s">
        <v>720</v>
      </c>
      <c r="G15" s="50" t="s">
        <v>731</v>
      </c>
      <c r="H15" s="50" t="s">
        <v>722</v>
      </c>
      <c r="I15" s="50" t="s">
        <v>723</v>
      </c>
      <c r="J15" s="50" t="s">
        <v>680</v>
      </c>
      <c r="K15" s="50" t="s">
        <v>699</v>
      </c>
      <c r="L15" s="63">
        <v>1100000</v>
      </c>
      <c r="M15" s="63">
        <v>0</v>
      </c>
      <c r="N15" s="62" t="s">
        <v>684</v>
      </c>
      <c r="O15" s="62" t="s">
        <v>674</v>
      </c>
      <c r="P15" s="50" t="s">
        <v>4</v>
      </c>
      <c r="Q15" s="50" t="s">
        <v>724</v>
      </c>
      <c r="R15" s="50" t="s">
        <v>509</v>
      </c>
      <c r="S15" s="50" t="s">
        <v>725</v>
      </c>
      <c r="T15" s="50" t="s">
        <v>687</v>
      </c>
      <c r="U15" s="50" t="s">
        <v>688</v>
      </c>
      <c r="V15" s="50" t="s">
        <v>689</v>
      </c>
      <c r="W15" s="50" t="s">
        <v>160</v>
      </c>
      <c r="X15" s="50" t="s">
        <v>690</v>
      </c>
      <c r="Y15" s="50" t="s">
        <v>691</v>
      </c>
      <c r="Z15" s="50" t="s">
        <v>692</v>
      </c>
      <c r="AA15" s="50" t="s">
        <v>730</v>
      </c>
      <c r="AB15" s="50" t="s">
        <v>4</v>
      </c>
      <c r="AC15" s="50" t="s">
        <v>4</v>
      </c>
      <c r="AD15" s="62" t="s">
        <v>719</v>
      </c>
      <c r="AE15" s="50" t="s">
        <v>4</v>
      </c>
      <c r="AF15" s="50" t="s">
        <v>4</v>
      </c>
      <c r="AG15" s="50" t="s">
        <v>4</v>
      </c>
      <c r="AH15" s="62" t="s">
        <v>719</v>
      </c>
      <c r="AI15" s="50" t="s">
        <v>4</v>
      </c>
      <c r="AJ15" s="62" t="s">
        <v>719</v>
      </c>
      <c r="AK15" s="50" t="s">
        <v>4</v>
      </c>
      <c r="AL15" s="50" t="s">
        <v>693</v>
      </c>
      <c r="AM15" s="50" t="s">
        <v>694</v>
      </c>
      <c r="AN15" s="50" t="s">
        <v>694</v>
      </c>
      <c r="AO15" s="62" t="s">
        <v>732</v>
      </c>
      <c r="AP15" s="50" t="s">
        <v>714</v>
      </c>
      <c r="AQ15" s="62" t="s">
        <v>4</v>
      </c>
    </row>
    <row r="16" spans="1:43" x14ac:dyDescent="0.3">
      <c r="A16" s="62" t="s">
        <v>733</v>
      </c>
      <c r="B16" s="50" t="s">
        <v>730</v>
      </c>
      <c r="C16" s="62" t="s">
        <v>719</v>
      </c>
      <c r="D16" s="62" t="s">
        <v>677</v>
      </c>
      <c r="E16" s="62" t="s">
        <v>346</v>
      </c>
      <c r="F16" s="50" t="s">
        <v>720</v>
      </c>
      <c r="G16" s="50" t="s">
        <v>731</v>
      </c>
      <c r="H16" s="50" t="s">
        <v>680</v>
      </c>
      <c r="I16" s="50" t="s">
        <v>681</v>
      </c>
      <c r="J16" s="50" t="s">
        <v>722</v>
      </c>
      <c r="K16" s="50" t="s">
        <v>728</v>
      </c>
      <c r="L16" s="63">
        <v>0</v>
      </c>
      <c r="M16" s="63">
        <v>1100000</v>
      </c>
      <c r="N16" s="62" t="s">
        <v>684</v>
      </c>
      <c r="O16" s="62" t="s">
        <v>674</v>
      </c>
      <c r="P16" s="50" t="s">
        <v>4</v>
      </c>
      <c r="Q16" s="50" t="s">
        <v>724</v>
      </c>
      <c r="R16" s="50" t="s">
        <v>509</v>
      </c>
      <c r="S16" s="50" t="s">
        <v>725</v>
      </c>
      <c r="T16" s="50" t="s">
        <v>687</v>
      </c>
      <c r="U16" s="50" t="s">
        <v>688</v>
      </c>
      <c r="V16" s="50" t="s">
        <v>689</v>
      </c>
      <c r="W16" s="50" t="s">
        <v>160</v>
      </c>
      <c r="X16" s="50" t="s">
        <v>690</v>
      </c>
      <c r="Y16" s="50" t="s">
        <v>691</v>
      </c>
      <c r="Z16" s="50" t="s">
        <v>692</v>
      </c>
      <c r="AA16" s="50" t="s">
        <v>730</v>
      </c>
      <c r="AB16" s="50" t="s">
        <v>4</v>
      </c>
      <c r="AC16" s="50" t="s">
        <v>4</v>
      </c>
      <c r="AD16" s="62" t="s">
        <v>719</v>
      </c>
      <c r="AE16" s="50" t="s">
        <v>4</v>
      </c>
      <c r="AF16" s="50" t="s">
        <v>4</v>
      </c>
      <c r="AG16" s="50" t="s">
        <v>4</v>
      </c>
      <c r="AH16" s="62" t="s">
        <v>719</v>
      </c>
      <c r="AI16" s="50" t="s">
        <v>4</v>
      </c>
      <c r="AJ16" s="62" t="s">
        <v>719</v>
      </c>
      <c r="AK16" s="50" t="s">
        <v>4</v>
      </c>
      <c r="AL16" s="50" t="s">
        <v>693</v>
      </c>
      <c r="AM16" s="50" t="s">
        <v>694</v>
      </c>
      <c r="AN16" s="50" t="s">
        <v>694</v>
      </c>
      <c r="AO16" s="62" t="s">
        <v>732</v>
      </c>
      <c r="AP16" s="50" t="s">
        <v>714</v>
      </c>
      <c r="AQ16" s="62" t="s">
        <v>4</v>
      </c>
    </row>
    <row r="17" spans="1:43" x14ac:dyDescent="0.3">
      <c r="A17" s="62" t="s">
        <v>734</v>
      </c>
      <c r="B17" s="50" t="s">
        <v>735</v>
      </c>
      <c r="C17" s="62" t="s">
        <v>736</v>
      </c>
      <c r="D17" s="62" t="s">
        <v>677</v>
      </c>
      <c r="E17" s="62" t="s">
        <v>346</v>
      </c>
      <c r="F17" s="50" t="s">
        <v>737</v>
      </c>
      <c r="G17" s="50" t="s">
        <v>738</v>
      </c>
      <c r="H17" s="50" t="s">
        <v>705</v>
      </c>
      <c r="I17" s="50" t="s">
        <v>716</v>
      </c>
      <c r="J17" s="50" t="s">
        <v>739</v>
      </c>
      <c r="K17" s="50" t="s">
        <v>740</v>
      </c>
      <c r="L17" s="63">
        <v>0</v>
      </c>
      <c r="M17" s="63">
        <v>3393165</v>
      </c>
      <c r="N17" s="62" t="s">
        <v>684</v>
      </c>
      <c r="O17" s="62" t="s">
        <v>674</v>
      </c>
      <c r="P17" s="50" t="s">
        <v>4</v>
      </c>
      <c r="Q17" s="50" t="s">
        <v>741</v>
      </c>
      <c r="R17" s="50" t="s">
        <v>463</v>
      </c>
      <c r="S17" s="50" t="s">
        <v>742</v>
      </c>
      <c r="T17" s="50" t="s">
        <v>687</v>
      </c>
      <c r="U17" s="50" t="s">
        <v>688</v>
      </c>
      <c r="V17" s="50" t="s">
        <v>710</v>
      </c>
      <c r="W17" s="50" t="s">
        <v>161</v>
      </c>
      <c r="X17" s="50" t="s">
        <v>743</v>
      </c>
      <c r="Y17" s="50" t="s">
        <v>691</v>
      </c>
      <c r="Z17" s="50" t="s">
        <v>692</v>
      </c>
      <c r="AA17" s="50" t="s">
        <v>744</v>
      </c>
      <c r="AB17" s="50" t="s">
        <v>745</v>
      </c>
      <c r="AC17" s="50" t="s">
        <v>4</v>
      </c>
      <c r="AD17" s="62" t="s">
        <v>736</v>
      </c>
      <c r="AE17" s="50" t="s">
        <v>4</v>
      </c>
      <c r="AF17" s="50" t="s">
        <v>4</v>
      </c>
      <c r="AG17" s="50" t="s">
        <v>4</v>
      </c>
      <c r="AH17" s="62" t="s">
        <v>702</v>
      </c>
      <c r="AI17" s="50" t="s">
        <v>4</v>
      </c>
      <c r="AJ17" s="62" t="s">
        <v>736</v>
      </c>
      <c r="AK17" s="50" t="s">
        <v>4</v>
      </c>
      <c r="AL17" s="50" t="s">
        <v>693</v>
      </c>
      <c r="AM17" s="50" t="s">
        <v>694</v>
      </c>
      <c r="AN17" s="50" t="s">
        <v>694</v>
      </c>
      <c r="AO17" s="62" t="s">
        <v>746</v>
      </c>
      <c r="AP17" s="50" t="s">
        <v>714</v>
      </c>
      <c r="AQ17" s="62" t="s">
        <v>4</v>
      </c>
    </row>
    <row r="18" spans="1:43" x14ac:dyDescent="0.3">
      <c r="A18" s="62" t="s">
        <v>747</v>
      </c>
      <c r="B18" s="50" t="s">
        <v>735</v>
      </c>
      <c r="C18" s="62" t="s">
        <v>736</v>
      </c>
      <c r="D18" s="62" t="s">
        <v>677</v>
      </c>
      <c r="E18" s="62" t="s">
        <v>346</v>
      </c>
      <c r="F18" s="50" t="s">
        <v>737</v>
      </c>
      <c r="G18" s="50" t="s">
        <v>4</v>
      </c>
      <c r="H18" s="50" t="s">
        <v>705</v>
      </c>
      <c r="I18" s="50" t="s">
        <v>716</v>
      </c>
      <c r="J18" s="50" t="s">
        <v>748</v>
      </c>
      <c r="K18" s="50" t="s">
        <v>749</v>
      </c>
      <c r="L18" s="63">
        <v>0</v>
      </c>
      <c r="M18" s="63">
        <v>339317</v>
      </c>
      <c r="N18" s="62" t="s">
        <v>684</v>
      </c>
      <c r="O18" s="62" t="s">
        <v>674</v>
      </c>
      <c r="P18" s="50" t="s">
        <v>4</v>
      </c>
      <c r="Q18" s="50" t="s">
        <v>741</v>
      </c>
      <c r="R18" s="50" t="s">
        <v>463</v>
      </c>
      <c r="S18" s="50" t="s">
        <v>742</v>
      </c>
      <c r="T18" s="50" t="s">
        <v>687</v>
      </c>
      <c r="U18" s="50" t="s">
        <v>688</v>
      </c>
      <c r="V18" s="50" t="s">
        <v>710</v>
      </c>
      <c r="W18" s="50" t="s">
        <v>161</v>
      </c>
      <c r="X18" s="50" t="s">
        <v>743</v>
      </c>
      <c r="Y18" s="50" t="s">
        <v>691</v>
      </c>
      <c r="Z18" s="50" t="s">
        <v>692</v>
      </c>
      <c r="AA18" s="50" t="s">
        <v>744</v>
      </c>
      <c r="AB18" s="50" t="s">
        <v>745</v>
      </c>
      <c r="AC18" s="50" t="s">
        <v>4</v>
      </c>
      <c r="AD18" s="62" t="s">
        <v>736</v>
      </c>
      <c r="AE18" s="50" t="s">
        <v>4</v>
      </c>
      <c r="AF18" s="50" t="s">
        <v>4</v>
      </c>
      <c r="AG18" s="50" t="s">
        <v>4</v>
      </c>
      <c r="AH18" s="62" t="s">
        <v>702</v>
      </c>
      <c r="AI18" s="50" t="s">
        <v>4</v>
      </c>
      <c r="AJ18" s="62" t="s">
        <v>736</v>
      </c>
      <c r="AK18" s="50" t="s">
        <v>4</v>
      </c>
      <c r="AL18" s="50" t="s">
        <v>693</v>
      </c>
      <c r="AM18" s="50" t="s">
        <v>694</v>
      </c>
      <c r="AN18" s="50" t="s">
        <v>694</v>
      </c>
      <c r="AO18" s="62" t="s">
        <v>746</v>
      </c>
      <c r="AP18" s="50" t="s">
        <v>714</v>
      </c>
      <c r="AQ18" s="62" t="s">
        <v>4</v>
      </c>
    </row>
    <row r="19" spans="1:43" x14ac:dyDescent="0.3">
      <c r="A19" s="62" t="s">
        <v>371</v>
      </c>
      <c r="B19" s="50" t="s">
        <v>735</v>
      </c>
      <c r="C19" s="62" t="s">
        <v>736</v>
      </c>
      <c r="D19" s="62" t="s">
        <v>677</v>
      </c>
      <c r="E19" s="62" t="s">
        <v>346</v>
      </c>
      <c r="F19" s="50" t="s">
        <v>750</v>
      </c>
      <c r="G19" s="50" t="s">
        <v>738</v>
      </c>
      <c r="H19" s="50" t="s">
        <v>739</v>
      </c>
      <c r="I19" s="50" t="s">
        <v>751</v>
      </c>
      <c r="J19" s="50" t="s">
        <v>705</v>
      </c>
      <c r="K19" s="50" t="s">
        <v>706</v>
      </c>
      <c r="L19" s="63">
        <v>3393165</v>
      </c>
      <c r="M19" s="63">
        <v>0</v>
      </c>
      <c r="N19" s="62" t="s">
        <v>684</v>
      </c>
      <c r="O19" s="62" t="s">
        <v>674</v>
      </c>
      <c r="P19" s="50" t="s">
        <v>752</v>
      </c>
      <c r="Q19" s="50" t="s">
        <v>741</v>
      </c>
      <c r="R19" s="50" t="s">
        <v>463</v>
      </c>
      <c r="S19" s="50" t="s">
        <v>742</v>
      </c>
      <c r="T19" s="50" t="s">
        <v>687</v>
      </c>
      <c r="U19" s="50" t="s">
        <v>688</v>
      </c>
      <c r="V19" s="50" t="s">
        <v>710</v>
      </c>
      <c r="W19" s="50" t="s">
        <v>161</v>
      </c>
      <c r="X19" s="50" t="s">
        <v>743</v>
      </c>
      <c r="Y19" s="50" t="s">
        <v>691</v>
      </c>
      <c r="Z19" s="50" t="s">
        <v>692</v>
      </c>
      <c r="AA19" s="50" t="s">
        <v>744</v>
      </c>
      <c r="AB19" s="50" t="s">
        <v>745</v>
      </c>
      <c r="AC19" s="50" t="s">
        <v>4</v>
      </c>
      <c r="AD19" s="62" t="s">
        <v>736</v>
      </c>
      <c r="AE19" s="50" t="s">
        <v>753</v>
      </c>
      <c r="AF19" s="50" t="s">
        <v>754</v>
      </c>
      <c r="AG19" s="50" t="s">
        <v>753</v>
      </c>
      <c r="AH19" s="62" t="s">
        <v>702</v>
      </c>
      <c r="AI19" s="50" t="s">
        <v>4</v>
      </c>
      <c r="AJ19" s="62" t="s">
        <v>736</v>
      </c>
      <c r="AK19" s="50" t="s">
        <v>4</v>
      </c>
      <c r="AL19" s="50" t="s">
        <v>693</v>
      </c>
      <c r="AM19" s="50" t="s">
        <v>694</v>
      </c>
      <c r="AN19" s="50" t="s">
        <v>694</v>
      </c>
      <c r="AO19" s="62" t="s">
        <v>746</v>
      </c>
      <c r="AP19" s="50" t="s">
        <v>714</v>
      </c>
      <c r="AQ19" s="62" t="s">
        <v>4</v>
      </c>
    </row>
    <row r="20" spans="1:43" x14ac:dyDescent="0.3">
      <c r="A20" s="62" t="s">
        <v>755</v>
      </c>
      <c r="B20" s="50" t="s">
        <v>735</v>
      </c>
      <c r="C20" s="62" t="s">
        <v>736</v>
      </c>
      <c r="D20" s="62" t="s">
        <v>677</v>
      </c>
      <c r="E20" s="62" t="s">
        <v>346</v>
      </c>
      <c r="F20" s="50" t="s">
        <v>737</v>
      </c>
      <c r="G20" s="50" t="s">
        <v>4</v>
      </c>
      <c r="H20" s="50" t="s">
        <v>748</v>
      </c>
      <c r="I20" s="50" t="s">
        <v>756</v>
      </c>
      <c r="J20" s="50" t="s">
        <v>705</v>
      </c>
      <c r="K20" s="50" t="s">
        <v>706</v>
      </c>
      <c r="L20" s="63">
        <v>339317</v>
      </c>
      <c r="M20" s="63">
        <v>0</v>
      </c>
      <c r="N20" s="62" t="s">
        <v>684</v>
      </c>
      <c r="O20" s="62" t="s">
        <v>674</v>
      </c>
      <c r="P20" s="50" t="s">
        <v>757</v>
      </c>
      <c r="Q20" s="50" t="s">
        <v>741</v>
      </c>
      <c r="R20" s="50" t="s">
        <v>463</v>
      </c>
      <c r="S20" s="50" t="s">
        <v>742</v>
      </c>
      <c r="T20" s="50" t="s">
        <v>687</v>
      </c>
      <c r="U20" s="50" t="s">
        <v>688</v>
      </c>
      <c r="V20" s="50" t="s">
        <v>710</v>
      </c>
      <c r="W20" s="50" t="s">
        <v>161</v>
      </c>
      <c r="X20" s="50" t="s">
        <v>743</v>
      </c>
      <c r="Y20" s="50" t="s">
        <v>691</v>
      </c>
      <c r="Z20" s="50" t="s">
        <v>692</v>
      </c>
      <c r="AA20" s="50" t="s">
        <v>744</v>
      </c>
      <c r="AB20" s="50" t="s">
        <v>745</v>
      </c>
      <c r="AC20" s="50" t="s">
        <v>4</v>
      </c>
      <c r="AD20" s="62" t="s">
        <v>736</v>
      </c>
      <c r="AE20" s="50" t="s">
        <v>4</v>
      </c>
      <c r="AF20" s="50" t="s">
        <v>4</v>
      </c>
      <c r="AG20" s="50" t="s">
        <v>4</v>
      </c>
      <c r="AH20" s="62" t="s">
        <v>702</v>
      </c>
      <c r="AI20" s="50" t="s">
        <v>4</v>
      </c>
      <c r="AJ20" s="62" t="s">
        <v>736</v>
      </c>
      <c r="AK20" s="50" t="s">
        <v>4</v>
      </c>
      <c r="AL20" s="50" t="s">
        <v>693</v>
      </c>
      <c r="AM20" s="50" t="s">
        <v>694</v>
      </c>
      <c r="AN20" s="50" t="s">
        <v>694</v>
      </c>
      <c r="AO20" s="62" t="s">
        <v>746</v>
      </c>
      <c r="AP20" s="50" t="s">
        <v>714</v>
      </c>
      <c r="AQ20" s="62" t="s">
        <v>4</v>
      </c>
    </row>
    <row r="21" spans="1:43" x14ac:dyDescent="0.3">
      <c r="A21" s="62" t="s">
        <v>758</v>
      </c>
      <c r="B21" s="50" t="s">
        <v>759</v>
      </c>
      <c r="C21" s="62" t="s">
        <v>736</v>
      </c>
      <c r="D21" s="62" t="s">
        <v>677</v>
      </c>
      <c r="E21" s="62" t="s">
        <v>346</v>
      </c>
      <c r="F21" s="50" t="s">
        <v>760</v>
      </c>
      <c r="G21" s="50" t="s">
        <v>761</v>
      </c>
      <c r="H21" s="50" t="s">
        <v>680</v>
      </c>
      <c r="I21" s="50" t="s">
        <v>681</v>
      </c>
      <c r="J21" s="50" t="s">
        <v>705</v>
      </c>
      <c r="K21" s="50" t="s">
        <v>706</v>
      </c>
      <c r="L21" s="63">
        <v>0</v>
      </c>
      <c r="M21" s="63">
        <v>34774157</v>
      </c>
      <c r="N21" s="62" t="s">
        <v>684</v>
      </c>
      <c r="O21" s="62" t="s">
        <v>674</v>
      </c>
      <c r="P21" s="50" t="s">
        <v>4</v>
      </c>
      <c r="Q21" s="50" t="s">
        <v>741</v>
      </c>
      <c r="R21" s="50" t="s">
        <v>463</v>
      </c>
      <c r="S21" s="50" t="s">
        <v>742</v>
      </c>
      <c r="T21" s="50" t="s">
        <v>687</v>
      </c>
      <c r="U21" s="50" t="s">
        <v>688</v>
      </c>
      <c r="V21" s="50" t="s">
        <v>710</v>
      </c>
      <c r="W21" s="50" t="s">
        <v>161</v>
      </c>
      <c r="X21" s="50" t="s">
        <v>743</v>
      </c>
      <c r="Y21" s="50" t="s">
        <v>691</v>
      </c>
      <c r="Z21" s="50" t="s">
        <v>692</v>
      </c>
      <c r="AA21" s="50" t="s">
        <v>759</v>
      </c>
      <c r="AB21" s="50" t="s">
        <v>4</v>
      </c>
      <c r="AC21" s="50" t="s">
        <v>4</v>
      </c>
      <c r="AD21" s="62" t="s">
        <v>736</v>
      </c>
      <c r="AE21" s="50" t="s">
        <v>4</v>
      </c>
      <c r="AF21" s="50" t="s">
        <v>4</v>
      </c>
      <c r="AG21" s="50" t="s">
        <v>4</v>
      </c>
      <c r="AH21" s="62" t="s">
        <v>762</v>
      </c>
      <c r="AI21" s="50" t="s">
        <v>4</v>
      </c>
      <c r="AJ21" s="62" t="s">
        <v>736</v>
      </c>
      <c r="AK21" s="50" t="s">
        <v>4</v>
      </c>
      <c r="AL21" s="50" t="s">
        <v>693</v>
      </c>
      <c r="AM21" s="50" t="s">
        <v>694</v>
      </c>
      <c r="AN21" s="50" t="s">
        <v>694</v>
      </c>
      <c r="AO21" s="62" t="s">
        <v>763</v>
      </c>
      <c r="AP21" s="50" t="s">
        <v>714</v>
      </c>
      <c r="AQ21" s="62" t="s">
        <v>764</v>
      </c>
    </row>
    <row r="22" spans="1:43" x14ac:dyDescent="0.3">
      <c r="A22" s="62" t="s">
        <v>765</v>
      </c>
      <c r="B22" s="50" t="s">
        <v>759</v>
      </c>
      <c r="C22" s="62" t="s">
        <v>736</v>
      </c>
      <c r="D22" s="62" t="s">
        <v>677</v>
      </c>
      <c r="E22" s="62" t="s">
        <v>346</v>
      </c>
      <c r="F22" s="50" t="s">
        <v>760</v>
      </c>
      <c r="G22" s="50" t="s">
        <v>761</v>
      </c>
      <c r="H22" s="50" t="s">
        <v>705</v>
      </c>
      <c r="I22" s="50" t="s">
        <v>716</v>
      </c>
      <c r="J22" s="50" t="s">
        <v>680</v>
      </c>
      <c r="K22" s="50" t="s">
        <v>699</v>
      </c>
      <c r="L22" s="63">
        <v>34774157</v>
      </c>
      <c r="M22" s="63">
        <v>0</v>
      </c>
      <c r="N22" s="62" t="s">
        <v>684</v>
      </c>
      <c r="O22" s="62" t="s">
        <v>674</v>
      </c>
      <c r="P22" s="50" t="s">
        <v>4</v>
      </c>
      <c r="Q22" s="50" t="s">
        <v>741</v>
      </c>
      <c r="R22" s="50" t="s">
        <v>463</v>
      </c>
      <c r="S22" s="50" t="s">
        <v>742</v>
      </c>
      <c r="T22" s="50" t="s">
        <v>687</v>
      </c>
      <c r="U22" s="50" t="s">
        <v>688</v>
      </c>
      <c r="V22" s="50" t="s">
        <v>710</v>
      </c>
      <c r="W22" s="50" t="s">
        <v>161</v>
      </c>
      <c r="X22" s="50" t="s">
        <v>743</v>
      </c>
      <c r="Y22" s="50" t="s">
        <v>691</v>
      </c>
      <c r="Z22" s="50" t="s">
        <v>692</v>
      </c>
      <c r="AA22" s="50" t="s">
        <v>759</v>
      </c>
      <c r="AB22" s="50" t="s">
        <v>4</v>
      </c>
      <c r="AC22" s="50" t="s">
        <v>4</v>
      </c>
      <c r="AD22" s="62" t="s">
        <v>736</v>
      </c>
      <c r="AE22" s="50" t="s">
        <v>4</v>
      </c>
      <c r="AF22" s="50" t="s">
        <v>4</v>
      </c>
      <c r="AG22" s="50" t="s">
        <v>4</v>
      </c>
      <c r="AH22" s="62" t="s">
        <v>762</v>
      </c>
      <c r="AI22" s="50" t="s">
        <v>4</v>
      </c>
      <c r="AJ22" s="62" t="s">
        <v>736</v>
      </c>
      <c r="AK22" s="50" t="s">
        <v>4</v>
      </c>
      <c r="AL22" s="50" t="s">
        <v>693</v>
      </c>
      <c r="AM22" s="50" t="s">
        <v>694</v>
      </c>
      <c r="AN22" s="50" t="s">
        <v>694</v>
      </c>
      <c r="AO22" s="62" t="s">
        <v>763</v>
      </c>
      <c r="AP22" s="50" t="s">
        <v>714</v>
      </c>
      <c r="AQ22" s="62" t="s">
        <v>764</v>
      </c>
    </row>
    <row r="23" spans="1:43" x14ac:dyDescent="0.3">
      <c r="A23" s="62" t="s">
        <v>766</v>
      </c>
      <c r="B23" s="50" t="s">
        <v>767</v>
      </c>
      <c r="C23" s="62" t="s">
        <v>768</v>
      </c>
      <c r="D23" s="62" t="s">
        <v>677</v>
      </c>
      <c r="E23" s="62" t="s">
        <v>346</v>
      </c>
      <c r="F23" s="50" t="s">
        <v>769</v>
      </c>
      <c r="G23" s="50" t="s">
        <v>770</v>
      </c>
      <c r="H23" s="50" t="s">
        <v>705</v>
      </c>
      <c r="I23" s="50" t="s">
        <v>716</v>
      </c>
      <c r="J23" s="50" t="s">
        <v>771</v>
      </c>
      <c r="K23" s="50" t="s">
        <v>772</v>
      </c>
      <c r="L23" s="63">
        <v>0</v>
      </c>
      <c r="M23" s="63">
        <v>73235486</v>
      </c>
      <c r="N23" s="62" t="s">
        <v>684</v>
      </c>
      <c r="O23" s="62" t="s">
        <v>674</v>
      </c>
      <c r="P23" s="50" t="s">
        <v>4</v>
      </c>
      <c r="Q23" s="50" t="s">
        <v>773</v>
      </c>
      <c r="R23" s="50" t="s">
        <v>457</v>
      </c>
      <c r="S23" s="50" t="s">
        <v>774</v>
      </c>
      <c r="T23" s="50" t="s">
        <v>687</v>
      </c>
      <c r="U23" s="50" t="s">
        <v>709</v>
      </c>
      <c r="V23" s="50" t="s">
        <v>710</v>
      </c>
      <c r="W23" s="50" t="s">
        <v>178</v>
      </c>
      <c r="X23" s="50" t="s">
        <v>775</v>
      </c>
      <c r="Y23" s="50" t="s">
        <v>691</v>
      </c>
      <c r="Z23" s="50" t="s">
        <v>692</v>
      </c>
      <c r="AA23" s="50" t="s">
        <v>776</v>
      </c>
      <c r="AB23" s="50" t="s">
        <v>777</v>
      </c>
      <c r="AC23" s="50" t="s">
        <v>778</v>
      </c>
      <c r="AD23" s="62" t="s">
        <v>768</v>
      </c>
      <c r="AE23" s="50" t="s">
        <v>4</v>
      </c>
      <c r="AF23" s="50" t="s">
        <v>4</v>
      </c>
      <c r="AG23" s="50" t="s">
        <v>4</v>
      </c>
      <c r="AH23" s="62" t="s">
        <v>779</v>
      </c>
      <c r="AI23" s="50" t="s">
        <v>4</v>
      </c>
      <c r="AJ23" s="62" t="s">
        <v>768</v>
      </c>
      <c r="AK23" s="50" t="s">
        <v>4</v>
      </c>
      <c r="AL23" s="50" t="s">
        <v>693</v>
      </c>
      <c r="AM23" s="50" t="s">
        <v>694</v>
      </c>
      <c r="AN23" s="50" t="s">
        <v>694</v>
      </c>
      <c r="AO23" s="62" t="s">
        <v>780</v>
      </c>
      <c r="AP23" s="50" t="s">
        <v>714</v>
      </c>
      <c r="AQ23" s="62" t="s">
        <v>4</v>
      </c>
    </row>
    <row r="24" spans="1:43" x14ac:dyDescent="0.3">
      <c r="A24" s="62" t="s">
        <v>781</v>
      </c>
      <c r="B24" s="50" t="s">
        <v>767</v>
      </c>
      <c r="C24" s="62" t="s">
        <v>768</v>
      </c>
      <c r="D24" s="62" t="s">
        <v>677</v>
      </c>
      <c r="E24" s="62" t="s">
        <v>346</v>
      </c>
      <c r="F24" s="50" t="s">
        <v>769</v>
      </c>
      <c r="G24" s="50" t="s">
        <v>4</v>
      </c>
      <c r="H24" s="50" t="s">
        <v>705</v>
      </c>
      <c r="I24" s="50" t="s">
        <v>716</v>
      </c>
      <c r="J24" s="50" t="s">
        <v>748</v>
      </c>
      <c r="K24" s="50" t="s">
        <v>749</v>
      </c>
      <c r="L24" s="63">
        <v>0</v>
      </c>
      <c r="M24" s="63">
        <v>7323549</v>
      </c>
      <c r="N24" s="62" t="s">
        <v>684</v>
      </c>
      <c r="O24" s="62" t="s">
        <v>674</v>
      </c>
      <c r="P24" s="50" t="s">
        <v>4</v>
      </c>
      <c r="Q24" s="50" t="s">
        <v>773</v>
      </c>
      <c r="R24" s="50" t="s">
        <v>457</v>
      </c>
      <c r="S24" s="50" t="s">
        <v>774</v>
      </c>
      <c r="T24" s="50" t="s">
        <v>687</v>
      </c>
      <c r="U24" s="50" t="s">
        <v>709</v>
      </c>
      <c r="V24" s="50" t="s">
        <v>710</v>
      </c>
      <c r="W24" s="50" t="s">
        <v>178</v>
      </c>
      <c r="X24" s="50" t="s">
        <v>775</v>
      </c>
      <c r="Y24" s="50" t="s">
        <v>691</v>
      </c>
      <c r="Z24" s="50" t="s">
        <v>692</v>
      </c>
      <c r="AA24" s="50" t="s">
        <v>776</v>
      </c>
      <c r="AB24" s="50" t="s">
        <v>777</v>
      </c>
      <c r="AC24" s="50" t="s">
        <v>778</v>
      </c>
      <c r="AD24" s="62" t="s">
        <v>768</v>
      </c>
      <c r="AE24" s="50" t="s">
        <v>4</v>
      </c>
      <c r="AF24" s="50" t="s">
        <v>4</v>
      </c>
      <c r="AG24" s="50" t="s">
        <v>4</v>
      </c>
      <c r="AH24" s="62" t="s">
        <v>779</v>
      </c>
      <c r="AI24" s="50" t="s">
        <v>4</v>
      </c>
      <c r="AJ24" s="62" t="s">
        <v>768</v>
      </c>
      <c r="AK24" s="50" t="s">
        <v>4</v>
      </c>
      <c r="AL24" s="50" t="s">
        <v>693</v>
      </c>
      <c r="AM24" s="50" t="s">
        <v>694</v>
      </c>
      <c r="AN24" s="50" t="s">
        <v>694</v>
      </c>
      <c r="AO24" s="62" t="s">
        <v>780</v>
      </c>
      <c r="AP24" s="50" t="s">
        <v>714</v>
      </c>
      <c r="AQ24" s="62" t="s">
        <v>4</v>
      </c>
    </row>
    <row r="25" spans="1:43" x14ac:dyDescent="0.3">
      <c r="A25" s="62" t="s">
        <v>782</v>
      </c>
      <c r="B25" s="50" t="s">
        <v>767</v>
      </c>
      <c r="C25" s="62" t="s">
        <v>768</v>
      </c>
      <c r="D25" s="62" t="s">
        <v>677</v>
      </c>
      <c r="E25" s="62" t="s">
        <v>346</v>
      </c>
      <c r="F25" s="50" t="s">
        <v>783</v>
      </c>
      <c r="G25" s="50" t="s">
        <v>770</v>
      </c>
      <c r="H25" s="50" t="s">
        <v>771</v>
      </c>
      <c r="I25" s="50" t="s">
        <v>784</v>
      </c>
      <c r="J25" s="50" t="s">
        <v>705</v>
      </c>
      <c r="K25" s="50" t="s">
        <v>706</v>
      </c>
      <c r="L25" s="63">
        <v>73235486</v>
      </c>
      <c r="M25" s="63">
        <v>0</v>
      </c>
      <c r="N25" s="62" t="s">
        <v>684</v>
      </c>
      <c r="O25" s="62" t="s">
        <v>674</v>
      </c>
      <c r="P25" s="50" t="s">
        <v>785</v>
      </c>
      <c r="Q25" s="50" t="s">
        <v>773</v>
      </c>
      <c r="R25" s="50" t="s">
        <v>457</v>
      </c>
      <c r="S25" s="50" t="s">
        <v>774</v>
      </c>
      <c r="T25" s="50" t="s">
        <v>687</v>
      </c>
      <c r="U25" s="50" t="s">
        <v>709</v>
      </c>
      <c r="V25" s="50" t="s">
        <v>710</v>
      </c>
      <c r="W25" s="50" t="s">
        <v>178</v>
      </c>
      <c r="X25" s="50" t="s">
        <v>775</v>
      </c>
      <c r="Y25" s="50" t="s">
        <v>691</v>
      </c>
      <c r="Z25" s="50" t="s">
        <v>692</v>
      </c>
      <c r="AA25" s="50" t="s">
        <v>776</v>
      </c>
      <c r="AB25" s="50" t="s">
        <v>777</v>
      </c>
      <c r="AC25" s="50" t="s">
        <v>778</v>
      </c>
      <c r="AD25" s="62" t="s">
        <v>768</v>
      </c>
      <c r="AE25" s="50" t="s">
        <v>786</v>
      </c>
      <c r="AF25" s="50" t="s">
        <v>787</v>
      </c>
      <c r="AG25" s="50" t="s">
        <v>786</v>
      </c>
      <c r="AH25" s="62" t="s">
        <v>779</v>
      </c>
      <c r="AI25" s="50" t="s">
        <v>4</v>
      </c>
      <c r="AJ25" s="62" t="s">
        <v>768</v>
      </c>
      <c r="AK25" s="50" t="s">
        <v>4</v>
      </c>
      <c r="AL25" s="50" t="s">
        <v>693</v>
      </c>
      <c r="AM25" s="50" t="s">
        <v>694</v>
      </c>
      <c r="AN25" s="50" t="s">
        <v>694</v>
      </c>
      <c r="AO25" s="62" t="s">
        <v>780</v>
      </c>
      <c r="AP25" s="50" t="s">
        <v>714</v>
      </c>
      <c r="AQ25" s="62" t="s">
        <v>4</v>
      </c>
    </row>
    <row r="26" spans="1:43" x14ac:dyDescent="0.3">
      <c r="A26" s="62" t="s">
        <v>788</v>
      </c>
      <c r="B26" s="50" t="s">
        <v>767</v>
      </c>
      <c r="C26" s="62" t="s">
        <v>768</v>
      </c>
      <c r="D26" s="62" t="s">
        <v>677</v>
      </c>
      <c r="E26" s="62" t="s">
        <v>346</v>
      </c>
      <c r="F26" s="50" t="s">
        <v>769</v>
      </c>
      <c r="G26" s="50" t="s">
        <v>4</v>
      </c>
      <c r="H26" s="50" t="s">
        <v>748</v>
      </c>
      <c r="I26" s="50" t="s">
        <v>756</v>
      </c>
      <c r="J26" s="50" t="s">
        <v>705</v>
      </c>
      <c r="K26" s="50" t="s">
        <v>706</v>
      </c>
      <c r="L26" s="63">
        <v>7323549</v>
      </c>
      <c r="M26" s="63">
        <v>0</v>
      </c>
      <c r="N26" s="62" t="s">
        <v>684</v>
      </c>
      <c r="O26" s="62" t="s">
        <v>674</v>
      </c>
      <c r="P26" s="50" t="s">
        <v>757</v>
      </c>
      <c r="Q26" s="50" t="s">
        <v>773</v>
      </c>
      <c r="R26" s="50" t="s">
        <v>457</v>
      </c>
      <c r="S26" s="50" t="s">
        <v>774</v>
      </c>
      <c r="T26" s="50" t="s">
        <v>687</v>
      </c>
      <c r="U26" s="50" t="s">
        <v>709</v>
      </c>
      <c r="V26" s="50" t="s">
        <v>710</v>
      </c>
      <c r="W26" s="50" t="s">
        <v>178</v>
      </c>
      <c r="X26" s="50" t="s">
        <v>775</v>
      </c>
      <c r="Y26" s="50" t="s">
        <v>691</v>
      </c>
      <c r="Z26" s="50" t="s">
        <v>692</v>
      </c>
      <c r="AA26" s="50" t="s">
        <v>776</v>
      </c>
      <c r="AB26" s="50" t="s">
        <v>777</v>
      </c>
      <c r="AC26" s="50" t="s">
        <v>778</v>
      </c>
      <c r="AD26" s="62" t="s">
        <v>768</v>
      </c>
      <c r="AE26" s="50" t="s">
        <v>4</v>
      </c>
      <c r="AF26" s="50" t="s">
        <v>4</v>
      </c>
      <c r="AG26" s="50" t="s">
        <v>4</v>
      </c>
      <c r="AH26" s="62" t="s">
        <v>779</v>
      </c>
      <c r="AI26" s="50" t="s">
        <v>4</v>
      </c>
      <c r="AJ26" s="62" t="s">
        <v>768</v>
      </c>
      <c r="AK26" s="50" t="s">
        <v>4</v>
      </c>
      <c r="AL26" s="50" t="s">
        <v>693</v>
      </c>
      <c r="AM26" s="50" t="s">
        <v>694</v>
      </c>
      <c r="AN26" s="50" t="s">
        <v>694</v>
      </c>
      <c r="AO26" s="62" t="s">
        <v>780</v>
      </c>
      <c r="AP26" s="50" t="s">
        <v>714</v>
      </c>
      <c r="AQ26" s="62" t="s">
        <v>4</v>
      </c>
    </row>
    <row r="27" spans="1:43" x14ac:dyDescent="0.3">
      <c r="A27" s="62" t="s">
        <v>789</v>
      </c>
      <c r="B27" s="50" t="s">
        <v>790</v>
      </c>
      <c r="C27" s="62" t="s">
        <v>768</v>
      </c>
      <c r="D27" s="62" t="s">
        <v>677</v>
      </c>
      <c r="E27" s="62" t="s">
        <v>346</v>
      </c>
      <c r="F27" s="50" t="s">
        <v>791</v>
      </c>
      <c r="G27" s="50" t="s">
        <v>4</v>
      </c>
      <c r="H27" s="50" t="s">
        <v>792</v>
      </c>
      <c r="I27" s="50" t="s">
        <v>793</v>
      </c>
      <c r="J27" s="50" t="s">
        <v>794</v>
      </c>
      <c r="K27" s="50" t="s">
        <v>795</v>
      </c>
      <c r="L27" s="63">
        <v>486682568</v>
      </c>
      <c r="M27" s="63">
        <v>0</v>
      </c>
      <c r="N27" s="62" t="s">
        <v>684</v>
      </c>
      <c r="O27" s="62" t="s">
        <v>674</v>
      </c>
      <c r="P27" s="50" t="s">
        <v>4</v>
      </c>
      <c r="Q27" s="50" t="s">
        <v>796</v>
      </c>
      <c r="R27" s="50" t="s">
        <v>442</v>
      </c>
      <c r="S27" s="50" t="s">
        <v>797</v>
      </c>
      <c r="T27" s="50" t="s">
        <v>687</v>
      </c>
      <c r="U27" s="50" t="s">
        <v>798</v>
      </c>
      <c r="V27" s="50" t="s">
        <v>799</v>
      </c>
      <c r="W27" s="50" t="s">
        <v>191</v>
      </c>
      <c r="X27" s="50" t="s">
        <v>800</v>
      </c>
      <c r="Y27" s="50" t="s">
        <v>691</v>
      </c>
      <c r="Z27" s="50" t="s">
        <v>692</v>
      </c>
      <c r="AA27" s="50" t="s">
        <v>790</v>
      </c>
      <c r="AB27" s="50" t="s">
        <v>4</v>
      </c>
      <c r="AC27" s="50" t="s">
        <v>4</v>
      </c>
      <c r="AD27" s="62" t="s">
        <v>768</v>
      </c>
      <c r="AE27" s="50" t="s">
        <v>4</v>
      </c>
      <c r="AF27" s="50" t="s">
        <v>4</v>
      </c>
      <c r="AG27" s="50" t="s">
        <v>4</v>
      </c>
      <c r="AH27" s="62" t="s">
        <v>768</v>
      </c>
      <c r="AI27" s="50" t="s">
        <v>4</v>
      </c>
      <c r="AJ27" s="62" t="s">
        <v>768</v>
      </c>
      <c r="AK27" s="50" t="s">
        <v>4</v>
      </c>
      <c r="AL27" s="50" t="s">
        <v>693</v>
      </c>
      <c r="AM27" s="50" t="s">
        <v>694</v>
      </c>
      <c r="AN27" s="50" t="s">
        <v>694</v>
      </c>
      <c r="AO27" s="62" t="s">
        <v>801</v>
      </c>
      <c r="AP27" s="50" t="s">
        <v>696</v>
      </c>
      <c r="AQ27" s="62" t="s">
        <v>4</v>
      </c>
    </row>
    <row r="28" spans="1:43" x14ac:dyDescent="0.3">
      <c r="A28" s="62" t="s">
        <v>802</v>
      </c>
      <c r="B28" s="50" t="s">
        <v>790</v>
      </c>
      <c r="C28" s="62" t="s">
        <v>768</v>
      </c>
      <c r="D28" s="62" t="s">
        <v>677</v>
      </c>
      <c r="E28" s="62" t="s">
        <v>346</v>
      </c>
      <c r="F28" s="50" t="s">
        <v>791</v>
      </c>
      <c r="G28" s="50" t="s">
        <v>803</v>
      </c>
      <c r="H28" s="50" t="s">
        <v>792</v>
      </c>
      <c r="I28" s="50" t="s">
        <v>793</v>
      </c>
      <c r="J28" s="50" t="s">
        <v>804</v>
      </c>
      <c r="K28" s="50" t="s">
        <v>805</v>
      </c>
      <c r="L28" s="63">
        <v>435773360</v>
      </c>
      <c r="M28" s="63">
        <v>0</v>
      </c>
      <c r="N28" s="62" t="s">
        <v>684</v>
      </c>
      <c r="O28" s="62" t="s">
        <v>674</v>
      </c>
      <c r="P28" s="50" t="s">
        <v>4</v>
      </c>
      <c r="Q28" s="50" t="s">
        <v>796</v>
      </c>
      <c r="R28" s="50" t="s">
        <v>442</v>
      </c>
      <c r="S28" s="50" t="s">
        <v>797</v>
      </c>
      <c r="T28" s="50" t="s">
        <v>687</v>
      </c>
      <c r="U28" s="50" t="s">
        <v>798</v>
      </c>
      <c r="V28" s="50" t="s">
        <v>799</v>
      </c>
      <c r="W28" s="50" t="s">
        <v>191</v>
      </c>
      <c r="X28" s="50" t="s">
        <v>800</v>
      </c>
      <c r="Y28" s="50" t="s">
        <v>691</v>
      </c>
      <c r="Z28" s="50" t="s">
        <v>692</v>
      </c>
      <c r="AA28" s="50" t="s">
        <v>790</v>
      </c>
      <c r="AB28" s="50" t="s">
        <v>4</v>
      </c>
      <c r="AC28" s="50" t="s">
        <v>4</v>
      </c>
      <c r="AD28" s="62" t="s">
        <v>768</v>
      </c>
      <c r="AE28" s="50" t="s">
        <v>4</v>
      </c>
      <c r="AF28" s="50" t="s">
        <v>4</v>
      </c>
      <c r="AG28" s="50" t="s">
        <v>4</v>
      </c>
      <c r="AH28" s="62" t="s">
        <v>768</v>
      </c>
      <c r="AI28" s="50" t="s">
        <v>4</v>
      </c>
      <c r="AJ28" s="62" t="s">
        <v>768</v>
      </c>
      <c r="AK28" s="50" t="s">
        <v>4</v>
      </c>
      <c r="AL28" s="50" t="s">
        <v>693</v>
      </c>
      <c r="AM28" s="50" t="s">
        <v>694</v>
      </c>
      <c r="AN28" s="50" t="s">
        <v>694</v>
      </c>
      <c r="AO28" s="62" t="s">
        <v>801</v>
      </c>
      <c r="AP28" s="50" t="s">
        <v>696</v>
      </c>
      <c r="AQ28" s="62" t="s">
        <v>4</v>
      </c>
    </row>
    <row r="29" spans="1:43" x14ac:dyDescent="0.3">
      <c r="A29" s="62" t="s">
        <v>389</v>
      </c>
      <c r="B29" s="50" t="s">
        <v>790</v>
      </c>
      <c r="C29" s="62" t="s">
        <v>768</v>
      </c>
      <c r="D29" s="62" t="s">
        <v>677</v>
      </c>
      <c r="E29" s="62" t="s">
        <v>346</v>
      </c>
      <c r="F29" s="50" t="s">
        <v>791</v>
      </c>
      <c r="G29" s="50" t="s">
        <v>806</v>
      </c>
      <c r="H29" s="50" t="s">
        <v>792</v>
      </c>
      <c r="I29" s="50" t="s">
        <v>793</v>
      </c>
      <c r="J29" s="50" t="s">
        <v>804</v>
      </c>
      <c r="K29" s="50" t="s">
        <v>805</v>
      </c>
      <c r="L29" s="63">
        <v>4431052320</v>
      </c>
      <c r="M29" s="63">
        <v>0</v>
      </c>
      <c r="N29" s="62" t="s">
        <v>684</v>
      </c>
      <c r="O29" s="62" t="s">
        <v>674</v>
      </c>
      <c r="P29" s="50" t="s">
        <v>4</v>
      </c>
      <c r="Q29" s="50" t="s">
        <v>796</v>
      </c>
      <c r="R29" s="50" t="s">
        <v>442</v>
      </c>
      <c r="S29" s="50" t="s">
        <v>797</v>
      </c>
      <c r="T29" s="50" t="s">
        <v>687</v>
      </c>
      <c r="U29" s="50" t="s">
        <v>798</v>
      </c>
      <c r="V29" s="50" t="s">
        <v>799</v>
      </c>
      <c r="W29" s="50" t="s">
        <v>191</v>
      </c>
      <c r="X29" s="50" t="s">
        <v>800</v>
      </c>
      <c r="Y29" s="50" t="s">
        <v>691</v>
      </c>
      <c r="Z29" s="50" t="s">
        <v>692</v>
      </c>
      <c r="AA29" s="50" t="s">
        <v>790</v>
      </c>
      <c r="AB29" s="50" t="s">
        <v>4</v>
      </c>
      <c r="AC29" s="50" t="s">
        <v>4</v>
      </c>
      <c r="AD29" s="62" t="s">
        <v>768</v>
      </c>
      <c r="AE29" s="50" t="s">
        <v>4</v>
      </c>
      <c r="AF29" s="50" t="s">
        <v>4</v>
      </c>
      <c r="AG29" s="50" t="s">
        <v>4</v>
      </c>
      <c r="AH29" s="62" t="s">
        <v>768</v>
      </c>
      <c r="AI29" s="50" t="s">
        <v>4</v>
      </c>
      <c r="AJ29" s="62" t="s">
        <v>768</v>
      </c>
      <c r="AK29" s="50" t="s">
        <v>4</v>
      </c>
      <c r="AL29" s="50" t="s">
        <v>693</v>
      </c>
      <c r="AM29" s="50" t="s">
        <v>694</v>
      </c>
      <c r="AN29" s="50" t="s">
        <v>694</v>
      </c>
      <c r="AO29" s="62" t="s">
        <v>801</v>
      </c>
      <c r="AP29" s="50" t="s">
        <v>696</v>
      </c>
      <c r="AQ29" s="62" t="s">
        <v>4</v>
      </c>
    </row>
    <row r="30" spans="1:43" x14ac:dyDescent="0.3">
      <c r="A30" s="62" t="s">
        <v>401</v>
      </c>
      <c r="B30" s="50" t="s">
        <v>790</v>
      </c>
      <c r="C30" s="62" t="s">
        <v>768</v>
      </c>
      <c r="D30" s="62" t="s">
        <v>677</v>
      </c>
      <c r="E30" s="62" t="s">
        <v>346</v>
      </c>
      <c r="F30" s="50" t="s">
        <v>807</v>
      </c>
      <c r="G30" s="50" t="s">
        <v>806</v>
      </c>
      <c r="H30" s="50" t="s">
        <v>804</v>
      </c>
      <c r="I30" s="50" t="s">
        <v>808</v>
      </c>
      <c r="J30" s="50" t="s">
        <v>792</v>
      </c>
      <c r="K30" s="50" t="s">
        <v>809</v>
      </c>
      <c r="L30" s="63">
        <v>0</v>
      </c>
      <c r="M30" s="63">
        <v>4431052320</v>
      </c>
      <c r="N30" s="62" t="s">
        <v>684</v>
      </c>
      <c r="O30" s="62" t="s">
        <v>674</v>
      </c>
      <c r="P30" s="50" t="s">
        <v>810</v>
      </c>
      <c r="Q30" s="50" t="s">
        <v>796</v>
      </c>
      <c r="R30" s="50" t="s">
        <v>442</v>
      </c>
      <c r="S30" s="50" t="s">
        <v>797</v>
      </c>
      <c r="T30" s="50" t="s">
        <v>687</v>
      </c>
      <c r="U30" s="50" t="s">
        <v>798</v>
      </c>
      <c r="V30" s="50" t="s">
        <v>799</v>
      </c>
      <c r="W30" s="50" t="s">
        <v>191</v>
      </c>
      <c r="X30" s="50" t="s">
        <v>800</v>
      </c>
      <c r="Y30" s="50" t="s">
        <v>691</v>
      </c>
      <c r="Z30" s="50" t="s">
        <v>692</v>
      </c>
      <c r="AA30" s="50" t="s">
        <v>790</v>
      </c>
      <c r="AB30" s="50" t="s">
        <v>4</v>
      </c>
      <c r="AC30" s="50" t="s">
        <v>4</v>
      </c>
      <c r="AD30" s="62" t="s">
        <v>768</v>
      </c>
      <c r="AE30" s="50" t="s">
        <v>4</v>
      </c>
      <c r="AF30" s="50" t="s">
        <v>4</v>
      </c>
      <c r="AG30" s="50" t="s">
        <v>4</v>
      </c>
      <c r="AH30" s="62" t="s">
        <v>768</v>
      </c>
      <c r="AI30" s="50" t="s">
        <v>4</v>
      </c>
      <c r="AJ30" s="62" t="s">
        <v>768</v>
      </c>
      <c r="AK30" s="50" t="s">
        <v>4</v>
      </c>
      <c r="AL30" s="50" t="s">
        <v>693</v>
      </c>
      <c r="AM30" s="50" t="s">
        <v>694</v>
      </c>
      <c r="AN30" s="50" t="s">
        <v>694</v>
      </c>
      <c r="AO30" s="62" t="s">
        <v>801</v>
      </c>
      <c r="AP30" s="50" t="s">
        <v>696</v>
      </c>
      <c r="AQ30" s="62" t="s">
        <v>4</v>
      </c>
    </row>
    <row r="31" spans="1:43" x14ac:dyDescent="0.3">
      <c r="A31" s="62" t="s">
        <v>396</v>
      </c>
      <c r="B31" s="50" t="s">
        <v>790</v>
      </c>
      <c r="C31" s="62" t="s">
        <v>768</v>
      </c>
      <c r="D31" s="62" t="s">
        <v>677</v>
      </c>
      <c r="E31" s="62" t="s">
        <v>346</v>
      </c>
      <c r="F31" s="50" t="s">
        <v>807</v>
      </c>
      <c r="G31" s="50" t="s">
        <v>803</v>
      </c>
      <c r="H31" s="50" t="s">
        <v>804</v>
      </c>
      <c r="I31" s="50" t="s">
        <v>808</v>
      </c>
      <c r="J31" s="50" t="s">
        <v>792</v>
      </c>
      <c r="K31" s="50" t="s">
        <v>809</v>
      </c>
      <c r="L31" s="63">
        <v>0</v>
      </c>
      <c r="M31" s="63">
        <v>435773360</v>
      </c>
      <c r="N31" s="62" t="s">
        <v>684</v>
      </c>
      <c r="O31" s="62" t="s">
        <v>674</v>
      </c>
      <c r="P31" s="50" t="s">
        <v>810</v>
      </c>
      <c r="Q31" s="50" t="s">
        <v>796</v>
      </c>
      <c r="R31" s="50" t="s">
        <v>442</v>
      </c>
      <c r="S31" s="50" t="s">
        <v>797</v>
      </c>
      <c r="T31" s="50" t="s">
        <v>687</v>
      </c>
      <c r="U31" s="50" t="s">
        <v>798</v>
      </c>
      <c r="V31" s="50" t="s">
        <v>799</v>
      </c>
      <c r="W31" s="50" t="s">
        <v>191</v>
      </c>
      <c r="X31" s="50" t="s">
        <v>800</v>
      </c>
      <c r="Y31" s="50" t="s">
        <v>691</v>
      </c>
      <c r="Z31" s="50" t="s">
        <v>692</v>
      </c>
      <c r="AA31" s="50" t="s">
        <v>790</v>
      </c>
      <c r="AB31" s="50" t="s">
        <v>4</v>
      </c>
      <c r="AC31" s="50" t="s">
        <v>4</v>
      </c>
      <c r="AD31" s="62" t="s">
        <v>768</v>
      </c>
      <c r="AE31" s="50" t="s">
        <v>4</v>
      </c>
      <c r="AF31" s="50" t="s">
        <v>4</v>
      </c>
      <c r="AG31" s="50" t="s">
        <v>4</v>
      </c>
      <c r="AH31" s="62" t="s">
        <v>768</v>
      </c>
      <c r="AI31" s="50" t="s">
        <v>4</v>
      </c>
      <c r="AJ31" s="62" t="s">
        <v>768</v>
      </c>
      <c r="AK31" s="50" t="s">
        <v>4</v>
      </c>
      <c r="AL31" s="50" t="s">
        <v>693</v>
      </c>
      <c r="AM31" s="50" t="s">
        <v>694</v>
      </c>
      <c r="AN31" s="50" t="s">
        <v>694</v>
      </c>
      <c r="AO31" s="62" t="s">
        <v>801</v>
      </c>
      <c r="AP31" s="50" t="s">
        <v>696</v>
      </c>
      <c r="AQ31" s="62" t="s">
        <v>4</v>
      </c>
    </row>
    <row r="32" spans="1:43" x14ac:dyDescent="0.3">
      <c r="A32" s="62" t="s">
        <v>811</v>
      </c>
      <c r="B32" s="50" t="s">
        <v>790</v>
      </c>
      <c r="C32" s="62" t="s">
        <v>768</v>
      </c>
      <c r="D32" s="62" t="s">
        <v>677</v>
      </c>
      <c r="E32" s="62" t="s">
        <v>346</v>
      </c>
      <c r="F32" s="50" t="s">
        <v>791</v>
      </c>
      <c r="G32" s="50" t="s">
        <v>4</v>
      </c>
      <c r="H32" s="50" t="s">
        <v>794</v>
      </c>
      <c r="I32" s="50" t="s">
        <v>812</v>
      </c>
      <c r="J32" s="50" t="s">
        <v>792</v>
      </c>
      <c r="K32" s="50" t="s">
        <v>809</v>
      </c>
      <c r="L32" s="63">
        <v>0</v>
      </c>
      <c r="M32" s="63">
        <v>486682568</v>
      </c>
      <c r="N32" s="62" t="s">
        <v>684</v>
      </c>
      <c r="O32" s="62" t="s">
        <v>674</v>
      </c>
      <c r="P32" s="50" t="s">
        <v>757</v>
      </c>
      <c r="Q32" s="50" t="s">
        <v>796</v>
      </c>
      <c r="R32" s="50" t="s">
        <v>442</v>
      </c>
      <c r="S32" s="50" t="s">
        <v>797</v>
      </c>
      <c r="T32" s="50" t="s">
        <v>687</v>
      </c>
      <c r="U32" s="50" t="s">
        <v>798</v>
      </c>
      <c r="V32" s="50" t="s">
        <v>799</v>
      </c>
      <c r="W32" s="50" t="s">
        <v>191</v>
      </c>
      <c r="X32" s="50" t="s">
        <v>800</v>
      </c>
      <c r="Y32" s="50" t="s">
        <v>691</v>
      </c>
      <c r="Z32" s="50" t="s">
        <v>692</v>
      </c>
      <c r="AA32" s="50" t="s">
        <v>790</v>
      </c>
      <c r="AB32" s="50" t="s">
        <v>4</v>
      </c>
      <c r="AC32" s="50" t="s">
        <v>4</v>
      </c>
      <c r="AD32" s="62" t="s">
        <v>768</v>
      </c>
      <c r="AE32" s="50" t="s">
        <v>4</v>
      </c>
      <c r="AF32" s="50" t="s">
        <v>4</v>
      </c>
      <c r="AG32" s="50" t="s">
        <v>4</v>
      </c>
      <c r="AH32" s="62" t="s">
        <v>768</v>
      </c>
      <c r="AI32" s="50" t="s">
        <v>4</v>
      </c>
      <c r="AJ32" s="62" t="s">
        <v>768</v>
      </c>
      <c r="AK32" s="50" t="s">
        <v>4</v>
      </c>
      <c r="AL32" s="50" t="s">
        <v>693</v>
      </c>
      <c r="AM32" s="50" t="s">
        <v>694</v>
      </c>
      <c r="AN32" s="50" t="s">
        <v>694</v>
      </c>
      <c r="AO32" s="62" t="s">
        <v>801</v>
      </c>
      <c r="AP32" s="50" t="s">
        <v>696</v>
      </c>
      <c r="AQ32" s="62" t="s">
        <v>4</v>
      </c>
    </row>
    <row r="33" spans="1:43" x14ac:dyDescent="0.3">
      <c r="A33" s="62" t="s">
        <v>813</v>
      </c>
      <c r="B33" s="50" t="s">
        <v>814</v>
      </c>
      <c r="C33" s="62" t="s">
        <v>815</v>
      </c>
      <c r="D33" s="62" t="s">
        <v>677</v>
      </c>
      <c r="E33" s="62" t="s">
        <v>346</v>
      </c>
      <c r="F33" s="50" t="s">
        <v>750</v>
      </c>
      <c r="G33" s="50" t="s">
        <v>738</v>
      </c>
      <c r="H33" s="50" t="s">
        <v>680</v>
      </c>
      <c r="I33" s="50" t="s">
        <v>681</v>
      </c>
      <c r="J33" s="50" t="s">
        <v>705</v>
      </c>
      <c r="K33" s="50" t="s">
        <v>706</v>
      </c>
      <c r="L33" s="63">
        <v>0</v>
      </c>
      <c r="M33" s="63">
        <v>3732482</v>
      </c>
      <c r="N33" s="62" t="s">
        <v>684</v>
      </c>
      <c r="O33" s="62" t="s">
        <v>674</v>
      </c>
      <c r="P33" s="50" t="s">
        <v>4</v>
      </c>
      <c r="Q33" s="50" t="s">
        <v>741</v>
      </c>
      <c r="R33" s="50" t="s">
        <v>463</v>
      </c>
      <c r="S33" s="50" t="s">
        <v>742</v>
      </c>
      <c r="T33" s="50" t="s">
        <v>687</v>
      </c>
      <c r="U33" s="50" t="s">
        <v>688</v>
      </c>
      <c r="V33" s="50" t="s">
        <v>710</v>
      </c>
      <c r="W33" s="50" t="s">
        <v>161</v>
      </c>
      <c r="X33" s="50" t="s">
        <v>743</v>
      </c>
      <c r="Y33" s="50" t="s">
        <v>691</v>
      </c>
      <c r="Z33" s="50" t="s">
        <v>692</v>
      </c>
      <c r="AA33" s="50" t="s">
        <v>814</v>
      </c>
      <c r="AB33" s="50" t="s">
        <v>4</v>
      </c>
      <c r="AC33" s="50" t="s">
        <v>4</v>
      </c>
      <c r="AD33" s="62" t="s">
        <v>815</v>
      </c>
      <c r="AE33" s="50" t="s">
        <v>4</v>
      </c>
      <c r="AF33" s="50" t="s">
        <v>4</v>
      </c>
      <c r="AG33" s="50" t="s">
        <v>4</v>
      </c>
      <c r="AH33" s="62" t="s">
        <v>768</v>
      </c>
      <c r="AI33" s="50" t="s">
        <v>4</v>
      </c>
      <c r="AJ33" s="62" t="s">
        <v>815</v>
      </c>
      <c r="AK33" s="50" t="s">
        <v>4</v>
      </c>
      <c r="AL33" s="50" t="s">
        <v>693</v>
      </c>
      <c r="AM33" s="50" t="s">
        <v>694</v>
      </c>
      <c r="AN33" s="50" t="s">
        <v>694</v>
      </c>
      <c r="AO33" s="62" t="s">
        <v>816</v>
      </c>
      <c r="AP33" s="50" t="s">
        <v>714</v>
      </c>
      <c r="AQ33" s="62" t="s">
        <v>817</v>
      </c>
    </row>
    <row r="34" spans="1:43" x14ac:dyDescent="0.3">
      <c r="A34" s="62" t="s">
        <v>407</v>
      </c>
      <c r="B34" s="50" t="s">
        <v>814</v>
      </c>
      <c r="C34" s="62" t="s">
        <v>815</v>
      </c>
      <c r="D34" s="62" t="s">
        <v>677</v>
      </c>
      <c r="E34" s="62" t="s">
        <v>346</v>
      </c>
      <c r="F34" s="50" t="s">
        <v>750</v>
      </c>
      <c r="G34" s="50" t="s">
        <v>738</v>
      </c>
      <c r="H34" s="50" t="s">
        <v>705</v>
      </c>
      <c r="I34" s="50" t="s">
        <v>716</v>
      </c>
      <c r="J34" s="50" t="s">
        <v>680</v>
      </c>
      <c r="K34" s="50" t="s">
        <v>699</v>
      </c>
      <c r="L34" s="63">
        <v>3732482</v>
      </c>
      <c r="M34" s="63">
        <v>0</v>
      </c>
      <c r="N34" s="62" t="s">
        <v>684</v>
      </c>
      <c r="O34" s="62" t="s">
        <v>674</v>
      </c>
      <c r="P34" s="50" t="s">
        <v>4</v>
      </c>
      <c r="Q34" s="50" t="s">
        <v>741</v>
      </c>
      <c r="R34" s="50" t="s">
        <v>463</v>
      </c>
      <c r="S34" s="50" t="s">
        <v>742</v>
      </c>
      <c r="T34" s="50" t="s">
        <v>687</v>
      </c>
      <c r="U34" s="50" t="s">
        <v>688</v>
      </c>
      <c r="V34" s="50" t="s">
        <v>710</v>
      </c>
      <c r="W34" s="50" t="s">
        <v>161</v>
      </c>
      <c r="X34" s="50" t="s">
        <v>743</v>
      </c>
      <c r="Y34" s="50" t="s">
        <v>691</v>
      </c>
      <c r="Z34" s="50" t="s">
        <v>692</v>
      </c>
      <c r="AA34" s="50" t="s">
        <v>814</v>
      </c>
      <c r="AB34" s="50" t="s">
        <v>4</v>
      </c>
      <c r="AC34" s="50" t="s">
        <v>4</v>
      </c>
      <c r="AD34" s="62" t="s">
        <v>815</v>
      </c>
      <c r="AE34" s="50" t="s">
        <v>4</v>
      </c>
      <c r="AF34" s="50" t="s">
        <v>4</v>
      </c>
      <c r="AG34" s="50" t="s">
        <v>4</v>
      </c>
      <c r="AH34" s="62" t="s">
        <v>768</v>
      </c>
      <c r="AI34" s="50" t="s">
        <v>4</v>
      </c>
      <c r="AJ34" s="62" t="s">
        <v>815</v>
      </c>
      <c r="AK34" s="50" t="s">
        <v>4</v>
      </c>
      <c r="AL34" s="50" t="s">
        <v>693</v>
      </c>
      <c r="AM34" s="50" t="s">
        <v>694</v>
      </c>
      <c r="AN34" s="50" t="s">
        <v>694</v>
      </c>
      <c r="AO34" s="62" t="s">
        <v>816</v>
      </c>
      <c r="AP34" s="50" t="s">
        <v>714</v>
      </c>
      <c r="AQ34" s="62" t="s">
        <v>817</v>
      </c>
    </row>
    <row r="35" spans="1:43" x14ac:dyDescent="0.3">
      <c r="A35" s="62" t="s">
        <v>818</v>
      </c>
      <c r="B35" s="50" t="s">
        <v>819</v>
      </c>
      <c r="C35" s="62" t="s">
        <v>820</v>
      </c>
      <c r="D35" s="62" t="s">
        <v>677</v>
      </c>
      <c r="E35" s="62" t="s">
        <v>346</v>
      </c>
      <c r="F35" s="50" t="s">
        <v>769</v>
      </c>
      <c r="G35" s="50" t="s">
        <v>770</v>
      </c>
      <c r="H35" s="50" t="s">
        <v>680</v>
      </c>
      <c r="I35" s="50" t="s">
        <v>681</v>
      </c>
      <c r="J35" s="50" t="s">
        <v>705</v>
      </c>
      <c r="K35" s="50" t="s">
        <v>706</v>
      </c>
      <c r="L35" s="63">
        <v>0</v>
      </c>
      <c r="M35" s="63">
        <v>80559035</v>
      </c>
      <c r="N35" s="62" t="s">
        <v>684</v>
      </c>
      <c r="O35" s="62" t="s">
        <v>674</v>
      </c>
      <c r="P35" s="50" t="s">
        <v>4</v>
      </c>
      <c r="Q35" s="50" t="s">
        <v>773</v>
      </c>
      <c r="R35" s="50" t="s">
        <v>457</v>
      </c>
      <c r="S35" s="50" t="s">
        <v>774</v>
      </c>
      <c r="T35" s="50" t="s">
        <v>687</v>
      </c>
      <c r="U35" s="50" t="s">
        <v>709</v>
      </c>
      <c r="V35" s="50" t="s">
        <v>710</v>
      </c>
      <c r="W35" s="50" t="s">
        <v>178</v>
      </c>
      <c r="X35" s="50" t="s">
        <v>775</v>
      </c>
      <c r="Y35" s="50" t="s">
        <v>691</v>
      </c>
      <c r="Z35" s="50" t="s">
        <v>692</v>
      </c>
      <c r="AA35" s="50" t="s">
        <v>819</v>
      </c>
      <c r="AB35" s="50" t="s">
        <v>4</v>
      </c>
      <c r="AC35" s="50" t="s">
        <v>778</v>
      </c>
      <c r="AD35" s="62" t="s">
        <v>820</v>
      </c>
      <c r="AE35" s="50" t="s">
        <v>4</v>
      </c>
      <c r="AF35" s="50" t="s">
        <v>4</v>
      </c>
      <c r="AG35" s="50" t="s">
        <v>4</v>
      </c>
      <c r="AH35" s="62" t="s">
        <v>821</v>
      </c>
      <c r="AI35" s="50" t="s">
        <v>4</v>
      </c>
      <c r="AJ35" s="62" t="s">
        <v>820</v>
      </c>
      <c r="AK35" s="50" t="s">
        <v>4</v>
      </c>
      <c r="AL35" s="50" t="s">
        <v>693</v>
      </c>
      <c r="AM35" s="50" t="s">
        <v>694</v>
      </c>
      <c r="AN35" s="50" t="s">
        <v>694</v>
      </c>
      <c r="AO35" s="62" t="s">
        <v>822</v>
      </c>
      <c r="AP35" s="50" t="s">
        <v>714</v>
      </c>
      <c r="AQ35" s="62" t="s">
        <v>4</v>
      </c>
    </row>
    <row r="36" spans="1:43" x14ac:dyDescent="0.3">
      <c r="A36" s="62" t="s">
        <v>823</v>
      </c>
      <c r="B36" s="50" t="s">
        <v>819</v>
      </c>
      <c r="C36" s="62" t="s">
        <v>820</v>
      </c>
      <c r="D36" s="62" t="s">
        <v>677</v>
      </c>
      <c r="E36" s="62" t="s">
        <v>346</v>
      </c>
      <c r="F36" s="50" t="s">
        <v>769</v>
      </c>
      <c r="G36" s="50" t="s">
        <v>770</v>
      </c>
      <c r="H36" s="50" t="s">
        <v>705</v>
      </c>
      <c r="I36" s="50" t="s">
        <v>716</v>
      </c>
      <c r="J36" s="50" t="s">
        <v>680</v>
      </c>
      <c r="K36" s="50" t="s">
        <v>699</v>
      </c>
      <c r="L36" s="63">
        <v>80559035</v>
      </c>
      <c r="M36" s="63">
        <v>0</v>
      </c>
      <c r="N36" s="62" t="s">
        <v>684</v>
      </c>
      <c r="O36" s="62" t="s">
        <v>674</v>
      </c>
      <c r="P36" s="50" t="s">
        <v>4</v>
      </c>
      <c r="Q36" s="50" t="s">
        <v>773</v>
      </c>
      <c r="R36" s="50" t="s">
        <v>457</v>
      </c>
      <c r="S36" s="50" t="s">
        <v>774</v>
      </c>
      <c r="T36" s="50" t="s">
        <v>687</v>
      </c>
      <c r="U36" s="50" t="s">
        <v>709</v>
      </c>
      <c r="V36" s="50" t="s">
        <v>710</v>
      </c>
      <c r="W36" s="50" t="s">
        <v>178</v>
      </c>
      <c r="X36" s="50" t="s">
        <v>775</v>
      </c>
      <c r="Y36" s="50" t="s">
        <v>691</v>
      </c>
      <c r="Z36" s="50" t="s">
        <v>692</v>
      </c>
      <c r="AA36" s="50" t="s">
        <v>819</v>
      </c>
      <c r="AB36" s="50" t="s">
        <v>4</v>
      </c>
      <c r="AC36" s="50" t="s">
        <v>778</v>
      </c>
      <c r="AD36" s="62" t="s">
        <v>820</v>
      </c>
      <c r="AE36" s="50" t="s">
        <v>4</v>
      </c>
      <c r="AF36" s="50" t="s">
        <v>4</v>
      </c>
      <c r="AG36" s="50" t="s">
        <v>4</v>
      </c>
      <c r="AH36" s="62" t="s">
        <v>821</v>
      </c>
      <c r="AI36" s="50" t="s">
        <v>4</v>
      </c>
      <c r="AJ36" s="62" t="s">
        <v>820</v>
      </c>
      <c r="AK36" s="50" t="s">
        <v>4</v>
      </c>
      <c r="AL36" s="50" t="s">
        <v>693</v>
      </c>
      <c r="AM36" s="50" t="s">
        <v>694</v>
      </c>
      <c r="AN36" s="50" t="s">
        <v>694</v>
      </c>
      <c r="AO36" s="62" t="s">
        <v>822</v>
      </c>
      <c r="AP36" s="50" t="s">
        <v>714</v>
      </c>
      <c r="AQ36" s="62" t="s">
        <v>4</v>
      </c>
    </row>
    <row r="37" spans="1:43" x14ac:dyDescent="0.3">
      <c r="A37" s="62" t="s">
        <v>824</v>
      </c>
      <c r="B37" s="50" t="s">
        <v>825</v>
      </c>
      <c r="C37" s="62" t="s">
        <v>826</v>
      </c>
      <c r="D37" s="62" t="s">
        <v>677</v>
      </c>
      <c r="E37" s="62" t="s">
        <v>346</v>
      </c>
      <c r="F37" s="50" t="s">
        <v>827</v>
      </c>
      <c r="G37" s="50" t="s">
        <v>827</v>
      </c>
      <c r="H37" s="50" t="s">
        <v>792</v>
      </c>
      <c r="I37" s="50" t="s">
        <v>793</v>
      </c>
      <c r="J37" s="50" t="s">
        <v>828</v>
      </c>
      <c r="K37" s="50" t="s">
        <v>829</v>
      </c>
      <c r="L37" s="63">
        <v>1431121725</v>
      </c>
      <c r="M37" s="63">
        <v>0</v>
      </c>
      <c r="N37" s="62" t="s">
        <v>684</v>
      </c>
      <c r="O37" s="62" t="s">
        <v>674</v>
      </c>
      <c r="P37" s="50" t="s">
        <v>4</v>
      </c>
      <c r="Q37" s="50" t="s">
        <v>830</v>
      </c>
      <c r="R37" s="50" t="s">
        <v>444</v>
      </c>
      <c r="S37" s="50" t="s">
        <v>831</v>
      </c>
      <c r="T37" s="50" t="s">
        <v>687</v>
      </c>
      <c r="U37" s="50" t="s">
        <v>709</v>
      </c>
      <c r="V37" s="50" t="s">
        <v>799</v>
      </c>
      <c r="W37" s="50" t="s">
        <v>198</v>
      </c>
      <c r="X37" s="50" t="s">
        <v>832</v>
      </c>
      <c r="Y37" s="50" t="s">
        <v>691</v>
      </c>
      <c r="Z37" s="50" t="s">
        <v>692</v>
      </c>
      <c r="AA37" s="50" t="s">
        <v>825</v>
      </c>
      <c r="AB37" s="50" t="s">
        <v>4</v>
      </c>
      <c r="AC37" s="50" t="s">
        <v>4</v>
      </c>
      <c r="AD37" s="62" t="s">
        <v>826</v>
      </c>
      <c r="AE37" s="50" t="s">
        <v>4</v>
      </c>
      <c r="AF37" s="50" t="s">
        <v>4</v>
      </c>
      <c r="AG37" s="50" t="s">
        <v>4</v>
      </c>
      <c r="AH37" s="62" t="s">
        <v>826</v>
      </c>
      <c r="AI37" s="50" t="s">
        <v>4</v>
      </c>
      <c r="AJ37" s="62" t="s">
        <v>826</v>
      </c>
      <c r="AK37" s="50" t="s">
        <v>4</v>
      </c>
      <c r="AL37" s="50" t="s">
        <v>693</v>
      </c>
      <c r="AM37" s="50" t="s">
        <v>694</v>
      </c>
      <c r="AN37" s="50" t="s">
        <v>694</v>
      </c>
      <c r="AO37" s="62" t="s">
        <v>833</v>
      </c>
      <c r="AP37" s="50" t="s">
        <v>834</v>
      </c>
      <c r="AQ37" s="62" t="s">
        <v>4</v>
      </c>
    </row>
    <row r="38" spans="1:43" x14ac:dyDescent="0.3">
      <c r="A38" s="62" t="s">
        <v>835</v>
      </c>
      <c r="B38" s="50" t="s">
        <v>825</v>
      </c>
      <c r="C38" s="62" t="s">
        <v>826</v>
      </c>
      <c r="D38" s="62" t="s">
        <v>677</v>
      </c>
      <c r="E38" s="62" t="s">
        <v>346</v>
      </c>
      <c r="F38" s="50" t="s">
        <v>836</v>
      </c>
      <c r="G38" s="50" t="s">
        <v>827</v>
      </c>
      <c r="H38" s="50" t="s">
        <v>828</v>
      </c>
      <c r="I38" s="50" t="s">
        <v>837</v>
      </c>
      <c r="J38" s="50" t="s">
        <v>792</v>
      </c>
      <c r="K38" s="50" t="s">
        <v>809</v>
      </c>
      <c r="L38" s="63">
        <v>0</v>
      </c>
      <c r="M38" s="63">
        <v>1431121725</v>
      </c>
      <c r="N38" s="62" t="s">
        <v>684</v>
      </c>
      <c r="O38" s="62" t="s">
        <v>674</v>
      </c>
      <c r="P38" s="50" t="s">
        <v>838</v>
      </c>
      <c r="Q38" s="50" t="s">
        <v>830</v>
      </c>
      <c r="R38" s="50" t="s">
        <v>444</v>
      </c>
      <c r="S38" s="50" t="s">
        <v>831</v>
      </c>
      <c r="T38" s="50" t="s">
        <v>687</v>
      </c>
      <c r="U38" s="50" t="s">
        <v>709</v>
      </c>
      <c r="V38" s="50" t="s">
        <v>799</v>
      </c>
      <c r="W38" s="50" t="s">
        <v>198</v>
      </c>
      <c r="X38" s="50" t="s">
        <v>832</v>
      </c>
      <c r="Y38" s="50" t="s">
        <v>691</v>
      </c>
      <c r="Z38" s="50" t="s">
        <v>692</v>
      </c>
      <c r="AA38" s="50" t="s">
        <v>825</v>
      </c>
      <c r="AB38" s="50" t="s">
        <v>4</v>
      </c>
      <c r="AC38" s="50" t="s">
        <v>4</v>
      </c>
      <c r="AD38" s="62" t="s">
        <v>826</v>
      </c>
      <c r="AE38" s="50" t="s">
        <v>4</v>
      </c>
      <c r="AF38" s="50" t="s">
        <v>4</v>
      </c>
      <c r="AG38" s="50" t="s">
        <v>4</v>
      </c>
      <c r="AH38" s="62" t="s">
        <v>826</v>
      </c>
      <c r="AI38" s="50" t="s">
        <v>4</v>
      </c>
      <c r="AJ38" s="62" t="s">
        <v>826</v>
      </c>
      <c r="AK38" s="50" t="s">
        <v>4</v>
      </c>
      <c r="AL38" s="50" t="s">
        <v>693</v>
      </c>
      <c r="AM38" s="50" t="s">
        <v>694</v>
      </c>
      <c r="AN38" s="50" t="s">
        <v>694</v>
      </c>
      <c r="AO38" s="62" t="s">
        <v>833</v>
      </c>
      <c r="AP38" s="50" t="s">
        <v>834</v>
      </c>
      <c r="AQ38" s="62" t="s">
        <v>4</v>
      </c>
    </row>
    <row r="39" spans="1:43" x14ac:dyDescent="0.3">
      <c r="A39" s="62" t="s">
        <v>839</v>
      </c>
      <c r="B39" s="50" t="s">
        <v>840</v>
      </c>
      <c r="C39" s="62" t="s">
        <v>826</v>
      </c>
      <c r="D39" s="62" t="s">
        <v>677</v>
      </c>
      <c r="E39" s="62" t="s">
        <v>346</v>
      </c>
      <c r="F39" s="50" t="s">
        <v>841</v>
      </c>
      <c r="G39" s="50" t="s">
        <v>842</v>
      </c>
      <c r="H39" s="50" t="s">
        <v>843</v>
      </c>
      <c r="I39" s="50" t="s">
        <v>844</v>
      </c>
      <c r="J39" s="50" t="s">
        <v>845</v>
      </c>
      <c r="K39" s="50" t="s">
        <v>846</v>
      </c>
      <c r="L39" s="63">
        <v>0</v>
      </c>
      <c r="M39" s="63">
        <v>4000000000</v>
      </c>
      <c r="N39" s="62" t="s">
        <v>684</v>
      </c>
      <c r="O39" s="62" t="s">
        <v>674</v>
      </c>
      <c r="P39" s="50" t="s">
        <v>4</v>
      </c>
      <c r="Q39" s="50" t="s">
        <v>847</v>
      </c>
      <c r="R39" s="50" t="s">
        <v>848</v>
      </c>
      <c r="S39" s="50" t="s">
        <v>849</v>
      </c>
      <c r="T39" s="50" t="s">
        <v>687</v>
      </c>
      <c r="U39" s="50" t="s">
        <v>709</v>
      </c>
      <c r="V39" s="50" t="s">
        <v>689</v>
      </c>
      <c r="W39" s="50" t="s">
        <v>159</v>
      </c>
      <c r="X39" s="50" t="s">
        <v>850</v>
      </c>
      <c r="Y39" s="50" t="s">
        <v>691</v>
      </c>
      <c r="Z39" s="50" t="s">
        <v>692</v>
      </c>
      <c r="AA39" s="50" t="s">
        <v>840</v>
      </c>
      <c r="AB39" s="50" t="s">
        <v>4</v>
      </c>
      <c r="AC39" s="50" t="s">
        <v>4</v>
      </c>
      <c r="AD39" s="62" t="s">
        <v>826</v>
      </c>
      <c r="AE39" s="50" t="s">
        <v>4</v>
      </c>
      <c r="AF39" s="50" t="s">
        <v>4</v>
      </c>
      <c r="AG39" s="50" t="s">
        <v>4</v>
      </c>
      <c r="AH39" s="62" t="s">
        <v>826</v>
      </c>
      <c r="AI39" s="50" t="s">
        <v>4</v>
      </c>
      <c r="AJ39" s="62" t="s">
        <v>826</v>
      </c>
      <c r="AK39" s="50" t="s">
        <v>4</v>
      </c>
      <c r="AL39" s="50" t="s">
        <v>693</v>
      </c>
      <c r="AM39" s="50" t="s">
        <v>694</v>
      </c>
      <c r="AN39" s="50" t="s">
        <v>851</v>
      </c>
      <c r="AO39" s="62" t="s">
        <v>852</v>
      </c>
      <c r="AP39" s="50" t="s">
        <v>696</v>
      </c>
      <c r="AQ39" s="62" t="s">
        <v>4</v>
      </c>
    </row>
    <row r="40" spans="1:43" x14ac:dyDescent="0.3">
      <c r="A40" s="62" t="s">
        <v>424</v>
      </c>
      <c r="B40" s="50" t="s">
        <v>840</v>
      </c>
      <c r="C40" s="62" t="s">
        <v>826</v>
      </c>
      <c r="D40" s="62" t="s">
        <v>677</v>
      </c>
      <c r="E40" s="62" t="s">
        <v>346</v>
      </c>
      <c r="F40" s="50" t="s">
        <v>841</v>
      </c>
      <c r="G40" s="50" t="s">
        <v>842</v>
      </c>
      <c r="H40" s="50" t="s">
        <v>845</v>
      </c>
      <c r="I40" s="50" t="s">
        <v>853</v>
      </c>
      <c r="J40" s="50" t="s">
        <v>843</v>
      </c>
      <c r="K40" s="50" t="s">
        <v>854</v>
      </c>
      <c r="L40" s="63">
        <v>4000000000</v>
      </c>
      <c r="M40" s="63">
        <v>0</v>
      </c>
      <c r="N40" s="62" t="s">
        <v>684</v>
      </c>
      <c r="O40" s="62" t="s">
        <v>674</v>
      </c>
      <c r="P40" s="50" t="s">
        <v>4</v>
      </c>
      <c r="Q40" s="50" t="s">
        <v>847</v>
      </c>
      <c r="R40" s="50" t="s">
        <v>848</v>
      </c>
      <c r="S40" s="50" t="s">
        <v>849</v>
      </c>
      <c r="T40" s="50" t="s">
        <v>687</v>
      </c>
      <c r="U40" s="50" t="s">
        <v>709</v>
      </c>
      <c r="V40" s="50" t="s">
        <v>689</v>
      </c>
      <c r="W40" s="50" t="s">
        <v>159</v>
      </c>
      <c r="X40" s="50" t="s">
        <v>850</v>
      </c>
      <c r="Y40" s="50" t="s">
        <v>691</v>
      </c>
      <c r="Z40" s="50" t="s">
        <v>692</v>
      </c>
      <c r="AA40" s="50" t="s">
        <v>840</v>
      </c>
      <c r="AB40" s="50" t="s">
        <v>4</v>
      </c>
      <c r="AC40" s="50" t="s">
        <v>4</v>
      </c>
      <c r="AD40" s="62" t="s">
        <v>826</v>
      </c>
      <c r="AE40" s="50" t="s">
        <v>4</v>
      </c>
      <c r="AF40" s="50" t="s">
        <v>4</v>
      </c>
      <c r="AG40" s="50" t="s">
        <v>4</v>
      </c>
      <c r="AH40" s="62" t="s">
        <v>826</v>
      </c>
      <c r="AI40" s="50" t="s">
        <v>4</v>
      </c>
      <c r="AJ40" s="62" t="s">
        <v>826</v>
      </c>
      <c r="AK40" s="50" t="s">
        <v>4</v>
      </c>
      <c r="AL40" s="50" t="s">
        <v>693</v>
      </c>
      <c r="AM40" s="50" t="s">
        <v>694</v>
      </c>
      <c r="AN40" s="50" t="s">
        <v>851</v>
      </c>
      <c r="AO40" s="62" t="s">
        <v>852</v>
      </c>
      <c r="AP40" s="50" t="s">
        <v>696</v>
      </c>
      <c r="AQ40" s="62" t="s">
        <v>4</v>
      </c>
    </row>
    <row r="41" spans="1:43" x14ac:dyDescent="0.3">
      <c r="A41" s="62" t="s">
        <v>855</v>
      </c>
      <c r="B41" s="50" t="s">
        <v>856</v>
      </c>
      <c r="C41" s="62" t="s">
        <v>826</v>
      </c>
      <c r="D41" s="62" t="s">
        <v>677</v>
      </c>
      <c r="E41" s="62" t="s">
        <v>346</v>
      </c>
      <c r="F41" s="50" t="s">
        <v>857</v>
      </c>
      <c r="G41" s="50" t="s">
        <v>858</v>
      </c>
      <c r="H41" s="50" t="s">
        <v>859</v>
      </c>
      <c r="I41" s="50" t="s">
        <v>860</v>
      </c>
      <c r="J41" s="50" t="s">
        <v>861</v>
      </c>
      <c r="K41" s="50" t="s">
        <v>862</v>
      </c>
      <c r="L41" s="63">
        <v>10301370</v>
      </c>
      <c r="M41" s="63">
        <v>0</v>
      </c>
      <c r="N41" s="62" t="s">
        <v>684</v>
      </c>
      <c r="O41" s="62" t="s">
        <v>674</v>
      </c>
      <c r="P41" s="50" t="s">
        <v>4</v>
      </c>
      <c r="Q41" s="50" t="s">
        <v>863</v>
      </c>
      <c r="R41" s="50" t="s">
        <v>601</v>
      </c>
      <c r="S41" s="50" t="s">
        <v>864</v>
      </c>
      <c r="T41" s="50" t="s">
        <v>687</v>
      </c>
      <c r="U41" s="50" t="s">
        <v>688</v>
      </c>
      <c r="V41" s="50" t="s">
        <v>689</v>
      </c>
      <c r="W41" s="50" t="s">
        <v>159</v>
      </c>
      <c r="X41" s="50" t="s">
        <v>850</v>
      </c>
      <c r="Y41" s="50" t="s">
        <v>691</v>
      </c>
      <c r="Z41" s="50" t="s">
        <v>692</v>
      </c>
      <c r="AA41" s="50" t="s">
        <v>856</v>
      </c>
      <c r="AB41" s="50" t="s">
        <v>4</v>
      </c>
      <c r="AC41" s="50" t="s">
        <v>4</v>
      </c>
      <c r="AD41" s="62" t="s">
        <v>826</v>
      </c>
      <c r="AE41" s="50" t="s">
        <v>4</v>
      </c>
      <c r="AF41" s="50" t="s">
        <v>4</v>
      </c>
      <c r="AG41" s="50" t="s">
        <v>4</v>
      </c>
      <c r="AH41" s="62" t="s">
        <v>826</v>
      </c>
      <c r="AI41" s="50" t="s">
        <v>4</v>
      </c>
      <c r="AJ41" s="62" t="s">
        <v>826</v>
      </c>
      <c r="AK41" s="50" t="s">
        <v>4</v>
      </c>
      <c r="AL41" s="50" t="s">
        <v>693</v>
      </c>
      <c r="AM41" s="50" t="s">
        <v>694</v>
      </c>
      <c r="AN41" s="50" t="s">
        <v>851</v>
      </c>
      <c r="AO41" s="62" t="s">
        <v>865</v>
      </c>
      <c r="AP41" s="50" t="s">
        <v>696</v>
      </c>
      <c r="AQ41" s="62" t="s">
        <v>4</v>
      </c>
    </row>
    <row r="42" spans="1:43" x14ac:dyDescent="0.3">
      <c r="A42" s="62" t="s">
        <v>866</v>
      </c>
      <c r="B42" s="50" t="s">
        <v>856</v>
      </c>
      <c r="C42" s="62" t="s">
        <v>826</v>
      </c>
      <c r="D42" s="62" t="s">
        <v>677</v>
      </c>
      <c r="E42" s="62" t="s">
        <v>346</v>
      </c>
      <c r="F42" s="50" t="s">
        <v>857</v>
      </c>
      <c r="G42" s="50" t="s">
        <v>858</v>
      </c>
      <c r="H42" s="50" t="s">
        <v>861</v>
      </c>
      <c r="I42" s="50" t="s">
        <v>867</v>
      </c>
      <c r="J42" s="50" t="s">
        <v>859</v>
      </c>
      <c r="K42" s="50" t="s">
        <v>868</v>
      </c>
      <c r="L42" s="63">
        <v>0</v>
      </c>
      <c r="M42" s="63">
        <v>10301370</v>
      </c>
      <c r="N42" s="62" t="s">
        <v>684</v>
      </c>
      <c r="O42" s="62" t="s">
        <v>674</v>
      </c>
      <c r="P42" s="50" t="s">
        <v>4</v>
      </c>
      <c r="Q42" s="50" t="s">
        <v>863</v>
      </c>
      <c r="R42" s="50" t="s">
        <v>601</v>
      </c>
      <c r="S42" s="50" t="s">
        <v>864</v>
      </c>
      <c r="T42" s="50" t="s">
        <v>687</v>
      </c>
      <c r="U42" s="50" t="s">
        <v>688</v>
      </c>
      <c r="V42" s="50" t="s">
        <v>689</v>
      </c>
      <c r="W42" s="50" t="s">
        <v>159</v>
      </c>
      <c r="X42" s="50" t="s">
        <v>850</v>
      </c>
      <c r="Y42" s="50" t="s">
        <v>691</v>
      </c>
      <c r="Z42" s="50" t="s">
        <v>692</v>
      </c>
      <c r="AA42" s="50" t="s">
        <v>856</v>
      </c>
      <c r="AB42" s="50" t="s">
        <v>4</v>
      </c>
      <c r="AC42" s="50" t="s">
        <v>4</v>
      </c>
      <c r="AD42" s="62" t="s">
        <v>826</v>
      </c>
      <c r="AE42" s="50" t="s">
        <v>4</v>
      </c>
      <c r="AF42" s="50" t="s">
        <v>4</v>
      </c>
      <c r="AG42" s="50" t="s">
        <v>4</v>
      </c>
      <c r="AH42" s="62" t="s">
        <v>826</v>
      </c>
      <c r="AI42" s="50" t="s">
        <v>4</v>
      </c>
      <c r="AJ42" s="62" t="s">
        <v>826</v>
      </c>
      <c r="AK42" s="50" t="s">
        <v>4</v>
      </c>
      <c r="AL42" s="50" t="s">
        <v>693</v>
      </c>
      <c r="AM42" s="50" t="s">
        <v>694</v>
      </c>
      <c r="AN42" s="50" t="s">
        <v>851</v>
      </c>
      <c r="AO42" s="62" t="s">
        <v>865</v>
      </c>
      <c r="AP42" s="50" t="s">
        <v>696</v>
      </c>
      <c r="AQ42" s="62" t="s">
        <v>4</v>
      </c>
    </row>
    <row r="43" spans="1:43" x14ac:dyDescent="0.3">
      <c r="A43" s="62" t="s">
        <v>869</v>
      </c>
      <c r="B43" s="50" t="s">
        <v>870</v>
      </c>
      <c r="C43" s="62" t="s">
        <v>871</v>
      </c>
      <c r="D43" s="62" t="s">
        <v>677</v>
      </c>
      <c r="E43" s="62" t="s">
        <v>346</v>
      </c>
      <c r="F43" s="50" t="s">
        <v>703</v>
      </c>
      <c r="G43" s="50" t="s">
        <v>872</v>
      </c>
      <c r="H43" s="50" t="s">
        <v>705</v>
      </c>
      <c r="I43" s="50" t="s">
        <v>716</v>
      </c>
      <c r="J43" s="50" t="s">
        <v>873</v>
      </c>
      <c r="K43" s="50" t="s">
        <v>874</v>
      </c>
      <c r="L43" s="63">
        <v>0</v>
      </c>
      <c r="M43" s="63">
        <v>8983076</v>
      </c>
      <c r="N43" s="62" t="s">
        <v>684</v>
      </c>
      <c r="O43" s="62" t="s">
        <v>674</v>
      </c>
      <c r="P43" s="50" t="s">
        <v>4</v>
      </c>
      <c r="Q43" s="50" t="s">
        <v>707</v>
      </c>
      <c r="R43" s="50" t="s">
        <v>465</v>
      </c>
      <c r="S43" s="50" t="s">
        <v>708</v>
      </c>
      <c r="T43" s="50" t="s">
        <v>687</v>
      </c>
      <c r="U43" s="50" t="s">
        <v>709</v>
      </c>
      <c r="V43" s="50" t="s">
        <v>710</v>
      </c>
      <c r="W43" s="50" t="s">
        <v>168</v>
      </c>
      <c r="X43" s="50" t="s">
        <v>711</v>
      </c>
      <c r="Y43" s="50" t="s">
        <v>691</v>
      </c>
      <c r="Z43" s="50" t="s">
        <v>692</v>
      </c>
      <c r="AA43" s="50" t="s">
        <v>875</v>
      </c>
      <c r="AB43" s="50" t="s">
        <v>876</v>
      </c>
      <c r="AC43" s="50" t="s">
        <v>4</v>
      </c>
      <c r="AD43" s="62" t="s">
        <v>871</v>
      </c>
      <c r="AE43" s="50" t="s">
        <v>4</v>
      </c>
      <c r="AF43" s="50" t="s">
        <v>4</v>
      </c>
      <c r="AG43" s="50" t="s">
        <v>4</v>
      </c>
      <c r="AH43" s="62" t="s">
        <v>676</v>
      </c>
      <c r="AI43" s="50" t="s">
        <v>4</v>
      </c>
      <c r="AJ43" s="62" t="s">
        <v>871</v>
      </c>
      <c r="AK43" s="50" t="s">
        <v>4</v>
      </c>
      <c r="AL43" s="50" t="s">
        <v>693</v>
      </c>
      <c r="AM43" s="50" t="s">
        <v>694</v>
      </c>
      <c r="AN43" s="50" t="s">
        <v>694</v>
      </c>
      <c r="AO43" s="62" t="s">
        <v>877</v>
      </c>
      <c r="AP43" s="50" t="s">
        <v>714</v>
      </c>
      <c r="AQ43" s="62" t="s">
        <v>4</v>
      </c>
    </row>
    <row r="44" spans="1:43" x14ac:dyDescent="0.3">
      <c r="A44" s="62" t="s">
        <v>878</v>
      </c>
      <c r="B44" s="50" t="s">
        <v>870</v>
      </c>
      <c r="C44" s="62" t="s">
        <v>871</v>
      </c>
      <c r="D44" s="62" t="s">
        <v>677</v>
      </c>
      <c r="E44" s="62" t="s">
        <v>346</v>
      </c>
      <c r="F44" s="50" t="s">
        <v>703</v>
      </c>
      <c r="G44" s="50" t="s">
        <v>4</v>
      </c>
      <c r="H44" s="50" t="s">
        <v>705</v>
      </c>
      <c r="I44" s="50" t="s">
        <v>716</v>
      </c>
      <c r="J44" s="50" t="s">
        <v>748</v>
      </c>
      <c r="K44" s="50" t="s">
        <v>749</v>
      </c>
      <c r="L44" s="63">
        <v>0</v>
      </c>
      <c r="M44" s="63">
        <v>718646</v>
      </c>
      <c r="N44" s="62" t="s">
        <v>684</v>
      </c>
      <c r="O44" s="62" t="s">
        <v>674</v>
      </c>
      <c r="P44" s="50" t="s">
        <v>4</v>
      </c>
      <c r="Q44" s="50" t="s">
        <v>707</v>
      </c>
      <c r="R44" s="50" t="s">
        <v>465</v>
      </c>
      <c r="S44" s="50" t="s">
        <v>708</v>
      </c>
      <c r="T44" s="50" t="s">
        <v>687</v>
      </c>
      <c r="U44" s="50" t="s">
        <v>709</v>
      </c>
      <c r="V44" s="50" t="s">
        <v>710</v>
      </c>
      <c r="W44" s="50" t="s">
        <v>168</v>
      </c>
      <c r="X44" s="50" t="s">
        <v>711</v>
      </c>
      <c r="Y44" s="50" t="s">
        <v>691</v>
      </c>
      <c r="Z44" s="50" t="s">
        <v>692</v>
      </c>
      <c r="AA44" s="50" t="s">
        <v>875</v>
      </c>
      <c r="AB44" s="50" t="s">
        <v>876</v>
      </c>
      <c r="AC44" s="50" t="s">
        <v>4</v>
      </c>
      <c r="AD44" s="62" t="s">
        <v>871</v>
      </c>
      <c r="AE44" s="50" t="s">
        <v>4</v>
      </c>
      <c r="AF44" s="50" t="s">
        <v>4</v>
      </c>
      <c r="AG44" s="50" t="s">
        <v>4</v>
      </c>
      <c r="AH44" s="62" t="s">
        <v>676</v>
      </c>
      <c r="AI44" s="50" t="s">
        <v>4</v>
      </c>
      <c r="AJ44" s="62" t="s">
        <v>871</v>
      </c>
      <c r="AK44" s="50" t="s">
        <v>4</v>
      </c>
      <c r="AL44" s="50" t="s">
        <v>693</v>
      </c>
      <c r="AM44" s="50" t="s">
        <v>694</v>
      </c>
      <c r="AN44" s="50" t="s">
        <v>694</v>
      </c>
      <c r="AO44" s="62" t="s">
        <v>877</v>
      </c>
      <c r="AP44" s="50" t="s">
        <v>714</v>
      </c>
      <c r="AQ44" s="62" t="s">
        <v>4</v>
      </c>
    </row>
    <row r="45" spans="1:43" x14ac:dyDescent="0.3">
      <c r="A45" s="62" t="s">
        <v>879</v>
      </c>
      <c r="B45" s="50" t="s">
        <v>870</v>
      </c>
      <c r="C45" s="62" t="s">
        <v>871</v>
      </c>
      <c r="D45" s="62" t="s">
        <v>677</v>
      </c>
      <c r="E45" s="62" t="s">
        <v>346</v>
      </c>
      <c r="F45" s="50" t="s">
        <v>880</v>
      </c>
      <c r="G45" s="50" t="s">
        <v>872</v>
      </c>
      <c r="H45" s="50" t="s">
        <v>873</v>
      </c>
      <c r="I45" s="50" t="s">
        <v>881</v>
      </c>
      <c r="J45" s="50" t="s">
        <v>705</v>
      </c>
      <c r="K45" s="50" t="s">
        <v>706</v>
      </c>
      <c r="L45" s="63">
        <v>8983076</v>
      </c>
      <c r="M45" s="63">
        <v>0</v>
      </c>
      <c r="N45" s="62" t="s">
        <v>684</v>
      </c>
      <c r="O45" s="62" t="s">
        <v>674</v>
      </c>
      <c r="P45" s="50" t="s">
        <v>882</v>
      </c>
      <c r="Q45" s="50" t="s">
        <v>707</v>
      </c>
      <c r="R45" s="50" t="s">
        <v>465</v>
      </c>
      <c r="S45" s="50" t="s">
        <v>708</v>
      </c>
      <c r="T45" s="50" t="s">
        <v>687</v>
      </c>
      <c r="U45" s="50" t="s">
        <v>709</v>
      </c>
      <c r="V45" s="50" t="s">
        <v>710</v>
      </c>
      <c r="W45" s="50" t="s">
        <v>168</v>
      </c>
      <c r="X45" s="50" t="s">
        <v>711</v>
      </c>
      <c r="Y45" s="50" t="s">
        <v>691</v>
      </c>
      <c r="Z45" s="50" t="s">
        <v>692</v>
      </c>
      <c r="AA45" s="50" t="s">
        <v>875</v>
      </c>
      <c r="AB45" s="50" t="s">
        <v>876</v>
      </c>
      <c r="AC45" s="50" t="s">
        <v>4</v>
      </c>
      <c r="AD45" s="62" t="s">
        <v>871</v>
      </c>
      <c r="AE45" s="50" t="s">
        <v>883</v>
      </c>
      <c r="AF45" s="50" t="s">
        <v>884</v>
      </c>
      <c r="AG45" s="50" t="s">
        <v>883</v>
      </c>
      <c r="AH45" s="62" t="s">
        <v>676</v>
      </c>
      <c r="AI45" s="50" t="s">
        <v>4</v>
      </c>
      <c r="AJ45" s="62" t="s">
        <v>871</v>
      </c>
      <c r="AK45" s="50" t="s">
        <v>4</v>
      </c>
      <c r="AL45" s="50" t="s">
        <v>693</v>
      </c>
      <c r="AM45" s="50" t="s">
        <v>694</v>
      </c>
      <c r="AN45" s="50" t="s">
        <v>694</v>
      </c>
      <c r="AO45" s="62" t="s">
        <v>877</v>
      </c>
      <c r="AP45" s="50" t="s">
        <v>714</v>
      </c>
      <c r="AQ45" s="62" t="s">
        <v>4</v>
      </c>
    </row>
    <row r="46" spans="1:43" x14ac:dyDescent="0.3">
      <c r="A46" s="62" t="s">
        <v>885</v>
      </c>
      <c r="B46" s="50" t="s">
        <v>870</v>
      </c>
      <c r="C46" s="62" t="s">
        <v>871</v>
      </c>
      <c r="D46" s="62" t="s">
        <v>677</v>
      </c>
      <c r="E46" s="62" t="s">
        <v>346</v>
      </c>
      <c r="F46" s="50" t="s">
        <v>703</v>
      </c>
      <c r="G46" s="50" t="s">
        <v>4</v>
      </c>
      <c r="H46" s="50" t="s">
        <v>748</v>
      </c>
      <c r="I46" s="50" t="s">
        <v>756</v>
      </c>
      <c r="J46" s="50" t="s">
        <v>705</v>
      </c>
      <c r="K46" s="50" t="s">
        <v>706</v>
      </c>
      <c r="L46" s="63">
        <v>718646</v>
      </c>
      <c r="M46" s="63">
        <v>0</v>
      </c>
      <c r="N46" s="62" t="s">
        <v>684</v>
      </c>
      <c r="O46" s="62" t="s">
        <v>674</v>
      </c>
      <c r="P46" s="50" t="s">
        <v>886</v>
      </c>
      <c r="Q46" s="50" t="s">
        <v>707</v>
      </c>
      <c r="R46" s="50" t="s">
        <v>465</v>
      </c>
      <c r="S46" s="50" t="s">
        <v>708</v>
      </c>
      <c r="T46" s="50" t="s">
        <v>687</v>
      </c>
      <c r="U46" s="50" t="s">
        <v>709</v>
      </c>
      <c r="V46" s="50" t="s">
        <v>710</v>
      </c>
      <c r="W46" s="50" t="s">
        <v>168</v>
      </c>
      <c r="X46" s="50" t="s">
        <v>711</v>
      </c>
      <c r="Y46" s="50" t="s">
        <v>691</v>
      </c>
      <c r="Z46" s="50" t="s">
        <v>692</v>
      </c>
      <c r="AA46" s="50" t="s">
        <v>875</v>
      </c>
      <c r="AB46" s="50" t="s">
        <v>876</v>
      </c>
      <c r="AC46" s="50" t="s">
        <v>4</v>
      </c>
      <c r="AD46" s="62" t="s">
        <v>871</v>
      </c>
      <c r="AE46" s="50" t="s">
        <v>4</v>
      </c>
      <c r="AF46" s="50" t="s">
        <v>4</v>
      </c>
      <c r="AG46" s="50" t="s">
        <v>4</v>
      </c>
      <c r="AH46" s="62" t="s">
        <v>676</v>
      </c>
      <c r="AI46" s="50" t="s">
        <v>4</v>
      </c>
      <c r="AJ46" s="62" t="s">
        <v>871</v>
      </c>
      <c r="AK46" s="50" t="s">
        <v>4</v>
      </c>
      <c r="AL46" s="50" t="s">
        <v>693</v>
      </c>
      <c r="AM46" s="50" t="s">
        <v>694</v>
      </c>
      <c r="AN46" s="50" t="s">
        <v>694</v>
      </c>
      <c r="AO46" s="62" t="s">
        <v>877</v>
      </c>
      <c r="AP46" s="50" t="s">
        <v>714</v>
      </c>
      <c r="AQ46" s="62" t="s">
        <v>4</v>
      </c>
    </row>
    <row r="47" spans="1:43" x14ac:dyDescent="0.3">
      <c r="A47" s="62" t="s">
        <v>887</v>
      </c>
      <c r="B47" s="50" t="s">
        <v>888</v>
      </c>
      <c r="C47" s="62" t="s">
        <v>871</v>
      </c>
      <c r="D47" s="62" t="s">
        <v>677</v>
      </c>
      <c r="E47" s="62" t="s">
        <v>346</v>
      </c>
      <c r="F47" s="50" t="s">
        <v>889</v>
      </c>
      <c r="G47" s="50" t="s">
        <v>889</v>
      </c>
      <c r="H47" s="50" t="s">
        <v>792</v>
      </c>
      <c r="I47" s="50" t="s">
        <v>793</v>
      </c>
      <c r="J47" s="50" t="s">
        <v>890</v>
      </c>
      <c r="K47" s="50" t="s">
        <v>891</v>
      </c>
      <c r="L47" s="63">
        <v>4527530100</v>
      </c>
      <c r="M47" s="63">
        <v>0</v>
      </c>
      <c r="N47" s="62" t="s">
        <v>684</v>
      </c>
      <c r="O47" s="62" t="s">
        <v>674</v>
      </c>
      <c r="P47" s="50" t="s">
        <v>4</v>
      </c>
      <c r="Q47" s="50" t="s">
        <v>892</v>
      </c>
      <c r="R47" s="50" t="s">
        <v>446</v>
      </c>
      <c r="S47" s="50" t="s">
        <v>893</v>
      </c>
      <c r="T47" s="50" t="s">
        <v>687</v>
      </c>
      <c r="U47" s="50" t="s">
        <v>709</v>
      </c>
      <c r="V47" s="50" t="s">
        <v>894</v>
      </c>
      <c r="W47" s="50" t="s">
        <v>199</v>
      </c>
      <c r="X47" s="50" t="s">
        <v>895</v>
      </c>
      <c r="Y47" s="50" t="s">
        <v>691</v>
      </c>
      <c r="Z47" s="50" t="s">
        <v>692</v>
      </c>
      <c r="AA47" s="50" t="s">
        <v>888</v>
      </c>
      <c r="AB47" s="50" t="s">
        <v>4</v>
      </c>
      <c r="AC47" s="50" t="s">
        <v>4</v>
      </c>
      <c r="AD47" s="62" t="s">
        <v>871</v>
      </c>
      <c r="AE47" s="50" t="s">
        <v>4</v>
      </c>
      <c r="AF47" s="50" t="s">
        <v>4</v>
      </c>
      <c r="AG47" s="50" t="s">
        <v>4</v>
      </c>
      <c r="AH47" s="62" t="s">
        <v>871</v>
      </c>
      <c r="AI47" s="50" t="s">
        <v>4</v>
      </c>
      <c r="AJ47" s="62" t="s">
        <v>871</v>
      </c>
      <c r="AK47" s="50" t="s">
        <v>4</v>
      </c>
      <c r="AL47" s="50" t="s">
        <v>693</v>
      </c>
      <c r="AM47" s="50" t="s">
        <v>694</v>
      </c>
      <c r="AN47" s="50" t="s">
        <v>694</v>
      </c>
      <c r="AO47" s="62" t="s">
        <v>896</v>
      </c>
      <c r="AP47" s="50" t="s">
        <v>834</v>
      </c>
      <c r="AQ47" s="62" t="s">
        <v>4</v>
      </c>
    </row>
    <row r="48" spans="1:43" x14ac:dyDescent="0.3">
      <c r="A48" s="62" t="s">
        <v>897</v>
      </c>
      <c r="B48" s="50" t="s">
        <v>888</v>
      </c>
      <c r="C48" s="62" t="s">
        <v>871</v>
      </c>
      <c r="D48" s="62" t="s">
        <v>677</v>
      </c>
      <c r="E48" s="62" t="s">
        <v>346</v>
      </c>
      <c r="F48" s="50" t="s">
        <v>898</v>
      </c>
      <c r="G48" s="50" t="s">
        <v>889</v>
      </c>
      <c r="H48" s="50" t="s">
        <v>890</v>
      </c>
      <c r="I48" s="50" t="s">
        <v>899</v>
      </c>
      <c r="J48" s="50" t="s">
        <v>792</v>
      </c>
      <c r="K48" s="50" t="s">
        <v>809</v>
      </c>
      <c r="L48" s="63">
        <v>0</v>
      </c>
      <c r="M48" s="63">
        <v>4527530100</v>
      </c>
      <c r="N48" s="62" t="s">
        <v>684</v>
      </c>
      <c r="O48" s="62" t="s">
        <v>674</v>
      </c>
      <c r="P48" s="50" t="s">
        <v>900</v>
      </c>
      <c r="Q48" s="50" t="s">
        <v>892</v>
      </c>
      <c r="R48" s="50" t="s">
        <v>446</v>
      </c>
      <c r="S48" s="50" t="s">
        <v>893</v>
      </c>
      <c r="T48" s="50" t="s">
        <v>687</v>
      </c>
      <c r="U48" s="50" t="s">
        <v>709</v>
      </c>
      <c r="V48" s="50" t="s">
        <v>894</v>
      </c>
      <c r="W48" s="50" t="s">
        <v>199</v>
      </c>
      <c r="X48" s="50" t="s">
        <v>895</v>
      </c>
      <c r="Y48" s="50" t="s">
        <v>691</v>
      </c>
      <c r="Z48" s="50" t="s">
        <v>692</v>
      </c>
      <c r="AA48" s="50" t="s">
        <v>888</v>
      </c>
      <c r="AB48" s="50" t="s">
        <v>4</v>
      </c>
      <c r="AC48" s="50" t="s">
        <v>4</v>
      </c>
      <c r="AD48" s="62" t="s">
        <v>871</v>
      </c>
      <c r="AE48" s="50" t="s">
        <v>4</v>
      </c>
      <c r="AF48" s="50" t="s">
        <v>4</v>
      </c>
      <c r="AG48" s="50" t="s">
        <v>4</v>
      </c>
      <c r="AH48" s="62" t="s">
        <v>871</v>
      </c>
      <c r="AI48" s="50" t="s">
        <v>4</v>
      </c>
      <c r="AJ48" s="62" t="s">
        <v>871</v>
      </c>
      <c r="AK48" s="50" t="s">
        <v>4</v>
      </c>
      <c r="AL48" s="50" t="s">
        <v>693</v>
      </c>
      <c r="AM48" s="50" t="s">
        <v>694</v>
      </c>
      <c r="AN48" s="50" t="s">
        <v>694</v>
      </c>
      <c r="AO48" s="62" t="s">
        <v>896</v>
      </c>
      <c r="AP48" s="50" t="s">
        <v>834</v>
      </c>
      <c r="AQ48" s="62" t="s">
        <v>4</v>
      </c>
    </row>
    <row r="49" spans="1:43" x14ac:dyDescent="0.3">
      <c r="A49" s="62" t="s">
        <v>901</v>
      </c>
      <c r="B49" s="50" t="s">
        <v>902</v>
      </c>
      <c r="C49" s="62" t="s">
        <v>871</v>
      </c>
      <c r="D49" s="62" t="s">
        <v>677</v>
      </c>
      <c r="E49" s="62" t="s">
        <v>346</v>
      </c>
      <c r="F49" s="50" t="s">
        <v>903</v>
      </c>
      <c r="G49" s="50" t="s">
        <v>903</v>
      </c>
      <c r="H49" s="50" t="s">
        <v>792</v>
      </c>
      <c r="I49" s="50" t="s">
        <v>793</v>
      </c>
      <c r="J49" s="50" t="s">
        <v>828</v>
      </c>
      <c r="K49" s="50" t="s">
        <v>829</v>
      </c>
      <c r="L49" s="63">
        <v>90000000</v>
      </c>
      <c r="M49" s="63">
        <v>0</v>
      </c>
      <c r="N49" s="62" t="s">
        <v>684</v>
      </c>
      <c r="O49" s="62" t="s">
        <v>674</v>
      </c>
      <c r="P49" s="50" t="s">
        <v>4</v>
      </c>
      <c r="Q49" s="50" t="s">
        <v>904</v>
      </c>
      <c r="R49" s="50" t="s">
        <v>446</v>
      </c>
      <c r="S49" s="50" t="s">
        <v>905</v>
      </c>
      <c r="T49" s="50" t="s">
        <v>687</v>
      </c>
      <c r="U49" s="50" t="s">
        <v>709</v>
      </c>
      <c r="V49" s="50" t="s">
        <v>894</v>
      </c>
      <c r="W49" s="50" t="s">
        <v>199</v>
      </c>
      <c r="X49" s="50" t="s">
        <v>895</v>
      </c>
      <c r="Y49" s="50" t="s">
        <v>691</v>
      </c>
      <c r="Z49" s="50" t="s">
        <v>692</v>
      </c>
      <c r="AA49" s="50" t="s">
        <v>902</v>
      </c>
      <c r="AB49" s="50" t="s">
        <v>4</v>
      </c>
      <c r="AC49" s="50" t="s">
        <v>4</v>
      </c>
      <c r="AD49" s="62" t="s">
        <v>871</v>
      </c>
      <c r="AE49" s="50" t="s">
        <v>4</v>
      </c>
      <c r="AF49" s="50" t="s">
        <v>4</v>
      </c>
      <c r="AG49" s="50" t="s">
        <v>4</v>
      </c>
      <c r="AH49" s="62" t="s">
        <v>871</v>
      </c>
      <c r="AI49" s="50" t="s">
        <v>4</v>
      </c>
      <c r="AJ49" s="62" t="s">
        <v>871</v>
      </c>
      <c r="AK49" s="50" t="s">
        <v>4</v>
      </c>
      <c r="AL49" s="50" t="s">
        <v>693</v>
      </c>
      <c r="AM49" s="50" t="s">
        <v>694</v>
      </c>
      <c r="AN49" s="50" t="s">
        <v>694</v>
      </c>
      <c r="AO49" s="62" t="s">
        <v>906</v>
      </c>
      <c r="AP49" s="50" t="s">
        <v>834</v>
      </c>
      <c r="AQ49" s="62" t="s">
        <v>4</v>
      </c>
    </row>
    <row r="50" spans="1:43" x14ac:dyDescent="0.3">
      <c r="A50" s="62" t="s">
        <v>907</v>
      </c>
      <c r="B50" s="50" t="s">
        <v>902</v>
      </c>
      <c r="C50" s="62" t="s">
        <v>871</v>
      </c>
      <c r="D50" s="62" t="s">
        <v>677</v>
      </c>
      <c r="E50" s="62" t="s">
        <v>346</v>
      </c>
      <c r="F50" s="50" t="s">
        <v>908</v>
      </c>
      <c r="G50" s="50" t="s">
        <v>903</v>
      </c>
      <c r="H50" s="50" t="s">
        <v>828</v>
      </c>
      <c r="I50" s="50" t="s">
        <v>837</v>
      </c>
      <c r="J50" s="50" t="s">
        <v>792</v>
      </c>
      <c r="K50" s="50" t="s">
        <v>809</v>
      </c>
      <c r="L50" s="63">
        <v>0</v>
      </c>
      <c r="M50" s="63">
        <v>90000000</v>
      </c>
      <c r="N50" s="62" t="s">
        <v>684</v>
      </c>
      <c r="O50" s="62" t="s">
        <v>674</v>
      </c>
      <c r="P50" s="50" t="s">
        <v>909</v>
      </c>
      <c r="Q50" s="50" t="s">
        <v>904</v>
      </c>
      <c r="R50" s="50" t="s">
        <v>446</v>
      </c>
      <c r="S50" s="50" t="s">
        <v>905</v>
      </c>
      <c r="T50" s="50" t="s">
        <v>687</v>
      </c>
      <c r="U50" s="50" t="s">
        <v>709</v>
      </c>
      <c r="V50" s="50" t="s">
        <v>894</v>
      </c>
      <c r="W50" s="50" t="s">
        <v>199</v>
      </c>
      <c r="X50" s="50" t="s">
        <v>895</v>
      </c>
      <c r="Y50" s="50" t="s">
        <v>691</v>
      </c>
      <c r="Z50" s="50" t="s">
        <v>692</v>
      </c>
      <c r="AA50" s="50" t="s">
        <v>902</v>
      </c>
      <c r="AB50" s="50" t="s">
        <v>4</v>
      </c>
      <c r="AC50" s="50" t="s">
        <v>4</v>
      </c>
      <c r="AD50" s="62" t="s">
        <v>871</v>
      </c>
      <c r="AE50" s="50" t="s">
        <v>4</v>
      </c>
      <c r="AF50" s="50" t="s">
        <v>4</v>
      </c>
      <c r="AG50" s="50" t="s">
        <v>4</v>
      </c>
      <c r="AH50" s="62" t="s">
        <v>871</v>
      </c>
      <c r="AI50" s="50" t="s">
        <v>4</v>
      </c>
      <c r="AJ50" s="62" t="s">
        <v>871</v>
      </c>
      <c r="AK50" s="50" t="s">
        <v>4</v>
      </c>
      <c r="AL50" s="50" t="s">
        <v>693</v>
      </c>
      <c r="AM50" s="50" t="s">
        <v>694</v>
      </c>
      <c r="AN50" s="50" t="s">
        <v>694</v>
      </c>
      <c r="AO50" s="62" t="s">
        <v>906</v>
      </c>
      <c r="AP50" s="50" t="s">
        <v>834</v>
      </c>
      <c r="AQ50" s="62" t="s">
        <v>4</v>
      </c>
    </row>
    <row r="51" spans="1:43" x14ac:dyDescent="0.3">
      <c r="A51" s="62" t="s">
        <v>910</v>
      </c>
      <c r="B51" s="50" t="s">
        <v>911</v>
      </c>
      <c r="C51" s="62" t="s">
        <v>871</v>
      </c>
      <c r="D51" s="62" t="s">
        <v>677</v>
      </c>
      <c r="E51" s="62" t="s">
        <v>346</v>
      </c>
      <c r="F51" s="50" t="s">
        <v>912</v>
      </c>
      <c r="G51" s="50" t="s">
        <v>912</v>
      </c>
      <c r="H51" s="50" t="s">
        <v>680</v>
      </c>
      <c r="I51" s="50" t="s">
        <v>681</v>
      </c>
      <c r="J51" s="50" t="s">
        <v>792</v>
      </c>
      <c r="K51" s="50" t="s">
        <v>809</v>
      </c>
      <c r="L51" s="63">
        <v>1431121725</v>
      </c>
      <c r="M51" s="63">
        <v>0</v>
      </c>
      <c r="N51" s="62" t="s">
        <v>684</v>
      </c>
      <c r="O51" s="62" t="s">
        <v>674</v>
      </c>
      <c r="P51" s="50" t="s">
        <v>4</v>
      </c>
      <c r="Q51" s="50" t="s">
        <v>830</v>
      </c>
      <c r="R51" s="50" t="s">
        <v>444</v>
      </c>
      <c r="S51" s="50" t="s">
        <v>831</v>
      </c>
      <c r="T51" s="50" t="s">
        <v>687</v>
      </c>
      <c r="U51" s="50" t="s">
        <v>709</v>
      </c>
      <c r="V51" s="50" t="s">
        <v>799</v>
      </c>
      <c r="W51" s="50" t="s">
        <v>198</v>
      </c>
      <c r="X51" s="50" t="s">
        <v>832</v>
      </c>
      <c r="Y51" s="50" t="s">
        <v>691</v>
      </c>
      <c r="Z51" s="50" t="s">
        <v>692</v>
      </c>
      <c r="AA51" s="50" t="s">
        <v>911</v>
      </c>
      <c r="AB51" s="50" t="s">
        <v>4</v>
      </c>
      <c r="AC51" s="50" t="s">
        <v>4</v>
      </c>
      <c r="AD51" s="62" t="s">
        <v>871</v>
      </c>
      <c r="AE51" s="50" t="s">
        <v>4</v>
      </c>
      <c r="AF51" s="50" t="s">
        <v>4</v>
      </c>
      <c r="AG51" s="50" t="s">
        <v>4</v>
      </c>
      <c r="AH51" s="62" t="s">
        <v>913</v>
      </c>
      <c r="AI51" s="50" t="s">
        <v>4</v>
      </c>
      <c r="AJ51" s="62" t="s">
        <v>871</v>
      </c>
      <c r="AK51" s="50" t="s">
        <v>4</v>
      </c>
      <c r="AL51" s="50" t="s">
        <v>693</v>
      </c>
      <c r="AM51" s="50" t="s">
        <v>694</v>
      </c>
      <c r="AN51" s="50" t="s">
        <v>694</v>
      </c>
      <c r="AO51" s="62" t="s">
        <v>833</v>
      </c>
      <c r="AP51" s="50" t="s">
        <v>914</v>
      </c>
      <c r="AQ51" s="62" t="s">
        <v>4</v>
      </c>
    </row>
    <row r="52" spans="1:43" x14ac:dyDescent="0.3">
      <c r="A52" s="62" t="s">
        <v>915</v>
      </c>
      <c r="B52" s="50" t="s">
        <v>911</v>
      </c>
      <c r="C52" s="62" t="s">
        <v>871</v>
      </c>
      <c r="D52" s="62" t="s">
        <v>677</v>
      </c>
      <c r="E52" s="62" t="s">
        <v>346</v>
      </c>
      <c r="F52" s="50" t="s">
        <v>912</v>
      </c>
      <c r="G52" s="50" t="s">
        <v>912</v>
      </c>
      <c r="H52" s="50" t="s">
        <v>792</v>
      </c>
      <c r="I52" s="50" t="s">
        <v>793</v>
      </c>
      <c r="J52" s="50" t="s">
        <v>680</v>
      </c>
      <c r="K52" s="50" t="s">
        <v>699</v>
      </c>
      <c r="L52" s="63">
        <v>0</v>
      </c>
      <c r="M52" s="63">
        <v>1431121725</v>
      </c>
      <c r="N52" s="62" t="s">
        <v>684</v>
      </c>
      <c r="O52" s="62" t="s">
        <v>674</v>
      </c>
      <c r="P52" s="50" t="s">
        <v>4</v>
      </c>
      <c r="Q52" s="50" t="s">
        <v>830</v>
      </c>
      <c r="R52" s="50" t="s">
        <v>444</v>
      </c>
      <c r="S52" s="50" t="s">
        <v>831</v>
      </c>
      <c r="T52" s="50" t="s">
        <v>687</v>
      </c>
      <c r="U52" s="50" t="s">
        <v>709</v>
      </c>
      <c r="V52" s="50" t="s">
        <v>799</v>
      </c>
      <c r="W52" s="50" t="s">
        <v>198</v>
      </c>
      <c r="X52" s="50" t="s">
        <v>832</v>
      </c>
      <c r="Y52" s="50" t="s">
        <v>691</v>
      </c>
      <c r="Z52" s="50" t="s">
        <v>692</v>
      </c>
      <c r="AA52" s="50" t="s">
        <v>911</v>
      </c>
      <c r="AB52" s="50" t="s">
        <v>4</v>
      </c>
      <c r="AC52" s="50" t="s">
        <v>4</v>
      </c>
      <c r="AD52" s="62" t="s">
        <v>871</v>
      </c>
      <c r="AE52" s="50" t="s">
        <v>4</v>
      </c>
      <c r="AF52" s="50" t="s">
        <v>4</v>
      </c>
      <c r="AG52" s="50" t="s">
        <v>4</v>
      </c>
      <c r="AH52" s="62" t="s">
        <v>913</v>
      </c>
      <c r="AI52" s="50" t="s">
        <v>4</v>
      </c>
      <c r="AJ52" s="62" t="s">
        <v>871</v>
      </c>
      <c r="AK52" s="50" t="s">
        <v>4</v>
      </c>
      <c r="AL52" s="50" t="s">
        <v>693</v>
      </c>
      <c r="AM52" s="50" t="s">
        <v>694</v>
      </c>
      <c r="AN52" s="50" t="s">
        <v>694</v>
      </c>
      <c r="AO52" s="62" t="s">
        <v>833</v>
      </c>
      <c r="AP52" s="50" t="s">
        <v>914</v>
      </c>
      <c r="AQ52" s="62" t="s">
        <v>4</v>
      </c>
    </row>
    <row r="53" spans="1:43" x14ac:dyDescent="0.3">
      <c r="A53" s="62" t="s">
        <v>916</v>
      </c>
      <c r="B53" s="50" t="s">
        <v>917</v>
      </c>
      <c r="C53" s="62" t="s">
        <v>712</v>
      </c>
      <c r="D53" s="62" t="s">
        <v>677</v>
      </c>
      <c r="E53" s="62" t="s">
        <v>346</v>
      </c>
      <c r="F53" s="50" t="s">
        <v>918</v>
      </c>
      <c r="G53" s="50" t="s">
        <v>919</v>
      </c>
      <c r="H53" s="50" t="s">
        <v>680</v>
      </c>
      <c r="I53" s="50" t="s">
        <v>681</v>
      </c>
      <c r="J53" s="50" t="s">
        <v>792</v>
      </c>
      <c r="K53" s="50" t="s">
        <v>809</v>
      </c>
      <c r="L53" s="63">
        <v>5353508248</v>
      </c>
      <c r="M53" s="63">
        <v>0</v>
      </c>
      <c r="N53" s="62" t="s">
        <v>684</v>
      </c>
      <c r="O53" s="62" t="s">
        <v>674</v>
      </c>
      <c r="P53" s="50" t="s">
        <v>4</v>
      </c>
      <c r="Q53" s="50" t="s">
        <v>796</v>
      </c>
      <c r="R53" s="50" t="s">
        <v>442</v>
      </c>
      <c r="S53" s="50" t="s">
        <v>797</v>
      </c>
      <c r="T53" s="50" t="s">
        <v>687</v>
      </c>
      <c r="U53" s="50" t="s">
        <v>798</v>
      </c>
      <c r="V53" s="50" t="s">
        <v>799</v>
      </c>
      <c r="W53" s="50" t="s">
        <v>191</v>
      </c>
      <c r="X53" s="50" t="s">
        <v>800</v>
      </c>
      <c r="Y53" s="50" t="s">
        <v>691</v>
      </c>
      <c r="Z53" s="50" t="s">
        <v>692</v>
      </c>
      <c r="AA53" s="50" t="s">
        <v>917</v>
      </c>
      <c r="AB53" s="50" t="s">
        <v>4</v>
      </c>
      <c r="AC53" s="50" t="s">
        <v>4</v>
      </c>
      <c r="AD53" s="62" t="s">
        <v>712</v>
      </c>
      <c r="AE53" s="50" t="s">
        <v>4</v>
      </c>
      <c r="AF53" s="50" t="s">
        <v>4</v>
      </c>
      <c r="AG53" s="50" t="s">
        <v>4</v>
      </c>
      <c r="AH53" s="62" t="s">
        <v>913</v>
      </c>
      <c r="AI53" s="50" t="s">
        <v>4</v>
      </c>
      <c r="AJ53" s="62" t="s">
        <v>712</v>
      </c>
      <c r="AK53" s="50" t="s">
        <v>4</v>
      </c>
      <c r="AL53" s="50" t="s">
        <v>693</v>
      </c>
      <c r="AM53" s="50" t="s">
        <v>694</v>
      </c>
      <c r="AN53" s="50" t="s">
        <v>694</v>
      </c>
      <c r="AO53" s="62" t="s">
        <v>920</v>
      </c>
      <c r="AP53" s="50" t="s">
        <v>914</v>
      </c>
      <c r="AQ53" s="62" t="s">
        <v>4</v>
      </c>
    </row>
    <row r="54" spans="1:43" x14ac:dyDescent="0.3">
      <c r="A54" s="62" t="s">
        <v>921</v>
      </c>
      <c r="B54" s="50" t="s">
        <v>917</v>
      </c>
      <c r="C54" s="62" t="s">
        <v>712</v>
      </c>
      <c r="D54" s="62" t="s">
        <v>677</v>
      </c>
      <c r="E54" s="62" t="s">
        <v>346</v>
      </c>
      <c r="F54" s="50" t="s">
        <v>918</v>
      </c>
      <c r="G54" s="50" t="s">
        <v>919</v>
      </c>
      <c r="H54" s="50" t="s">
        <v>792</v>
      </c>
      <c r="I54" s="50" t="s">
        <v>793</v>
      </c>
      <c r="J54" s="50" t="s">
        <v>680</v>
      </c>
      <c r="K54" s="50" t="s">
        <v>699</v>
      </c>
      <c r="L54" s="63">
        <v>0</v>
      </c>
      <c r="M54" s="63">
        <v>5353508248</v>
      </c>
      <c r="N54" s="62" t="s">
        <v>684</v>
      </c>
      <c r="O54" s="62" t="s">
        <v>674</v>
      </c>
      <c r="P54" s="50" t="s">
        <v>4</v>
      </c>
      <c r="Q54" s="50" t="s">
        <v>796</v>
      </c>
      <c r="R54" s="50" t="s">
        <v>442</v>
      </c>
      <c r="S54" s="50" t="s">
        <v>797</v>
      </c>
      <c r="T54" s="50" t="s">
        <v>687</v>
      </c>
      <c r="U54" s="50" t="s">
        <v>798</v>
      </c>
      <c r="V54" s="50" t="s">
        <v>799</v>
      </c>
      <c r="W54" s="50" t="s">
        <v>191</v>
      </c>
      <c r="X54" s="50" t="s">
        <v>800</v>
      </c>
      <c r="Y54" s="50" t="s">
        <v>691</v>
      </c>
      <c r="Z54" s="50" t="s">
        <v>692</v>
      </c>
      <c r="AA54" s="50" t="s">
        <v>917</v>
      </c>
      <c r="AB54" s="50" t="s">
        <v>4</v>
      </c>
      <c r="AC54" s="50" t="s">
        <v>4</v>
      </c>
      <c r="AD54" s="62" t="s">
        <v>712</v>
      </c>
      <c r="AE54" s="50" t="s">
        <v>4</v>
      </c>
      <c r="AF54" s="50" t="s">
        <v>4</v>
      </c>
      <c r="AG54" s="50" t="s">
        <v>4</v>
      </c>
      <c r="AH54" s="62" t="s">
        <v>913</v>
      </c>
      <c r="AI54" s="50" t="s">
        <v>4</v>
      </c>
      <c r="AJ54" s="62" t="s">
        <v>712</v>
      </c>
      <c r="AK54" s="50" t="s">
        <v>4</v>
      </c>
      <c r="AL54" s="50" t="s">
        <v>693</v>
      </c>
      <c r="AM54" s="50" t="s">
        <v>694</v>
      </c>
      <c r="AN54" s="50" t="s">
        <v>694</v>
      </c>
      <c r="AO54" s="62" t="s">
        <v>920</v>
      </c>
      <c r="AP54" s="50" t="s">
        <v>914</v>
      </c>
      <c r="AQ54" s="62" t="s">
        <v>4</v>
      </c>
    </row>
    <row r="55" spans="1:43" x14ac:dyDescent="0.3">
      <c r="A55" s="62" t="s">
        <v>922</v>
      </c>
      <c r="B55" s="50" t="s">
        <v>923</v>
      </c>
      <c r="C55" s="62" t="s">
        <v>924</v>
      </c>
      <c r="D55" s="62" t="s">
        <v>677</v>
      </c>
      <c r="E55" s="62" t="s">
        <v>346</v>
      </c>
      <c r="F55" s="50" t="s">
        <v>925</v>
      </c>
      <c r="G55" s="50" t="s">
        <v>679</v>
      </c>
      <c r="H55" s="50" t="s">
        <v>680</v>
      </c>
      <c r="I55" s="50" t="s">
        <v>681</v>
      </c>
      <c r="J55" s="50" t="s">
        <v>682</v>
      </c>
      <c r="K55" s="50" t="s">
        <v>683</v>
      </c>
      <c r="L55" s="63">
        <v>141534247</v>
      </c>
      <c r="M55" s="63">
        <v>0</v>
      </c>
      <c r="N55" s="62" t="s">
        <v>684</v>
      </c>
      <c r="O55" s="62" t="s">
        <v>674</v>
      </c>
      <c r="P55" s="50" t="s">
        <v>4</v>
      </c>
      <c r="Q55" s="50" t="s">
        <v>685</v>
      </c>
      <c r="R55" s="50" t="s">
        <v>530</v>
      </c>
      <c r="S55" s="50" t="s">
        <v>686</v>
      </c>
      <c r="T55" s="50" t="s">
        <v>687</v>
      </c>
      <c r="U55" s="50" t="s">
        <v>688</v>
      </c>
      <c r="V55" s="50" t="s">
        <v>689</v>
      </c>
      <c r="W55" s="50" t="s">
        <v>160</v>
      </c>
      <c r="X55" s="50" t="s">
        <v>690</v>
      </c>
      <c r="Y55" s="50" t="s">
        <v>691</v>
      </c>
      <c r="Z55" s="50" t="s">
        <v>692</v>
      </c>
      <c r="AA55" s="50" t="s">
        <v>923</v>
      </c>
      <c r="AB55" s="50" t="s">
        <v>4</v>
      </c>
      <c r="AC55" s="50" t="s">
        <v>4</v>
      </c>
      <c r="AD55" s="62" t="s">
        <v>924</v>
      </c>
      <c r="AE55" s="50" t="s">
        <v>4</v>
      </c>
      <c r="AF55" s="50" t="s">
        <v>4</v>
      </c>
      <c r="AG55" s="50" t="s">
        <v>4</v>
      </c>
      <c r="AH55" s="62" t="s">
        <v>924</v>
      </c>
      <c r="AI55" s="50" t="s">
        <v>4</v>
      </c>
      <c r="AJ55" s="62" t="s">
        <v>924</v>
      </c>
      <c r="AK55" s="50" t="s">
        <v>4</v>
      </c>
      <c r="AL55" s="50" t="s">
        <v>693</v>
      </c>
      <c r="AM55" s="50" t="s">
        <v>694</v>
      </c>
      <c r="AN55" s="50" t="s">
        <v>694</v>
      </c>
      <c r="AO55" s="62" t="s">
        <v>926</v>
      </c>
      <c r="AP55" s="50" t="s">
        <v>696</v>
      </c>
      <c r="AQ55" s="62" t="s">
        <v>4</v>
      </c>
    </row>
    <row r="56" spans="1:43" x14ac:dyDescent="0.3">
      <c r="A56" s="62" t="s">
        <v>927</v>
      </c>
      <c r="B56" s="50" t="s">
        <v>923</v>
      </c>
      <c r="C56" s="62" t="s">
        <v>924</v>
      </c>
      <c r="D56" s="62" t="s">
        <v>677</v>
      </c>
      <c r="E56" s="62" t="s">
        <v>346</v>
      </c>
      <c r="F56" s="50" t="s">
        <v>925</v>
      </c>
      <c r="G56" s="50" t="s">
        <v>679</v>
      </c>
      <c r="H56" s="50" t="s">
        <v>682</v>
      </c>
      <c r="I56" s="50" t="s">
        <v>698</v>
      </c>
      <c r="J56" s="50" t="s">
        <v>680</v>
      </c>
      <c r="K56" s="50" t="s">
        <v>699</v>
      </c>
      <c r="L56" s="63">
        <v>0</v>
      </c>
      <c r="M56" s="63">
        <v>141534247</v>
      </c>
      <c r="N56" s="62" t="s">
        <v>684</v>
      </c>
      <c r="O56" s="62" t="s">
        <v>674</v>
      </c>
      <c r="P56" s="50" t="s">
        <v>4</v>
      </c>
      <c r="Q56" s="50" t="s">
        <v>685</v>
      </c>
      <c r="R56" s="50" t="s">
        <v>530</v>
      </c>
      <c r="S56" s="50" t="s">
        <v>686</v>
      </c>
      <c r="T56" s="50" t="s">
        <v>687</v>
      </c>
      <c r="U56" s="50" t="s">
        <v>688</v>
      </c>
      <c r="V56" s="50" t="s">
        <v>689</v>
      </c>
      <c r="W56" s="50" t="s">
        <v>160</v>
      </c>
      <c r="X56" s="50" t="s">
        <v>690</v>
      </c>
      <c r="Y56" s="50" t="s">
        <v>691</v>
      </c>
      <c r="Z56" s="50" t="s">
        <v>692</v>
      </c>
      <c r="AA56" s="50" t="s">
        <v>923</v>
      </c>
      <c r="AB56" s="50" t="s">
        <v>4</v>
      </c>
      <c r="AC56" s="50" t="s">
        <v>4</v>
      </c>
      <c r="AD56" s="62" t="s">
        <v>924</v>
      </c>
      <c r="AE56" s="50" t="s">
        <v>4</v>
      </c>
      <c r="AF56" s="50" t="s">
        <v>4</v>
      </c>
      <c r="AG56" s="50" t="s">
        <v>4</v>
      </c>
      <c r="AH56" s="62" t="s">
        <v>924</v>
      </c>
      <c r="AI56" s="50" t="s">
        <v>4</v>
      </c>
      <c r="AJ56" s="62" t="s">
        <v>924</v>
      </c>
      <c r="AK56" s="50" t="s">
        <v>4</v>
      </c>
      <c r="AL56" s="50" t="s">
        <v>693</v>
      </c>
      <c r="AM56" s="50" t="s">
        <v>694</v>
      </c>
      <c r="AN56" s="50" t="s">
        <v>694</v>
      </c>
      <c r="AO56" s="62" t="s">
        <v>926</v>
      </c>
      <c r="AP56" s="50" t="s">
        <v>696</v>
      </c>
      <c r="AQ56" s="62" t="s">
        <v>4</v>
      </c>
    </row>
    <row r="57" spans="1:43" x14ac:dyDescent="0.3">
      <c r="A57" s="62" t="s">
        <v>928</v>
      </c>
      <c r="B57" s="50" t="s">
        <v>929</v>
      </c>
      <c r="C57" s="62" t="s">
        <v>924</v>
      </c>
      <c r="D57" s="62" t="s">
        <v>677</v>
      </c>
      <c r="E57" s="62" t="s">
        <v>346</v>
      </c>
      <c r="F57" s="50" t="s">
        <v>930</v>
      </c>
      <c r="G57" s="50" t="s">
        <v>931</v>
      </c>
      <c r="H57" s="50" t="s">
        <v>932</v>
      </c>
      <c r="I57" s="50" t="s">
        <v>933</v>
      </c>
      <c r="J57" s="50" t="s">
        <v>680</v>
      </c>
      <c r="K57" s="50" t="s">
        <v>699</v>
      </c>
      <c r="L57" s="63">
        <v>0</v>
      </c>
      <c r="M57" s="63">
        <v>10000000000</v>
      </c>
      <c r="N57" s="62" t="s">
        <v>684</v>
      </c>
      <c r="O57" s="62" t="s">
        <v>674</v>
      </c>
      <c r="P57" s="50" t="s">
        <v>4</v>
      </c>
      <c r="Q57" s="50" t="s">
        <v>934</v>
      </c>
      <c r="R57" s="50" t="s">
        <v>4</v>
      </c>
      <c r="S57" s="50" t="s">
        <v>935</v>
      </c>
      <c r="T57" s="50" t="s">
        <v>687</v>
      </c>
      <c r="U57" s="50" t="s">
        <v>688</v>
      </c>
      <c r="V57" s="50" t="s">
        <v>689</v>
      </c>
      <c r="W57" s="50" t="s">
        <v>160</v>
      </c>
      <c r="X57" s="50" t="s">
        <v>690</v>
      </c>
      <c r="Y57" s="50" t="s">
        <v>691</v>
      </c>
      <c r="Z57" s="50" t="s">
        <v>692</v>
      </c>
      <c r="AA57" s="50" t="s">
        <v>929</v>
      </c>
      <c r="AB57" s="50" t="s">
        <v>4</v>
      </c>
      <c r="AC57" s="50" t="s">
        <v>4</v>
      </c>
      <c r="AD57" s="62" t="s">
        <v>924</v>
      </c>
      <c r="AE57" s="50" t="s">
        <v>4</v>
      </c>
      <c r="AF57" s="50" t="s">
        <v>4</v>
      </c>
      <c r="AG57" s="50" t="s">
        <v>4</v>
      </c>
      <c r="AH57" s="62" t="s">
        <v>936</v>
      </c>
      <c r="AI57" s="50" t="s">
        <v>4</v>
      </c>
      <c r="AJ57" s="62" t="s">
        <v>924</v>
      </c>
      <c r="AK57" s="50" t="s">
        <v>4</v>
      </c>
      <c r="AL57" s="50" t="s">
        <v>693</v>
      </c>
      <c r="AM57" s="50" t="s">
        <v>694</v>
      </c>
      <c r="AN57" s="50" t="s">
        <v>694</v>
      </c>
      <c r="AO57" s="62" t="s">
        <v>937</v>
      </c>
      <c r="AP57" s="50" t="s">
        <v>696</v>
      </c>
      <c r="AQ57" s="62" t="s">
        <v>4</v>
      </c>
    </row>
    <row r="58" spans="1:43" x14ac:dyDescent="0.3">
      <c r="A58" s="62" t="s">
        <v>938</v>
      </c>
      <c r="B58" s="50" t="s">
        <v>929</v>
      </c>
      <c r="C58" s="62" t="s">
        <v>924</v>
      </c>
      <c r="D58" s="62" t="s">
        <v>677</v>
      </c>
      <c r="E58" s="62" t="s">
        <v>346</v>
      </c>
      <c r="F58" s="50" t="s">
        <v>930</v>
      </c>
      <c r="G58" s="50" t="s">
        <v>931</v>
      </c>
      <c r="H58" s="50" t="s">
        <v>680</v>
      </c>
      <c r="I58" s="50" t="s">
        <v>681</v>
      </c>
      <c r="J58" s="50" t="s">
        <v>932</v>
      </c>
      <c r="K58" s="50" t="s">
        <v>939</v>
      </c>
      <c r="L58" s="63">
        <v>10000000000</v>
      </c>
      <c r="M58" s="63">
        <v>0</v>
      </c>
      <c r="N58" s="62" t="s">
        <v>684</v>
      </c>
      <c r="O58" s="62" t="s">
        <v>674</v>
      </c>
      <c r="P58" s="50" t="s">
        <v>4</v>
      </c>
      <c r="Q58" s="50" t="s">
        <v>934</v>
      </c>
      <c r="R58" s="50" t="s">
        <v>4</v>
      </c>
      <c r="S58" s="50" t="s">
        <v>935</v>
      </c>
      <c r="T58" s="50" t="s">
        <v>687</v>
      </c>
      <c r="U58" s="50" t="s">
        <v>688</v>
      </c>
      <c r="V58" s="50" t="s">
        <v>689</v>
      </c>
      <c r="W58" s="50" t="s">
        <v>160</v>
      </c>
      <c r="X58" s="50" t="s">
        <v>690</v>
      </c>
      <c r="Y58" s="50" t="s">
        <v>691</v>
      </c>
      <c r="Z58" s="50" t="s">
        <v>692</v>
      </c>
      <c r="AA58" s="50" t="s">
        <v>929</v>
      </c>
      <c r="AB58" s="50" t="s">
        <v>4</v>
      </c>
      <c r="AC58" s="50" t="s">
        <v>4</v>
      </c>
      <c r="AD58" s="62" t="s">
        <v>924</v>
      </c>
      <c r="AE58" s="50" t="s">
        <v>4</v>
      </c>
      <c r="AF58" s="50" t="s">
        <v>4</v>
      </c>
      <c r="AG58" s="50" t="s">
        <v>4</v>
      </c>
      <c r="AH58" s="62" t="s">
        <v>936</v>
      </c>
      <c r="AI58" s="50" t="s">
        <v>4</v>
      </c>
      <c r="AJ58" s="62" t="s">
        <v>924</v>
      </c>
      <c r="AK58" s="50" t="s">
        <v>4</v>
      </c>
      <c r="AL58" s="50" t="s">
        <v>693</v>
      </c>
      <c r="AM58" s="50" t="s">
        <v>694</v>
      </c>
      <c r="AN58" s="50" t="s">
        <v>694</v>
      </c>
      <c r="AO58" s="62" t="s">
        <v>937</v>
      </c>
      <c r="AP58" s="50" t="s">
        <v>696</v>
      </c>
      <c r="AQ58" s="62" t="s">
        <v>4</v>
      </c>
    </row>
    <row r="59" spans="1:43" x14ac:dyDescent="0.3">
      <c r="A59" s="62" t="s">
        <v>940</v>
      </c>
      <c r="B59" s="50" t="s">
        <v>941</v>
      </c>
      <c r="C59" s="62" t="s">
        <v>924</v>
      </c>
      <c r="D59" s="62" t="s">
        <v>677</v>
      </c>
      <c r="E59" s="62" t="s">
        <v>346</v>
      </c>
      <c r="F59" s="50" t="s">
        <v>942</v>
      </c>
      <c r="G59" s="50" t="s">
        <v>943</v>
      </c>
      <c r="H59" s="50" t="s">
        <v>944</v>
      </c>
      <c r="I59" s="50" t="s">
        <v>945</v>
      </c>
      <c r="J59" s="50" t="s">
        <v>946</v>
      </c>
      <c r="K59" s="50" t="s">
        <v>947</v>
      </c>
      <c r="L59" s="63">
        <v>894423562</v>
      </c>
      <c r="M59" s="63">
        <v>0</v>
      </c>
      <c r="N59" s="62" t="s">
        <v>684</v>
      </c>
      <c r="O59" s="62" t="s">
        <v>674</v>
      </c>
      <c r="P59" s="50" t="s">
        <v>4</v>
      </c>
      <c r="Q59" s="50" t="s">
        <v>948</v>
      </c>
      <c r="R59" s="50" t="s">
        <v>605</v>
      </c>
      <c r="S59" s="50" t="s">
        <v>949</v>
      </c>
      <c r="T59" s="50" t="s">
        <v>687</v>
      </c>
      <c r="U59" s="50" t="s">
        <v>688</v>
      </c>
      <c r="V59" s="50" t="s">
        <v>689</v>
      </c>
      <c r="W59" s="50" t="s">
        <v>160</v>
      </c>
      <c r="X59" s="50" t="s">
        <v>690</v>
      </c>
      <c r="Y59" s="50" t="s">
        <v>691</v>
      </c>
      <c r="Z59" s="50" t="s">
        <v>692</v>
      </c>
      <c r="AA59" s="50" t="s">
        <v>941</v>
      </c>
      <c r="AB59" s="50" t="s">
        <v>4</v>
      </c>
      <c r="AC59" s="50" t="s">
        <v>4</v>
      </c>
      <c r="AD59" s="62" t="s">
        <v>924</v>
      </c>
      <c r="AE59" s="50" t="s">
        <v>4</v>
      </c>
      <c r="AF59" s="50" t="s">
        <v>4</v>
      </c>
      <c r="AG59" s="50" t="s">
        <v>4</v>
      </c>
      <c r="AH59" s="62" t="s">
        <v>924</v>
      </c>
      <c r="AI59" s="50" t="s">
        <v>4</v>
      </c>
      <c r="AJ59" s="62" t="s">
        <v>924</v>
      </c>
      <c r="AK59" s="50" t="s">
        <v>950</v>
      </c>
      <c r="AL59" s="50" t="s">
        <v>693</v>
      </c>
      <c r="AM59" s="50" t="s">
        <v>694</v>
      </c>
      <c r="AN59" s="50" t="s">
        <v>694</v>
      </c>
      <c r="AO59" s="62" t="s">
        <v>951</v>
      </c>
      <c r="AP59" s="50" t="s">
        <v>696</v>
      </c>
      <c r="AQ59" s="62" t="s">
        <v>4</v>
      </c>
    </row>
    <row r="60" spans="1:43" x14ac:dyDescent="0.3">
      <c r="A60" s="62" t="s">
        <v>952</v>
      </c>
      <c r="B60" s="50" t="s">
        <v>941</v>
      </c>
      <c r="C60" s="62" t="s">
        <v>924</v>
      </c>
      <c r="D60" s="62" t="s">
        <v>677</v>
      </c>
      <c r="E60" s="62" t="s">
        <v>346</v>
      </c>
      <c r="F60" s="50" t="s">
        <v>942</v>
      </c>
      <c r="G60" s="50" t="s">
        <v>943</v>
      </c>
      <c r="H60" s="50" t="s">
        <v>946</v>
      </c>
      <c r="I60" s="50" t="s">
        <v>953</v>
      </c>
      <c r="J60" s="50" t="s">
        <v>944</v>
      </c>
      <c r="K60" s="50" t="s">
        <v>954</v>
      </c>
      <c r="L60" s="63">
        <v>0</v>
      </c>
      <c r="M60" s="63">
        <v>894423562</v>
      </c>
      <c r="N60" s="62" t="s">
        <v>684</v>
      </c>
      <c r="O60" s="62" t="s">
        <v>674</v>
      </c>
      <c r="P60" s="50" t="s">
        <v>4</v>
      </c>
      <c r="Q60" s="50" t="s">
        <v>948</v>
      </c>
      <c r="R60" s="50" t="s">
        <v>605</v>
      </c>
      <c r="S60" s="50" t="s">
        <v>949</v>
      </c>
      <c r="T60" s="50" t="s">
        <v>687</v>
      </c>
      <c r="U60" s="50" t="s">
        <v>688</v>
      </c>
      <c r="V60" s="50" t="s">
        <v>689</v>
      </c>
      <c r="W60" s="50" t="s">
        <v>160</v>
      </c>
      <c r="X60" s="50" t="s">
        <v>690</v>
      </c>
      <c r="Y60" s="50" t="s">
        <v>691</v>
      </c>
      <c r="Z60" s="50" t="s">
        <v>692</v>
      </c>
      <c r="AA60" s="50" t="s">
        <v>941</v>
      </c>
      <c r="AB60" s="50" t="s">
        <v>4</v>
      </c>
      <c r="AC60" s="50" t="s">
        <v>4</v>
      </c>
      <c r="AD60" s="62" t="s">
        <v>924</v>
      </c>
      <c r="AE60" s="50" t="s">
        <v>4</v>
      </c>
      <c r="AF60" s="50" t="s">
        <v>4</v>
      </c>
      <c r="AG60" s="50" t="s">
        <v>4</v>
      </c>
      <c r="AH60" s="62" t="s">
        <v>924</v>
      </c>
      <c r="AI60" s="50" t="s">
        <v>4</v>
      </c>
      <c r="AJ60" s="62" t="s">
        <v>924</v>
      </c>
      <c r="AK60" s="50" t="s">
        <v>950</v>
      </c>
      <c r="AL60" s="50" t="s">
        <v>693</v>
      </c>
      <c r="AM60" s="50" t="s">
        <v>694</v>
      </c>
      <c r="AN60" s="50" t="s">
        <v>694</v>
      </c>
      <c r="AO60" s="62" t="s">
        <v>951</v>
      </c>
      <c r="AP60" s="50" t="s">
        <v>696</v>
      </c>
      <c r="AQ60" s="62" t="s">
        <v>4</v>
      </c>
    </row>
    <row r="61" spans="1:43" x14ac:dyDescent="0.3">
      <c r="A61" s="62" t="s">
        <v>955</v>
      </c>
      <c r="B61" s="50" t="s">
        <v>956</v>
      </c>
      <c r="C61" s="62" t="s">
        <v>924</v>
      </c>
      <c r="D61" s="62" t="s">
        <v>677</v>
      </c>
      <c r="E61" s="62" t="s">
        <v>346</v>
      </c>
      <c r="F61" s="50" t="s">
        <v>957</v>
      </c>
      <c r="G61" s="50" t="s">
        <v>958</v>
      </c>
      <c r="H61" s="50" t="s">
        <v>680</v>
      </c>
      <c r="I61" s="50" t="s">
        <v>681</v>
      </c>
      <c r="J61" s="50" t="s">
        <v>946</v>
      </c>
      <c r="K61" s="50" t="s">
        <v>947</v>
      </c>
      <c r="L61" s="63">
        <v>0</v>
      </c>
      <c r="M61" s="63">
        <v>1109085216</v>
      </c>
      <c r="N61" s="62" t="s">
        <v>684</v>
      </c>
      <c r="O61" s="62" t="s">
        <v>674</v>
      </c>
      <c r="P61" s="50" t="s">
        <v>4</v>
      </c>
      <c r="Q61" s="50" t="s">
        <v>948</v>
      </c>
      <c r="R61" s="50" t="s">
        <v>605</v>
      </c>
      <c r="S61" s="50" t="s">
        <v>949</v>
      </c>
      <c r="T61" s="50" t="s">
        <v>687</v>
      </c>
      <c r="U61" s="50" t="s">
        <v>798</v>
      </c>
      <c r="V61" s="50" t="s">
        <v>689</v>
      </c>
      <c r="W61" s="50" t="s">
        <v>160</v>
      </c>
      <c r="X61" s="50" t="s">
        <v>690</v>
      </c>
      <c r="Y61" s="50" t="s">
        <v>691</v>
      </c>
      <c r="Z61" s="50" t="s">
        <v>692</v>
      </c>
      <c r="AA61" s="50" t="s">
        <v>956</v>
      </c>
      <c r="AB61" s="50" t="s">
        <v>4</v>
      </c>
      <c r="AC61" s="50" t="s">
        <v>4</v>
      </c>
      <c r="AD61" s="62" t="s">
        <v>924</v>
      </c>
      <c r="AE61" s="50" t="s">
        <v>4</v>
      </c>
      <c r="AF61" s="50" t="s">
        <v>4</v>
      </c>
      <c r="AG61" s="50" t="s">
        <v>4</v>
      </c>
      <c r="AH61" s="62" t="s">
        <v>924</v>
      </c>
      <c r="AI61" s="50" t="s">
        <v>4</v>
      </c>
      <c r="AJ61" s="62" t="s">
        <v>924</v>
      </c>
      <c r="AK61" s="50" t="s">
        <v>4</v>
      </c>
      <c r="AL61" s="50" t="s">
        <v>693</v>
      </c>
      <c r="AM61" s="50" t="s">
        <v>694</v>
      </c>
      <c r="AN61" s="50" t="s">
        <v>694</v>
      </c>
      <c r="AO61" s="62" t="s">
        <v>959</v>
      </c>
      <c r="AP61" s="50" t="s">
        <v>696</v>
      </c>
      <c r="AQ61" s="62" t="s">
        <v>4</v>
      </c>
    </row>
    <row r="62" spans="1:43" x14ac:dyDescent="0.3">
      <c r="A62" s="62" t="s">
        <v>960</v>
      </c>
      <c r="B62" s="50" t="s">
        <v>956</v>
      </c>
      <c r="C62" s="62" t="s">
        <v>924</v>
      </c>
      <c r="D62" s="62" t="s">
        <v>677</v>
      </c>
      <c r="E62" s="62" t="s">
        <v>346</v>
      </c>
      <c r="F62" s="50" t="s">
        <v>957</v>
      </c>
      <c r="G62" s="50" t="s">
        <v>958</v>
      </c>
      <c r="H62" s="50" t="s">
        <v>946</v>
      </c>
      <c r="I62" s="50" t="s">
        <v>953</v>
      </c>
      <c r="J62" s="50" t="s">
        <v>680</v>
      </c>
      <c r="K62" s="50" t="s">
        <v>699</v>
      </c>
      <c r="L62" s="63">
        <v>1109085216</v>
      </c>
      <c r="M62" s="63">
        <v>0</v>
      </c>
      <c r="N62" s="62" t="s">
        <v>684</v>
      </c>
      <c r="O62" s="62" t="s">
        <v>674</v>
      </c>
      <c r="P62" s="50" t="s">
        <v>4</v>
      </c>
      <c r="Q62" s="50" t="s">
        <v>948</v>
      </c>
      <c r="R62" s="50" t="s">
        <v>605</v>
      </c>
      <c r="S62" s="50" t="s">
        <v>949</v>
      </c>
      <c r="T62" s="50" t="s">
        <v>687</v>
      </c>
      <c r="U62" s="50" t="s">
        <v>798</v>
      </c>
      <c r="V62" s="50" t="s">
        <v>689</v>
      </c>
      <c r="W62" s="50" t="s">
        <v>160</v>
      </c>
      <c r="X62" s="50" t="s">
        <v>690</v>
      </c>
      <c r="Y62" s="50" t="s">
        <v>691</v>
      </c>
      <c r="Z62" s="50" t="s">
        <v>692</v>
      </c>
      <c r="AA62" s="50" t="s">
        <v>956</v>
      </c>
      <c r="AB62" s="50" t="s">
        <v>4</v>
      </c>
      <c r="AC62" s="50" t="s">
        <v>4</v>
      </c>
      <c r="AD62" s="62" t="s">
        <v>924</v>
      </c>
      <c r="AE62" s="50" t="s">
        <v>4</v>
      </c>
      <c r="AF62" s="50" t="s">
        <v>4</v>
      </c>
      <c r="AG62" s="50" t="s">
        <v>4</v>
      </c>
      <c r="AH62" s="62" t="s">
        <v>924</v>
      </c>
      <c r="AI62" s="50" t="s">
        <v>4</v>
      </c>
      <c r="AJ62" s="62" t="s">
        <v>924</v>
      </c>
      <c r="AK62" s="50" t="s">
        <v>4</v>
      </c>
      <c r="AL62" s="50" t="s">
        <v>693</v>
      </c>
      <c r="AM62" s="50" t="s">
        <v>694</v>
      </c>
      <c r="AN62" s="50" t="s">
        <v>694</v>
      </c>
      <c r="AO62" s="62" t="s">
        <v>959</v>
      </c>
      <c r="AP62" s="50" t="s">
        <v>696</v>
      </c>
      <c r="AQ62" s="62" t="s">
        <v>4</v>
      </c>
    </row>
    <row r="63" spans="1:43" x14ac:dyDescent="0.3">
      <c r="A63" s="62" t="s">
        <v>961</v>
      </c>
      <c r="B63" s="50" t="s">
        <v>962</v>
      </c>
      <c r="C63" s="62" t="s">
        <v>963</v>
      </c>
      <c r="D63" s="62" t="s">
        <v>677</v>
      </c>
      <c r="E63" s="62" t="s">
        <v>346</v>
      </c>
      <c r="F63" s="50" t="s">
        <v>964</v>
      </c>
      <c r="G63" s="50" t="s">
        <v>4</v>
      </c>
      <c r="H63" s="50" t="s">
        <v>965</v>
      </c>
      <c r="I63" s="50" t="s">
        <v>966</v>
      </c>
      <c r="J63" s="50" t="s">
        <v>748</v>
      </c>
      <c r="K63" s="50" t="s">
        <v>749</v>
      </c>
      <c r="L63" s="63">
        <v>0</v>
      </c>
      <c r="M63" s="63">
        <v>11440000</v>
      </c>
      <c r="N63" s="62" t="s">
        <v>684</v>
      </c>
      <c r="O63" s="62" t="s">
        <v>674</v>
      </c>
      <c r="P63" s="50" t="s">
        <v>4</v>
      </c>
      <c r="Q63" s="50" t="s">
        <v>967</v>
      </c>
      <c r="R63" s="50" t="s">
        <v>554</v>
      </c>
      <c r="S63" s="50" t="s">
        <v>968</v>
      </c>
      <c r="T63" s="50" t="s">
        <v>687</v>
      </c>
      <c r="U63" s="50" t="s">
        <v>709</v>
      </c>
      <c r="V63" s="50" t="s">
        <v>969</v>
      </c>
      <c r="W63" s="50" t="s">
        <v>179</v>
      </c>
      <c r="X63" s="50" t="s">
        <v>970</v>
      </c>
      <c r="Y63" s="50" t="s">
        <v>691</v>
      </c>
      <c r="Z63" s="50" t="s">
        <v>692</v>
      </c>
      <c r="AA63" s="50" t="s">
        <v>971</v>
      </c>
      <c r="AB63" s="50" t="s">
        <v>972</v>
      </c>
      <c r="AC63" s="50" t="s">
        <v>973</v>
      </c>
      <c r="AD63" s="62" t="s">
        <v>963</v>
      </c>
      <c r="AE63" s="50" t="s">
        <v>4</v>
      </c>
      <c r="AF63" s="50" t="s">
        <v>4</v>
      </c>
      <c r="AG63" s="50" t="s">
        <v>4</v>
      </c>
      <c r="AH63" s="62" t="s">
        <v>924</v>
      </c>
      <c r="AI63" s="50" t="s">
        <v>4</v>
      </c>
      <c r="AJ63" s="62" t="s">
        <v>963</v>
      </c>
      <c r="AK63" s="50" t="s">
        <v>4</v>
      </c>
      <c r="AL63" s="50" t="s">
        <v>693</v>
      </c>
      <c r="AM63" s="50" t="s">
        <v>694</v>
      </c>
      <c r="AN63" s="50" t="s">
        <v>694</v>
      </c>
      <c r="AO63" s="62" t="s">
        <v>974</v>
      </c>
      <c r="AP63" s="50" t="s">
        <v>714</v>
      </c>
      <c r="AQ63" s="62" t="s">
        <v>4</v>
      </c>
    </row>
    <row r="64" spans="1:43" x14ac:dyDescent="0.3">
      <c r="A64" s="62" t="s">
        <v>975</v>
      </c>
      <c r="B64" s="50" t="s">
        <v>962</v>
      </c>
      <c r="C64" s="62" t="s">
        <v>963</v>
      </c>
      <c r="D64" s="62" t="s">
        <v>677</v>
      </c>
      <c r="E64" s="62" t="s">
        <v>346</v>
      </c>
      <c r="F64" s="50" t="s">
        <v>964</v>
      </c>
      <c r="G64" s="50" t="s">
        <v>976</v>
      </c>
      <c r="H64" s="50" t="s">
        <v>965</v>
      </c>
      <c r="I64" s="50" t="s">
        <v>966</v>
      </c>
      <c r="J64" s="50" t="s">
        <v>977</v>
      </c>
      <c r="K64" s="50" t="s">
        <v>978</v>
      </c>
      <c r="L64" s="63">
        <v>0</v>
      </c>
      <c r="M64" s="63">
        <v>143000000</v>
      </c>
      <c r="N64" s="62" t="s">
        <v>684</v>
      </c>
      <c r="O64" s="62" t="s">
        <v>674</v>
      </c>
      <c r="P64" s="50" t="s">
        <v>4</v>
      </c>
      <c r="Q64" s="50" t="s">
        <v>967</v>
      </c>
      <c r="R64" s="50" t="s">
        <v>554</v>
      </c>
      <c r="S64" s="50" t="s">
        <v>968</v>
      </c>
      <c r="T64" s="50" t="s">
        <v>687</v>
      </c>
      <c r="U64" s="50" t="s">
        <v>709</v>
      </c>
      <c r="V64" s="50" t="s">
        <v>969</v>
      </c>
      <c r="W64" s="50" t="s">
        <v>179</v>
      </c>
      <c r="X64" s="50" t="s">
        <v>970</v>
      </c>
      <c r="Y64" s="50" t="s">
        <v>691</v>
      </c>
      <c r="Z64" s="50" t="s">
        <v>692</v>
      </c>
      <c r="AA64" s="50" t="s">
        <v>971</v>
      </c>
      <c r="AB64" s="50" t="s">
        <v>972</v>
      </c>
      <c r="AC64" s="50" t="s">
        <v>973</v>
      </c>
      <c r="AD64" s="62" t="s">
        <v>963</v>
      </c>
      <c r="AE64" s="50" t="s">
        <v>4</v>
      </c>
      <c r="AF64" s="50" t="s">
        <v>4</v>
      </c>
      <c r="AG64" s="50" t="s">
        <v>4</v>
      </c>
      <c r="AH64" s="62" t="s">
        <v>924</v>
      </c>
      <c r="AI64" s="50" t="s">
        <v>4</v>
      </c>
      <c r="AJ64" s="62" t="s">
        <v>963</v>
      </c>
      <c r="AK64" s="50" t="s">
        <v>4</v>
      </c>
      <c r="AL64" s="50" t="s">
        <v>693</v>
      </c>
      <c r="AM64" s="50" t="s">
        <v>694</v>
      </c>
      <c r="AN64" s="50" t="s">
        <v>694</v>
      </c>
      <c r="AO64" s="62" t="s">
        <v>974</v>
      </c>
      <c r="AP64" s="50" t="s">
        <v>714</v>
      </c>
      <c r="AQ64" s="62" t="s">
        <v>4</v>
      </c>
    </row>
    <row r="65" spans="1:43" x14ac:dyDescent="0.3">
      <c r="A65" s="62" t="s">
        <v>979</v>
      </c>
      <c r="B65" s="50" t="s">
        <v>962</v>
      </c>
      <c r="C65" s="62" t="s">
        <v>963</v>
      </c>
      <c r="D65" s="62" t="s">
        <v>677</v>
      </c>
      <c r="E65" s="62" t="s">
        <v>346</v>
      </c>
      <c r="F65" s="50" t="s">
        <v>964</v>
      </c>
      <c r="G65" s="50" t="s">
        <v>976</v>
      </c>
      <c r="H65" s="50" t="s">
        <v>977</v>
      </c>
      <c r="I65" s="50" t="s">
        <v>980</v>
      </c>
      <c r="J65" s="50" t="s">
        <v>965</v>
      </c>
      <c r="K65" s="50" t="s">
        <v>981</v>
      </c>
      <c r="L65" s="63">
        <v>143000000</v>
      </c>
      <c r="M65" s="63">
        <v>0</v>
      </c>
      <c r="N65" s="62" t="s">
        <v>684</v>
      </c>
      <c r="O65" s="62" t="s">
        <v>674</v>
      </c>
      <c r="P65" s="50" t="s">
        <v>982</v>
      </c>
      <c r="Q65" s="50" t="s">
        <v>967</v>
      </c>
      <c r="R65" s="50" t="s">
        <v>554</v>
      </c>
      <c r="S65" s="50" t="s">
        <v>968</v>
      </c>
      <c r="T65" s="50" t="s">
        <v>687</v>
      </c>
      <c r="U65" s="50" t="s">
        <v>709</v>
      </c>
      <c r="V65" s="50" t="s">
        <v>969</v>
      </c>
      <c r="W65" s="50" t="s">
        <v>179</v>
      </c>
      <c r="X65" s="50" t="s">
        <v>970</v>
      </c>
      <c r="Y65" s="50" t="s">
        <v>691</v>
      </c>
      <c r="Z65" s="50" t="s">
        <v>692</v>
      </c>
      <c r="AA65" s="50" t="s">
        <v>971</v>
      </c>
      <c r="AB65" s="50" t="s">
        <v>972</v>
      </c>
      <c r="AC65" s="50" t="s">
        <v>973</v>
      </c>
      <c r="AD65" s="62" t="s">
        <v>963</v>
      </c>
      <c r="AE65" s="50" t="s">
        <v>983</v>
      </c>
      <c r="AF65" s="50" t="s">
        <v>984</v>
      </c>
      <c r="AG65" s="50" t="s">
        <v>983</v>
      </c>
      <c r="AH65" s="62" t="s">
        <v>924</v>
      </c>
      <c r="AI65" s="50" t="s">
        <v>4</v>
      </c>
      <c r="AJ65" s="62" t="s">
        <v>963</v>
      </c>
      <c r="AK65" s="50" t="s">
        <v>4</v>
      </c>
      <c r="AL65" s="50" t="s">
        <v>693</v>
      </c>
      <c r="AM65" s="50" t="s">
        <v>694</v>
      </c>
      <c r="AN65" s="50" t="s">
        <v>694</v>
      </c>
      <c r="AO65" s="62" t="s">
        <v>974</v>
      </c>
      <c r="AP65" s="50" t="s">
        <v>714</v>
      </c>
      <c r="AQ65" s="62" t="s">
        <v>4</v>
      </c>
    </row>
    <row r="66" spans="1:43" x14ac:dyDescent="0.3">
      <c r="A66" s="62" t="s">
        <v>985</v>
      </c>
      <c r="B66" s="50" t="s">
        <v>962</v>
      </c>
      <c r="C66" s="62" t="s">
        <v>963</v>
      </c>
      <c r="D66" s="62" t="s">
        <v>677</v>
      </c>
      <c r="E66" s="62" t="s">
        <v>346</v>
      </c>
      <c r="F66" s="50" t="s">
        <v>964</v>
      </c>
      <c r="G66" s="50" t="s">
        <v>4</v>
      </c>
      <c r="H66" s="50" t="s">
        <v>748</v>
      </c>
      <c r="I66" s="50" t="s">
        <v>756</v>
      </c>
      <c r="J66" s="50" t="s">
        <v>965</v>
      </c>
      <c r="K66" s="50" t="s">
        <v>981</v>
      </c>
      <c r="L66" s="63">
        <v>11440000</v>
      </c>
      <c r="M66" s="63">
        <v>0</v>
      </c>
      <c r="N66" s="62" t="s">
        <v>684</v>
      </c>
      <c r="O66" s="62" t="s">
        <v>674</v>
      </c>
      <c r="P66" s="50" t="s">
        <v>886</v>
      </c>
      <c r="Q66" s="50" t="s">
        <v>967</v>
      </c>
      <c r="R66" s="50" t="s">
        <v>554</v>
      </c>
      <c r="S66" s="50" t="s">
        <v>968</v>
      </c>
      <c r="T66" s="50" t="s">
        <v>687</v>
      </c>
      <c r="U66" s="50" t="s">
        <v>709</v>
      </c>
      <c r="V66" s="50" t="s">
        <v>969</v>
      </c>
      <c r="W66" s="50" t="s">
        <v>179</v>
      </c>
      <c r="X66" s="50" t="s">
        <v>970</v>
      </c>
      <c r="Y66" s="50" t="s">
        <v>691</v>
      </c>
      <c r="Z66" s="50" t="s">
        <v>692</v>
      </c>
      <c r="AA66" s="50" t="s">
        <v>971</v>
      </c>
      <c r="AB66" s="50" t="s">
        <v>972</v>
      </c>
      <c r="AC66" s="50" t="s">
        <v>973</v>
      </c>
      <c r="AD66" s="62" t="s">
        <v>963</v>
      </c>
      <c r="AE66" s="50" t="s">
        <v>4</v>
      </c>
      <c r="AF66" s="50" t="s">
        <v>4</v>
      </c>
      <c r="AG66" s="50" t="s">
        <v>4</v>
      </c>
      <c r="AH66" s="62" t="s">
        <v>924</v>
      </c>
      <c r="AI66" s="50" t="s">
        <v>4</v>
      </c>
      <c r="AJ66" s="62" t="s">
        <v>963</v>
      </c>
      <c r="AK66" s="50" t="s">
        <v>4</v>
      </c>
      <c r="AL66" s="50" t="s">
        <v>693</v>
      </c>
      <c r="AM66" s="50" t="s">
        <v>694</v>
      </c>
      <c r="AN66" s="50" t="s">
        <v>694</v>
      </c>
      <c r="AO66" s="62" t="s">
        <v>974</v>
      </c>
      <c r="AP66" s="50" t="s">
        <v>714</v>
      </c>
      <c r="AQ66" s="62" t="s">
        <v>4</v>
      </c>
    </row>
    <row r="67" spans="1:43" x14ac:dyDescent="0.3">
      <c r="A67" s="62" t="s">
        <v>986</v>
      </c>
      <c r="B67" s="50" t="s">
        <v>987</v>
      </c>
      <c r="C67" s="62" t="s">
        <v>988</v>
      </c>
      <c r="D67" s="62" t="s">
        <v>677</v>
      </c>
      <c r="E67" s="62" t="s">
        <v>346</v>
      </c>
      <c r="F67" s="50" t="s">
        <v>989</v>
      </c>
      <c r="G67" s="50" t="s">
        <v>4</v>
      </c>
      <c r="H67" s="50" t="s">
        <v>705</v>
      </c>
      <c r="I67" s="50" t="s">
        <v>716</v>
      </c>
      <c r="J67" s="50" t="s">
        <v>748</v>
      </c>
      <c r="K67" s="50" t="s">
        <v>749</v>
      </c>
      <c r="L67" s="63">
        <v>0</v>
      </c>
      <c r="M67" s="63">
        <v>14400000</v>
      </c>
      <c r="N67" s="62" t="s">
        <v>684</v>
      </c>
      <c r="O67" s="62" t="s">
        <v>674</v>
      </c>
      <c r="P67" s="50" t="s">
        <v>4</v>
      </c>
      <c r="Q67" s="50" t="s">
        <v>990</v>
      </c>
      <c r="R67" s="50" t="s">
        <v>568</v>
      </c>
      <c r="S67" s="50" t="s">
        <v>991</v>
      </c>
      <c r="T67" s="50" t="s">
        <v>687</v>
      </c>
      <c r="U67" s="50" t="s">
        <v>992</v>
      </c>
      <c r="V67" s="50" t="s">
        <v>710</v>
      </c>
      <c r="W67" s="50" t="s">
        <v>196</v>
      </c>
      <c r="X67" s="50" t="s">
        <v>993</v>
      </c>
      <c r="Y67" s="50" t="s">
        <v>691</v>
      </c>
      <c r="Z67" s="50" t="s">
        <v>692</v>
      </c>
      <c r="AA67" s="50" t="s">
        <v>994</v>
      </c>
      <c r="AB67" s="50" t="s">
        <v>995</v>
      </c>
      <c r="AC67" s="50" t="s">
        <v>996</v>
      </c>
      <c r="AD67" s="62" t="s">
        <v>988</v>
      </c>
      <c r="AE67" s="50" t="s">
        <v>4</v>
      </c>
      <c r="AF67" s="50" t="s">
        <v>4</v>
      </c>
      <c r="AG67" s="50" t="s">
        <v>4</v>
      </c>
      <c r="AH67" s="62" t="s">
        <v>963</v>
      </c>
      <c r="AI67" s="50" t="s">
        <v>4</v>
      </c>
      <c r="AJ67" s="62" t="s">
        <v>988</v>
      </c>
      <c r="AK67" s="50" t="s">
        <v>4</v>
      </c>
      <c r="AL67" s="50" t="s">
        <v>693</v>
      </c>
      <c r="AM67" s="50" t="s">
        <v>694</v>
      </c>
      <c r="AN67" s="50" t="s">
        <v>694</v>
      </c>
      <c r="AO67" s="62" t="s">
        <v>997</v>
      </c>
      <c r="AP67" s="50" t="s">
        <v>714</v>
      </c>
      <c r="AQ67" s="62" t="s">
        <v>4</v>
      </c>
    </row>
    <row r="68" spans="1:43" x14ac:dyDescent="0.3">
      <c r="A68" s="62" t="s">
        <v>998</v>
      </c>
      <c r="B68" s="50" t="s">
        <v>987</v>
      </c>
      <c r="C68" s="62" t="s">
        <v>988</v>
      </c>
      <c r="D68" s="62" t="s">
        <v>677</v>
      </c>
      <c r="E68" s="62" t="s">
        <v>346</v>
      </c>
      <c r="F68" s="50" t="s">
        <v>989</v>
      </c>
      <c r="G68" s="50" t="s">
        <v>999</v>
      </c>
      <c r="H68" s="50" t="s">
        <v>705</v>
      </c>
      <c r="I68" s="50" t="s">
        <v>716</v>
      </c>
      <c r="J68" s="50" t="s">
        <v>1000</v>
      </c>
      <c r="K68" s="50" t="s">
        <v>1001</v>
      </c>
      <c r="L68" s="63">
        <v>0</v>
      </c>
      <c r="M68" s="63">
        <v>180000000</v>
      </c>
      <c r="N68" s="62" t="s">
        <v>684</v>
      </c>
      <c r="O68" s="62" t="s">
        <v>674</v>
      </c>
      <c r="P68" s="50" t="s">
        <v>4</v>
      </c>
      <c r="Q68" s="50" t="s">
        <v>990</v>
      </c>
      <c r="R68" s="50" t="s">
        <v>568</v>
      </c>
      <c r="S68" s="50" t="s">
        <v>991</v>
      </c>
      <c r="T68" s="50" t="s">
        <v>687</v>
      </c>
      <c r="U68" s="50" t="s">
        <v>992</v>
      </c>
      <c r="V68" s="50" t="s">
        <v>710</v>
      </c>
      <c r="W68" s="50" t="s">
        <v>196</v>
      </c>
      <c r="X68" s="50" t="s">
        <v>993</v>
      </c>
      <c r="Y68" s="50" t="s">
        <v>691</v>
      </c>
      <c r="Z68" s="50" t="s">
        <v>692</v>
      </c>
      <c r="AA68" s="50" t="s">
        <v>994</v>
      </c>
      <c r="AB68" s="50" t="s">
        <v>995</v>
      </c>
      <c r="AC68" s="50" t="s">
        <v>996</v>
      </c>
      <c r="AD68" s="62" t="s">
        <v>988</v>
      </c>
      <c r="AE68" s="50" t="s">
        <v>4</v>
      </c>
      <c r="AF68" s="50" t="s">
        <v>4</v>
      </c>
      <c r="AG68" s="50" t="s">
        <v>4</v>
      </c>
      <c r="AH68" s="62" t="s">
        <v>963</v>
      </c>
      <c r="AI68" s="50" t="s">
        <v>4</v>
      </c>
      <c r="AJ68" s="62" t="s">
        <v>988</v>
      </c>
      <c r="AK68" s="50" t="s">
        <v>4</v>
      </c>
      <c r="AL68" s="50" t="s">
        <v>693</v>
      </c>
      <c r="AM68" s="50" t="s">
        <v>694</v>
      </c>
      <c r="AN68" s="50" t="s">
        <v>694</v>
      </c>
      <c r="AO68" s="62" t="s">
        <v>997</v>
      </c>
      <c r="AP68" s="50" t="s">
        <v>714</v>
      </c>
      <c r="AQ68" s="62" t="s">
        <v>4</v>
      </c>
    </row>
    <row r="69" spans="1:43" x14ac:dyDescent="0.3">
      <c r="A69" s="62" t="s">
        <v>1002</v>
      </c>
      <c r="B69" s="50" t="s">
        <v>987</v>
      </c>
      <c r="C69" s="62" t="s">
        <v>988</v>
      </c>
      <c r="D69" s="62" t="s">
        <v>677</v>
      </c>
      <c r="E69" s="62" t="s">
        <v>346</v>
      </c>
      <c r="F69" s="50" t="s">
        <v>1003</v>
      </c>
      <c r="G69" s="50" t="s">
        <v>999</v>
      </c>
      <c r="H69" s="50" t="s">
        <v>1000</v>
      </c>
      <c r="I69" s="50" t="s">
        <v>1004</v>
      </c>
      <c r="J69" s="50" t="s">
        <v>705</v>
      </c>
      <c r="K69" s="50" t="s">
        <v>706</v>
      </c>
      <c r="L69" s="63">
        <v>180000000</v>
      </c>
      <c r="M69" s="63">
        <v>0</v>
      </c>
      <c r="N69" s="62" t="s">
        <v>684</v>
      </c>
      <c r="O69" s="62" t="s">
        <v>674</v>
      </c>
      <c r="P69" s="50" t="s">
        <v>1005</v>
      </c>
      <c r="Q69" s="50" t="s">
        <v>990</v>
      </c>
      <c r="R69" s="50" t="s">
        <v>568</v>
      </c>
      <c r="S69" s="50" t="s">
        <v>991</v>
      </c>
      <c r="T69" s="50" t="s">
        <v>687</v>
      </c>
      <c r="U69" s="50" t="s">
        <v>709</v>
      </c>
      <c r="V69" s="50" t="s">
        <v>710</v>
      </c>
      <c r="W69" s="50" t="s">
        <v>196</v>
      </c>
      <c r="X69" s="50" t="s">
        <v>993</v>
      </c>
      <c r="Y69" s="50" t="s">
        <v>691</v>
      </c>
      <c r="Z69" s="50" t="s">
        <v>692</v>
      </c>
      <c r="AA69" s="50" t="s">
        <v>994</v>
      </c>
      <c r="AB69" s="50" t="s">
        <v>995</v>
      </c>
      <c r="AC69" s="50" t="s">
        <v>996</v>
      </c>
      <c r="AD69" s="62" t="s">
        <v>988</v>
      </c>
      <c r="AE69" s="50" t="s">
        <v>1006</v>
      </c>
      <c r="AF69" s="50" t="s">
        <v>727</v>
      </c>
      <c r="AG69" s="50" t="s">
        <v>1006</v>
      </c>
      <c r="AH69" s="62" t="s">
        <v>963</v>
      </c>
      <c r="AI69" s="50" t="s">
        <v>4</v>
      </c>
      <c r="AJ69" s="62" t="s">
        <v>988</v>
      </c>
      <c r="AK69" s="50" t="s">
        <v>4</v>
      </c>
      <c r="AL69" s="50" t="s">
        <v>693</v>
      </c>
      <c r="AM69" s="50" t="s">
        <v>694</v>
      </c>
      <c r="AN69" s="50" t="s">
        <v>694</v>
      </c>
      <c r="AO69" s="62" t="s">
        <v>997</v>
      </c>
      <c r="AP69" s="50" t="s">
        <v>714</v>
      </c>
      <c r="AQ69" s="62" t="s">
        <v>4</v>
      </c>
    </row>
    <row r="70" spans="1:43" x14ac:dyDescent="0.3">
      <c r="A70" s="62" t="s">
        <v>1007</v>
      </c>
      <c r="B70" s="50" t="s">
        <v>987</v>
      </c>
      <c r="C70" s="62" t="s">
        <v>988</v>
      </c>
      <c r="D70" s="62" t="s">
        <v>677</v>
      </c>
      <c r="E70" s="62" t="s">
        <v>346</v>
      </c>
      <c r="F70" s="50" t="s">
        <v>989</v>
      </c>
      <c r="G70" s="50" t="s">
        <v>4</v>
      </c>
      <c r="H70" s="50" t="s">
        <v>748</v>
      </c>
      <c r="I70" s="50" t="s">
        <v>756</v>
      </c>
      <c r="J70" s="50" t="s">
        <v>705</v>
      </c>
      <c r="K70" s="50" t="s">
        <v>706</v>
      </c>
      <c r="L70" s="63">
        <v>14400000</v>
      </c>
      <c r="M70" s="63">
        <v>0</v>
      </c>
      <c r="N70" s="62" t="s">
        <v>684</v>
      </c>
      <c r="O70" s="62" t="s">
        <v>674</v>
      </c>
      <c r="P70" s="50" t="s">
        <v>886</v>
      </c>
      <c r="Q70" s="50" t="s">
        <v>990</v>
      </c>
      <c r="R70" s="50" t="s">
        <v>568</v>
      </c>
      <c r="S70" s="50" t="s">
        <v>991</v>
      </c>
      <c r="T70" s="50" t="s">
        <v>687</v>
      </c>
      <c r="U70" s="50" t="s">
        <v>992</v>
      </c>
      <c r="V70" s="50" t="s">
        <v>710</v>
      </c>
      <c r="W70" s="50" t="s">
        <v>196</v>
      </c>
      <c r="X70" s="50" t="s">
        <v>993</v>
      </c>
      <c r="Y70" s="50" t="s">
        <v>691</v>
      </c>
      <c r="Z70" s="50" t="s">
        <v>692</v>
      </c>
      <c r="AA70" s="50" t="s">
        <v>994</v>
      </c>
      <c r="AB70" s="50" t="s">
        <v>995</v>
      </c>
      <c r="AC70" s="50" t="s">
        <v>996</v>
      </c>
      <c r="AD70" s="62" t="s">
        <v>988</v>
      </c>
      <c r="AE70" s="50" t="s">
        <v>4</v>
      </c>
      <c r="AF70" s="50" t="s">
        <v>4</v>
      </c>
      <c r="AG70" s="50" t="s">
        <v>4</v>
      </c>
      <c r="AH70" s="62" t="s">
        <v>963</v>
      </c>
      <c r="AI70" s="50" t="s">
        <v>4</v>
      </c>
      <c r="AJ70" s="62" t="s">
        <v>988</v>
      </c>
      <c r="AK70" s="50" t="s">
        <v>4</v>
      </c>
      <c r="AL70" s="50" t="s">
        <v>693</v>
      </c>
      <c r="AM70" s="50" t="s">
        <v>694</v>
      </c>
      <c r="AN70" s="50" t="s">
        <v>694</v>
      </c>
      <c r="AO70" s="62" t="s">
        <v>997</v>
      </c>
      <c r="AP70" s="50" t="s">
        <v>714</v>
      </c>
      <c r="AQ70" s="62" t="s">
        <v>4</v>
      </c>
    </row>
    <row r="71" spans="1:43" x14ac:dyDescent="0.3">
      <c r="A71" s="62" t="s">
        <v>1008</v>
      </c>
      <c r="B71" s="50" t="s">
        <v>1009</v>
      </c>
      <c r="C71" s="62" t="s">
        <v>988</v>
      </c>
      <c r="D71" s="62" t="s">
        <v>677</v>
      </c>
      <c r="E71" s="62" t="s">
        <v>346</v>
      </c>
      <c r="F71" s="50" t="s">
        <v>1010</v>
      </c>
      <c r="G71" s="50" t="s">
        <v>1011</v>
      </c>
      <c r="H71" s="50" t="s">
        <v>1012</v>
      </c>
      <c r="I71" s="50" t="s">
        <v>1013</v>
      </c>
      <c r="J71" s="50" t="s">
        <v>680</v>
      </c>
      <c r="K71" s="50" t="s">
        <v>699</v>
      </c>
      <c r="L71" s="63">
        <v>11067117054</v>
      </c>
      <c r="M71" s="63">
        <v>0</v>
      </c>
      <c r="N71" s="62" t="s">
        <v>684</v>
      </c>
      <c r="O71" s="62" t="s">
        <v>674</v>
      </c>
      <c r="P71" s="50" t="s">
        <v>4</v>
      </c>
      <c r="Q71" s="50" t="s">
        <v>1014</v>
      </c>
      <c r="R71" s="50" t="s">
        <v>607</v>
      </c>
      <c r="S71" s="50" t="s">
        <v>1015</v>
      </c>
      <c r="T71" s="50" t="s">
        <v>687</v>
      </c>
      <c r="U71" s="50" t="s">
        <v>688</v>
      </c>
      <c r="V71" s="50" t="s">
        <v>689</v>
      </c>
      <c r="W71" s="50" t="s">
        <v>4</v>
      </c>
      <c r="X71" s="50" t="s">
        <v>4</v>
      </c>
      <c r="Y71" s="50" t="s">
        <v>691</v>
      </c>
      <c r="Z71" s="50" t="s">
        <v>692</v>
      </c>
      <c r="AA71" s="50" t="s">
        <v>1009</v>
      </c>
      <c r="AB71" s="50" t="s">
        <v>4</v>
      </c>
      <c r="AC71" s="50" t="s">
        <v>4</v>
      </c>
      <c r="AD71" s="62" t="s">
        <v>988</v>
      </c>
      <c r="AE71" s="50" t="s">
        <v>4</v>
      </c>
      <c r="AF71" s="50" t="s">
        <v>4</v>
      </c>
      <c r="AG71" s="50" t="s">
        <v>4</v>
      </c>
      <c r="AH71" s="62" t="s">
        <v>988</v>
      </c>
      <c r="AI71" s="50" t="s">
        <v>4</v>
      </c>
      <c r="AJ71" s="62" t="s">
        <v>988</v>
      </c>
      <c r="AK71" s="50" t="s">
        <v>4</v>
      </c>
      <c r="AL71" s="50" t="s">
        <v>693</v>
      </c>
      <c r="AM71" s="50" t="s">
        <v>694</v>
      </c>
      <c r="AN71" s="50" t="s">
        <v>851</v>
      </c>
      <c r="AO71" s="62" t="s">
        <v>1016</v>
      </c>
      <c r="AP71" s="50" t="s">
        <v>1017</v>
      </c>
      <c r="AQ71" s="62" t="s">
        <v>4</v>
      </c>
    </row>
    <row r="72" spans="1:43" x14ac:dyDescent="0.3">
      <c r="A72" s="62" t="s">
        <v>1018</v>
      </c>
      <c r="B72" s="50" t="s">
        <v>1009</v>
      </c>
      <c r="C72" s="62" t="s">
        <v>988</v>
      </c>
      <c r="D72" s="62" t="s">
        <v>677</v>
      </c>
      <c r="E72" s="62" t="s">
        <v>346</v>
      </c>
      <c r="F72" s="50" t="s">
        <v>1010</v>
      </c>
      <c r="G72" s="50" t="s">
        <v>1011</v>
      </c>
      <c r="H72" s="50" t="s">
        <v>680</v>
      </c>
      <c r="I72" s="50" t="s">
        <v>681</v>
      </c>
      <c r="J72" s="50" t="s">
        <v>1012</v>
      </c>
      <c r="K72" s="50" t="s">
        <v>1019</v>
      </c>
      <c r="L72" s="63">
        <v>0</v>
      </c>
      <c r="M72" s="63">
        <v>11067117054</v>
      </c>
      <c r="N72" s="62" t="s">
        <v>684</v>
      </c>
      <c r="O72" s="62" t="s">
        <v>674</v>
      </c>
      <c r="P72" s="50" t="s">
        <v>4</v>
      </c>
      <c r="Q72" s="50" t="s">
        <v>1014</v>
      </c>
      <c r="R72" s="50" t="s">
        <v>607</v>
      </c>
      <c r="S72" s="50" t="s">
        <v>1015</v>
      </c>
      <c r="T72" s="50" t="s">
        <v>687</v>
      </c>
      <c r="U72" s="50" t="s">
        <v>688</v>
      </c>
      <c r="V72" s="50" t="s">
        <v>689</v>
      </c>
      <c r="W72" s="50" t="s">
        <v>159</v>
      </c>
      <c r="X72" s="50" t="s">
        <v>850</v>
      </c>
      <c r="Y72" s="50" t="s">
        <v>691</v>
      </c>
      <c r="Z72" s="50" t="s">
        <v>692</v>
      </c>
      <c r="AA72" s="50" t="s">
        <v>1009</v>
      </c>
      <c r="AB72" s="50" t="s">
        <v>4</v>
      </c>
      <c r="AC72" s="50" t="s">
        <v>4</v>
      </c>
      <c r="AD72" s="62" t="s">
        <v>988</v>
      </c>
      <c r="AE72" s="50" t="s">
        <v>4</v>
      </c>
      <c r="AF72" s="50" t="s">
        <v>4</v>
      </c>
      <c r="AG72" s="50" t="s">
        <v>4</v>
      </c>
      <c r="AH72" s="62" t="s">
        <v>988</v>
      </c>
      <c r="AI72" s="50" t="s">
        <v>4</v>
      </c>
      <c r="AJ72" s="62" t="s">
        <v>988</v>
      </c>
      <c r="AK72" s="50" t="s">
        <v>4</v>
      </c>
      <c r="AL72" s="50" t="s">
        <v>693</v>
      </c>
      <c r="AM72" s="50" t="s">
        <v>694</v>
      </c>
      <c r="AN72" s="50" t="s">
        <v>694</v>
      </c>
      <c r="AO72" s="62" t="s">
        <v>1016</v>
      </c>
      <c r="AP72" s="50" t="s">
        <v>1017</v>
      </c>
      <c r="AQ72" s="62" t="s">
        <v>4</v>
      </c>
    </row>
    <row r="73" spans="1:43" x14ac:dyDescent="0.3">
      <c r="A73" s="62" t="s">
        <v>1020</v>
      </c>
      <c r="B73" s="50" t="s">
        <v>1009</v>
      </c>
      <c r="C73" s="62" t="s">
        <v>988</v>
      </c>
      <c r="D73" s="62" t="s">
        <v>677</v>
      </c>
      <c r="E73" s="62" t="s">
        <v>346</v>
      </c>
      <c r="F73" s="50" t="s">
        <v>1021</v>
      </c>
      <c r="G73" s="50" t="s">
        <v>1022</v>
      </c>
      <c r="H73" s="50" t="s">
        <v>1012</v>
      </c>
      <c r="I73" s="50" t="s">
        <v>1013</v>
      </c>
      <c r="J73" s="50" t="s">
        <v>680</v>
      </c>
      <c r="K73" s="50" t="s">
        <v>699</v>
      </c>
      <c r="L73" s="63">
        <v>16441473</v>
      </c>
      <c r="M73" s="63">
        <v>0</v>
      </c>
      <c r="N73" s="62" t="s">
        <v>684</v>
      </c>
      <c r="O73" s="62" t="s">
        <v>674</v>
      </c>
      <c r="P73" s="50" t="s">
        <v>4</v>
      </c>
      <c r="Q73" s="50" t="s">
        <v>1014</v>
      </c>
      <c r="R73" s="50" t="s">
        <v>607</v>
      </c>
      <c r="S73" s="50" t="s">
        <v>1015</v>
      </c>
      <c r="T73" s="50" t="s">
        <v>687</v>
      </c>
      <c r="U73" s="50" t="s">
        <v>688</v>
      </c>
      <c r="V73" s="50" t="s">
        <v>689</v>
      </c>
      <c r="W73" s="50" t="s">
        <v>166</v>
      </c>
      <c r="X73" s="50" t="s">
        <v>4</v>
      </c>
      <c r="Y73" s="50" t="s">
        <v>691</v>
      </c>
      <c r="Z73" s="50" t="s">
        <v>692</v>
      </c>
      <c r="AA73" s="50" t="s">
        <v>1009</v>
      </c>
      <c r="AB73" s="50" t="s">
        <v>4</v>
      </c>
      <c r="AC73" s="50" t="s">
        <v>4</v>
      </c>
      <c r="AD73" s="62" t="s">
        <v>988</v>
      </c>
      <c r="AE73" s="50" t="s">
        <v>4</v>
      </c>
      <c r="AF73" s="50" t="s">
        <v>4</v>
      </c>
      <c r="AG73" s="50" t="s">
        <v>4</v>
      </c>
      <c r="AH73" s="62" t="s">
        <v>988</v>
      </c>
      <c r="AI73" s="50" t="s">
        <v>4</v>
      </c>
      <c r="AJ73" s="62" t="s">
        <v>988</v>
      </c>
      <c r="AK73" s="50" t="s">
        <v>4</v>
      </c>
      <c r="AL73" s="50" t="s">
        <v>693</v>
      </c>
      <c r="AM73" s="50" t="s">
        <v>694</v>
      </c>
      <c r="AN73" s="50" t="s">
        <v>851</v>
      </c>
      <c r="AO73" s="62" t="s">
        <v>1016</v>
      </c>
      <c r="AP73" s="50" t="s">
        <v>1017</v>
      </c>
      <c r="AQ73" s="62" t="s">
        <v>4</v>
      </c>
    </row>
    <row r="74" spans="1:43" x14ac:dyDescent="0.3">
      <c r="A74" s="62" t="s">
        <v>1023</v>
      </c>
      <c r="B74" s="50" t="s">
        <v>1009</v>
      </c>
      <c r="C74" s="62" t="s">
        <v>988</v>
      </c>
      <c r="D74" s="62" t="s">
        <v>677</v>
      </c>
      <c r="E74" s="62" t="s">
        <v>346</v>
      </c>
      <c r="F74" s="50" t="s">
        <v>1021</v>
      </c>
      <c r="G74" s="50" t="s">
        <v>1022</v>
      </c>
      <c r="H74" s="50" t="s">
        <v>680</v>
      </c>
      <c r="I74" s="50" t="s">
        <v>681</v>
      </c>
      <c r="J74" s="50" t="s">
        <v>1012</v>
      </c>
      <c r="K74" s="50" t="s">
        <v>1019</v>
      </c>
      <c r="L74" s="63">
        <v>0</v>
      </c>
      <c r="M74" s="63">
        <v>16441473</v>
      </c>
      <c r="N74" s="62" t="s">
        <v>684</v>
      </c>
      <c r="O74" s="62" t="s">
        <v>674</v>
      </c>
      <c r="P74" s="50" t="s">
        <v>4</v>
      </c>
      <c r="Q74" s="50" t="s">
        <v>1014</v>
      </c>
      <c r="R74" s="50" t="s">
        <v>607</v>
      </c>
      <c r="S74" s="50" t="s">
        <v>1015</v>
      </c>
      <c r="T74" s="50" t="s">
        <v>687</v>
      </c>
      <c r="U74" s="50" t="s">
        <v>688</v>
      </c>
      <c r="V74" s="50" t="s">
        <v>689</v>
      </c>
      <c r="W74" s="50" t="s">
        <v>166</v>
      </c>
      <c r="X74" s="50" t="s">
        <v>4</v>
      </c>
      <c r="Y74" s="50" t="s">
        <v>691</v>
      </c>
      <c r="Z74" s="50" t="s">
        <v>692</v>
      </c>
      <c r="AA74" s="50" t="s">
        <v>1009</v>
      </c>
      <c r="AB74" s="50" t="s">
        <v>4</v>
      </c>
      <c r="AC74" s="50" t="s">
        <v>4</v>
      </c>
      <c r="AD74" s="62" t="s">
        <v>988</v>
      </c>
      <c r="AE74" s="50" t="s">
        <v>4</v>
      </c>
      <c r="AF74" s="50" t="s">
        <v>4</v>
      </c>
      <c r="AG74" s="50" t="s">
        <v>4</v>
      </c>
      <c r="AH74" s="62" t="s">
        <v>988</v>
      </c>
      <c r="AI74" s="50" t="s">
        <v>4</v>
      </c>
      <c r="AJ74" s="62" t="s">
        <v>988</v>
      </c>
      <c r="AK74" s="50" t="s">
        <v>4</v>
      </c>
      <c r="AL74" s="50" t="s">
        <v>693</v>
      </c>
      <c r="AM74" s="50" t="s">
        <v>694</v>
      </c>
      <c r="AN74" s="50" t="s">
        <v>694</v>
      </c>
      <c r="AO74" s="62" t="s">
        <v>1016</v>
      </c>
      <c r="AP74" s="50" t="s">
        <v>1017</v>
      </c>
      <c r="AQ74" s="62" t="s">
        <v>4</v>
      </c>
    </row>
    <row r="75" spans="1:43" x14ac:dyDescent="0.3">
      <c r="A75" s="62" t="s">
        <v>1024</v>
      </c>
      <c r="B75" s="50" t="s">
        <v>1009</v>
      </c>
      <c r="C75" s="62" t="s">
        <v>988</v>
      </c>
      <c r="D75" s="62" t="s">
        <v>677</v>
      </c>
      <c r="E75" s="62" t="s">
        <v>346</v>
      </c>
      <c r="F75" s="50" t="s">
        <v>1025</v>
      </c>
      <c r="G75" s="50" t="s">
        <v>1026</v>
      </c>
      <c r="H75" s="50" t="s">
        <v>1012</v>
      </c>
      <c r="I75" s="50" t="s">
        <v>1013</v>
      </c>
      <c r="J75" s="50" t="s">
        <v>680</v>
      </c>
      <c r="K75" s="50" t="s">
        <v>699</v>
      </c>
      <c r="L75" s="63">
        <v>16441473</v>
      </c>
      <c r="M75" s="63">
        <v>0</v>
      </c>
      <c r="N75" s="62" t="s">
        <v>684</v>
      </c>
      <c r="O75" s="62" t="s">
        <v>674</v>
      </c>
      <c r="P75" s="50" t="s">
        <v>4</v>
      </c>
      <c r="Q75" s="50" t="s">
        <v>1014</v>
      </c>
      <c r="R75" s="50" t="s">
        <v>607</v>
      </c>
      <c r="S75" s="50" t="s">
        <v>1015</v>
      </c>
      <c r="T75" s="50" t="s">
        <v>687</v>
      </c>
      <c r="U75" s="50" t="s">
        <v>688</v>
      </c>
      <c r="V75" s="50" t="s">
        <v>689</v>
      </c>
      <c r="W75" s="50" t="s">
        <v>162</v>
      </c>
      <c r="X75" s="50" t="s">
        <v>1027</v>
      </c>
      <c r="Y75" s="50" t="s">
        <v>691</v>
      </c>
      <c r="Z75" s="50" t="s">
        <v>692</v>
      </c>
      <c r="AA75" s="50" t="s">
        <v>1009</v>
      </c>
      <c r="AB75" s="50" t="s">
        <v>4</v>
      </c>
      <c r="AC75" s="50" t="s">
        <v>4</v>
      </c>
      <c r="AD75" s="62" t="s">
        <v>988</v>
      </c>
      <c r="AE75" s="50" t="s">
        <v>4</v>
      </c>
      <c r="AF75" s="50" t="s">
        <v>4</v>
      </c>
      <c r="AG75" s="50" t="s">
        <v>4</v>
      </c>
      <c r="AH75" s="62" t="s">
        <v>988</v>
      </c>
      <c r="AI75" s="50" t="s">
        <v>4</v>
      </c>
      <c r="AJ75" s="62" t="s">
        <v>988</v>
      </c>
      <c r="AK75" s="50" t="s">
        <v>4</v>
      </c>
      <c r="AL75" s="50" t="s">
        <v>693</v>
      </c>
      <c r="AM75" s="50" t="s">
        <v>694</v>
      </c>
      <c r="AN75" s="50" t="s">
        <v>851</v>
      </c>
      <c r="AO75" s="62" t="s">
        <v>1016</v>
      </c>
      <c r="AP75" s="50" t="s">
        <v>1017</v>
      </c>
      <c r="AQ75" s="62" t="s">
        <v>4</v>
      </c>
    </row>
    <row r="76" spans="1:43" x14ac:dyDescent="0.3">
      <c r="A76" s="62" t="s">
        <v>1028</v>
      </c>
      <c r="B76" s="50" t="s">
        <v>1009</v>
      </c>
      <c r="C76" s="62" t="s">
        <v>988</v>
      </c>
      <c r="D76" s="62" t="s">
        <v>677</v>
      </c>
      <c r="E76" s="62" t="s">
        <v>346</v>
      </c>
      <c r="F76" s="50" t="s">
        <v>1025</v>
      </c>
      <c r="G76" s="50" t="s">
        <v>1026</v>
      </c>
      <c r="H76" s="50" t="s">
        <v>680</v>
      </c>
      <c r="I76" s="50" t="s">
        <v>681</v>
      </c>
      <c r="J76" s="50" t="s">
        <v>1012</v>
      </c>
      <c r="K76" s="50" t="s">
        <v>1019</v>
      </c>
      <c r="L76" s="63">
        <v>0</v>
      </c>
      <c r="M76" s="63">
        <v>16441473</v>
      </c>
      <c r="N76" s="62" t="s">
        <v>684</v>
      </c>
      <c r="O76" s="62" t="s">
        <v>674</v>
      </c>
      <c r="P76" s="50" t="s">
        <v>4</v>
      </c>
      <c r="Q76" s="50" t="s">
        <v>1014</v>
      </c>
      <c r="R76" s="50" t="s">
        <v>607</v>
      </c>
      <c r="S76" s="50" t="s">
        <v>1015</v>
      </c>
      <c r="T76" s="50" t="s">
        <v>687</v>
      </c>
      <c r="U76" s="50" t="s">
        <v>688</v>
      </c>
      <c r="V76" s="50" t="s">
        <v>689</v>
      </c>
      <c r="W76" s="50" t="s">
        <v>162</v>
      </c>
      <c r="X76" s="50" t="s">
        <v>1027</v>
      </c>
      <c r="Y76" s="50" t="s">
        <v>691</v>
      </c>
      <c r="Z76" s="50" t="s">
        <v>692</v>
      </c>
      <c r="AA76" s="50" t="s">
        <v>1009</v>
      </c>
      <c r="AB76" s="50" t="s">
        <v>4</v>
      </c>
      <c r="AC76" s="50" t="s">
        <v>4</v>
      </c>
      <c r="AD76" s="62" t="s">
        <v>988</v>
      </c>
      <c r="AE76" s="50" t="s">
        <v>4</v>
      </c>
      <c r="AF76" s="50" t="s">
        <v>4</v>
      </c>
      <c r="AG76" s="50" t="s">
        <v>4</v>
      </c>
      <c r="AH76" s="62" t="s">
        <v>988</v>
      </c>
      <c r="AI76" s="50" t="s">
        <v>4</v>
      </c>
      <c r="AJ76" s="62" t="s">
        <v>988</v>
      </c>
      <c r="AK76" s="50" t="s">
        <v>4</v>
      </c>
      <c r="AL76" s="50" t="s">
        <v>693</v>
      </c>
      <c r="AM76" s="50" t="s">
        <v>694</v>
      </c>
      <c r="AN76" s="50" t="s">
        <v>694</v>
      </c>
      <c r="AO76" s="62" t="s">
        <v>1016</v>
      </c>
      <c r="AP76" s="50" t="s">
        <v>1017</v>
      </c>
      <c r="AQ76" s="62" t="s">
        <v>4</v>
      </c>
    </row>
    <row r="77" spans="1:43" x14ac:dyDescent="0.3">
      <c r="A77" s="62" t="s">
        <v>1029</v>
      </c>
      <c r="B77" s="50" t="s">
        <v>1030</v>
      </c>
      <c r="C77" s="62" t="s">
        <v>988</v>
      </c>
      <c r="D77" s="62" t="s">
        <v>677</v>
      </c>
      <c r="E77" s="62" t="s">
        <v>346</v>
      </c>
      <c r="F77" s="50" t="s">
        <v>1031</v>
      </c>
      <c r="G77" s="50" t="s">
        <v>1032</v>
      </c>
      <c r="H77" s="50" t="s">
        <v>680</v>
      </c>
      <c r="I77" s="50" t="s">
        <v>681</v>
      </c>
      <c r="J77" s="50" t="s">
        <v>1033</v>
      </c>
      <c r="K77" s="50" t="s">
        <v>1034</v>
      </c>
      <c r="L77" s="63">
        <v>1700000</v>
      </c>
      <c r="M77" s="63">
        <v>0</v>
      </c>
      <c r="N77" s="62" t="s">
        <v>684</v>
      </c>
      <c r="O77" s="62" t="s">
        <v>674</v>
      </c>
      <c r="P77" s="50" t="s">
        <v>4</v>
      </c>
      <c r="Q77" s="50" t="s">
        <v>1035</v>
      </c>
      <c r="R77" s="50" t="s">
        <v>509</v>
      </c>
      <c r="S77" s="50" t="s">
        <v>1036</v>
      </c>
      <c r="T77" s="50" t="s">
        <v>687</v>
      </c>
      <c r="U77" s="50" t="s">
        <v>688</v>
      </c>
      <c r="V77" s="50" t="s">
        <v>1037</v>
      </c>
      <c r="W77" s="50" t="s">
        <v>4</v>
      </c>
      <c r="X77" s="50" t="s">
        <v>4</v>
      </c>
      <c r="Y77" s="50" t="s">
        <v>691</v>
      </c>
      <c r="Z77" s="50" t="s">
        <v>692</v>
      </c>
      <c r="AA77" s="50" t="s">
        <v>1030</v>
      </c>
      <c r="AB77" s="50" t="s">
        <v>4</v>
      </c>
      <c r="AC77" s="50" t="s">
        <v>4</v>
      </c>
      <c r="AD77" s="62" t="s">
        <v>988</v>
      </c>
      <c r="AE77" s="50" t="s">
        <v>4</v>
      </c>
      <c r="AF77" s="50" t="s">
        <v>4</v>
      </c>
      <c r="AG77" s="50" t="s">
        <v>4</v>
      </c>
      <c r="AH77" s="62" t="s">
        <v>988</v>
      </c>
      <c r="AI77" s="50" t="s">
        <v>4</v>
      </c>
      <c r="AJ77" s="62" t="s">
        <v>988</v>
      </c>
      <c r="AK77" s="50" t="s">
        <v>4</v>
      </c>
      <c r="AL77" s="50" t="s">
        <v>693</v>
      </c>
      <c r="AM77" s="50" t="s">
        <v>694</v>
      </c>
      <c r="AN77" s="50" t="s">
        <v>694</v>
      </c>
      <c r="AO77" s="62" t="s">
        <v>1038</v>
      </c>
      <c r="AP77" s="50" t="s">
        <v>696</v>
      </c>
      <c r="AQ77" s="62" t="s">
        <v>4</v>
      </c>
    </row>
    <row r="78" spans="1:43" x14ac:dyDescent="0.3">
      <c r="A78" s="62" t="s">
        <v>1039</v>
      </c>
      <c r="B78" s="50" t="s">
        <v>1030</v>
      </c>
      <c r="C78" s="62" t="s">
        <v>988</v>
      </c>
      <c r="D78" s="62" t="s">
        <v>677</v>
      </c>
      <c r="E78" s="62" t="s">
        <v>346</v>
      </c>
      <c r="F78" s="50" t="s">
        <v>1031</v>
      </c>
      <c r="G78" s="50" t="s">
        <v>1032</v>
      </c>
      <c r="H78" s="50" t="s">
        <v>680</v>
      </c>
      <c r="I78" s="50" t="s">
        <v>681</v>
      </c>
      <c r="J78" s="50" t="s">
        <v>748</v>
      </c>
      <c r="K78" s="50" t="s">
        <v>749</v>
      </c>
      <c r="L78" s="63">
        <v>136000</v>
      </c>
      <c r="M78" s="63">
        <v>0</v>
      </c>
      <c r="N78" s="62" t="s">
        <v>684</v>
      </c>
      <c r="O78" s="62" t="s">
        <v>674</v>
      </c>
      <c r="P78" s="50" t="s">
        <v>4</v>
      </c>
      <c r="Q78" s="50" t="s">
        <v>1035</v>
      </c>
      <c r="R78" s="50" t="s">
        <v>509</v>
      </c>
      <c r="S78" s="50" t="s">
        <v>1036</v>
      </c>
      <c r="T78" s="50" t="s">
        <v>687</v>
      </c>
      <c r="U78" s="50" t="s">
        <v>688</v>
      </c>
      <c r="V78" s="50" t="s">
        <v>1037</v>
      </c>
      <c r="W78" s="50" t="s">
        <v>4</v>
      </c>
      <c r="X78" s="50" t="s">
        <v>4</v>
      </c>
      <c r="Y78" s="50" t="s">
        <v>691</v>
      </c>
      <c r="Z78" s="50" t="s">
        <v>692</v>
      </c>
      <c r="AA78" s="50" t="s">
        <v>1030</v>
      </c>
      <c r="AB78" s="50" t="s">
        <v>4</v>
      </c>
      <c r="AC78" s="50" t="s">
        <v>4</v>
      </c>
      <c r="AD78" s="62" t="s">
        <v>988</v>
      </c>
      <c r="AE78" s="50" t="s">
        <v>4</v>
      </c>
      <c r="AF78" s="50" t="s">
        <v>4</v>
      </c>
      <c r="AG78" s="50" t="s">
        <v>4</v>
      </c>
      <c r="AH78" s="62" t="s">
        <v>988</v>
      </c>
      <c r="AI78" s="50" t="s">
        <v>4</v>
      </c>
      <c r="AJ78" s="62" t="s">
        <v>988</v>
      </c>
      <c r="AK78" s="50" t="s">
        <v>4</v>
      </c>
      <c r="AL78" s="50" t="s">
        <v>693</v>
      </c>
      <c r="AM78" s="50" t="s">
        <v>694</v>
      </c>
      <c r="AN78" s="50" t="s">
        <v>694</v>
      </c>
      <c r="AO78" s="62" t="s">
        <v>1038</v>
      </c>
      <c r="AP78" s="50" t="s">
        <v>696</v>
      </c>
      <c r="AQ78" s="62" t="s">
        <v>4</v>
      </c>
    </row>
    <row r="79" spans="1:43" x14ac:dyDescent="0.3">
      <c r="A79" s="62" t="s">
        <v>1040</v>
      </c>
      <c r="B79" s="50" t="s">
        <v>1030</v>
      </c>
      <c r="C79" s="62" t="s">
        <v>988</v>
      </c>
      <c r="D79" s="62" t="s">
        <v>677</v>
      </c>
      <c r="E79" s="62" t="s">
        <v>346</v>
      </c>
      <c r="F79" s="50" t="s">
        <v>1031</v>
      </c>
      <c r="G79" s="50" t="s">
        <v>1031</v>
      </c>
      <c r="H79" s="50" t="s">
        <v>1033</v>
      </c>
      <c r="I79" s="50" t="s">
        <v>1041</v>
      </c>
      <c r="J79" s="50" t="s">
        <v>680</v>
      </c>
      <c r="K79" s="50" t="s">
        <v>699</v>
      </c>
      <c r="L79" s="63">
        <v>0</v>
      </c>
      <c r="M79" s="63">
        <v>1700000</v>
      </c>
      <c r="N79" s="62" t="s">
        <v>684</v>
      </c>
      <c r="O79" s="62" t="s">
        <v>674</v>
      </c>
      <c r="P79" s="50" t="s">
        <v>4</v>
      </c>
      <c r="Q79" s="50" t="s">
        <v>1035</v>
      </c>
      <c r="R79" s="50" t="s">
        <v>509</v>
      </c>
      <c r="S79" s="50" t="s">
        <v>1036</v>
      </c>
      <c r="T79" s="50" t="s">
        <v>687</v>
      </c>
      <c r="U79" s="50" t="s">
        <v>688</v>
      </c>
      <c r="V79" s="50" t="s">
        <v>1037</v>
      </c>
      <c r="W79" s="50" t="s">
        <v>4</v>
      </c>
      <c r="X79" s="50" t="s">
        <v>4</v>
      </c>
      <c r="Y79" s="50" t="s">
        <v>691</v>
      </c>
      <c r="Z79" s="50" t="s">
        <v>692</v>
      </c>
      <c r="AA79" s="50" t="s">
        <v>1030</v>
      </c>
      <c r="AB79" s="50" t="s">
        <v>4</v>
      </c>
      <c r="AC79" s="50" t="s">
        <v>4</v>
      </c>
      <c r="AD79" s="62" t="s">
        <v>988</v>
      </c>
      <c r="AE79" s="50" t="s">
        <v>1042</v>
      </c>
      <c r="AF79" s="50" t="s">
        <v>1043</v>
      </c>
      <c r="AG79" s="50" t="s">
        <v>1042</v>
      </c>
      <c r="AH79" s="62" t="s">
        <v>988</v>
      </c>
      <c r="AI79" s="50" t="s">
        <v>4</v>
      </c>
      <c r="AJ79" s="62" t="s">
        <v>988</v>
      </c>
      <c r="AK79" s="50" t="s">
        <v>4</v>
      </c>
      <c r="AL79" s="50" t="s">
        <v>693</v>
      </c>
      <c r="AM79" s="50" t="s">
        <v>694</v>
      </c>
      <c r="AN79" s="50" t="s">
        <v>694</v>
      </c>
      <c r="AO79" s="62" t="s">
        <v>1038</v>
      </c>
      <c r="AP79" s="50" t="s">
        <v>696</v>
      </c>
      <c r="AQ79" s="62" t="s">
        <v>4</v>
      </c>
    </row>
    <row r="80" spans="1:43" x14ac:dyDescent="0.3">
      <c r="A80" s="62" t="s">
        <v>1044</v>
      </c>
      <c r="B80" s="50" t="s">
        <v>1030</v>
      </c>
      <c r="C80" s="62" t="s">
        <v>988</v>
      </c>
      <c r="D80" s="62" t="s">
        <v>677</v>
      </c>
      <c r="E80" s="62" t="s">
        <v>346</v>
      </c>
      <c r="F80" s="50" t="s">
        <v>1031</v>
      </c>
      <c r="G80" s="50" t="s">
        <v>1032</v>
      </c>
      <c r="H80" s="50" t="s">
        <v>748</v>
      </c>
      <c r="I80" s="50" t="s">
        <v>756</v>
      </c>
      <c r="J80" s="50" t="s">
        <v>680</v>
      </c>
      <c r="K80" s="50" t="s">
        <v>699</v>
      </c>
      <c r="L80" s="63">
        <v>0</v>
      </c>
      <c r="M80" s="63">
        <v>136000</v>
      </c>
      <c r="N80" s="62" t="s">
        <v>684</v>
      </c>
      <c r="O80" s="62" t="s">
        <v>674</v>
      </c>
      <c r="P80" s="50" t="s">
        <v>886</v>
      </c>
      <c r="Q80" s="50" t="s">
        <v>1035</v>
      </c>
      <c r="R80" s="50" t="s">
        <v>509</v>
      </c>
      <c r="S80" s="50" t="s">
        <v>1036</v>
      </c>
      <c r="T80" s="50" t="s">
        <v>687</v>
      </c>
      <c r="U80" s="50" t="s">
        <v>688</v>
      </c>
      <c r="V80" s="50" t="s">
        <v>1037</v>
      </c>
      <c r="W80" s="50" t="s">
        <v>4</v>
      </c>
      <c r="X80" s="50" t="s">
        <v>4</v>
      </c>
      <c r="Y80" s="50" t="s">
        <v>691</v>
      </c>
      <c r="Z80" s="50" t="s">
        <v>692</v>
      </c>
      <c r="AA80" s="50" t="s">
        <v>1030</v>
      </c>
      <c r="AB80" s="50" t="s">
        <v>4</v>
      </c>
      <c r="AC80" s="50" t="s">
        <v>4</v>
      </c>
      <c r="AD80" s="62" t="s">
        <v>988</v>
      </c>
      <c r="AE80" s="50" t="s">
        <v>4</v>
      </c>
      <c r="AF80" s="50" t="s">
        <v>4</v>
      </c>
      <c r="AG80" s="50" t="s">
        <v>4</v>
      </c>
      <c r="AH80" s="62" t="s">
        <v>988</v>
      </c>
      <c r="AI80" s="50" t="s">
        <v>4</v>
      </c>
      <c r="AJ80" s="62" t="s">
        <v>988</v>
      </c>
      <c r="AK80" s="50" t="s">
        <v>4</v>
      </c>
      <c r="AL80" s="50" t="s">
        <v>693</v>
      </c>
      <c r="AM80" s="50" t="s">
        <v>694</v>
      </c>
      <c r="AN80" s="50" t="s">
        <v>694</v>
      </c>
      <c r="AO80" s="62" t="s">
        <v>1038</v>
      </c>
      <c r="AP80" s="50" t="s">
        <v>696</v>
      </c>
      <c r="AQ80" s="62" t="s">
        <v>4</v>
      </c>
    </row>
    <row r="81" spans="1:43" x14ac:dyDescent="0.3">
      <c r="A81" s="62" t="s">
        <v>1045</v>
      </c>
      <c r="B81" s="50" t="s">
        <v>1046</v>
      </c>
      <c r="C81" s="62" t="s">
        <v>1047</v>
      </c>
      <c r="D81" s="62" t="s">
        <v>677</v>
      </c>
      <c r="E81" s="62" t="s">
        <v>346</v>
      </c>
      <c r="F81" s="50" t="s">
        <v>1048</v>
      </c>
      <c r="G81" s="50" t="s">
        <v>4</v>
      </c>
      <c r="H81" s="50" t="s">
        <v>1049</v>
      </c>
      <c r="I81" s="50" t="s">
        <v>1050</v>
      </c>
      <c r="J81" s="50" t="s">
        <v>1051</v>
      </c>
      <c r="K81" s="50" t="s">
        <v>1052</v>
      </c>
      <c r="L81" s="63">
        <v>0</v>
      </c>
      <c r="M81" s="63">
        <v>962963</v>
      </c>
      <c r="N81" s="62" t="s">
        <v>684</v>
      </c>
      <c r="O81" s="62" t="s">
        <v>674</v>
      </c>
      <c r="P81" s="50" t="s">
        <v>4</v>
      </c>
      <c r="Q81" s="50" t="s">
        <v>1053</v>
      </c>
      <c r="R81" s="50" t="s">
        <v>4</v>
      </c>
      <c r="S81" s="50" t="s">
        <v>1054</v>
      </c>
      <c r="T81" s="50" t="s">
        <v>687</v>
      </c>
      <c r="U81" s="50" t="s">
        <v>709</v>
      </c>
      <c r="V81" s="50" t="s">
        <v>689</v>
      </c>
      <c r="W81" s="50" t="s">
        <v>4</v>
      </c>
      <c r="X81" s="50" t="s">
        <v>4</v>
      </c>
      <c r="Y81" s="50" t="s">
        <v>691</v>
      </c>
      <c r="Z81" s="50" t="s">
        <v>692</v>
      </c>
      <c r="AA81" s="50" t="s">
        <v>1046</v>
      </c>
      <c r="AB81" s="50" t="s">
        <v>4</v>
      </c>
      <c r="AC81" s="50" t="s">
        <v>4</v>
      </c>
      <c r="AD81" s="62" t="s">
        <v>1047</v>
      </c>
      <c r="AE81" s="50" t="s">
        <v>4</v>
      </c>
      <c r="AF81" s="50" t="s">
        <v>4</v>
      </c>
      <c r="AG81" s="50" t="s">
        <v>4</v>
      </c>
      <c r="AH81" s="62" t="s">
        <v>4</v>
      </c>
      <c r="AI81" s="50" t="s">
        <v>4</v>
      </c>
      <c r="AJ81" s="62" t="s">
        <v>1047</v>
      </c>
      <c r="AK81" s="50" t="s">
        <v>4</v>
      </c>
      <c r="AL81" s="50" t="s">
        <v>693</v>
      </c>
      <c r="AM81" s="50" t="s">
        <v>694</v>
      </c>
      <c r="AN81" s="50" t="s">
        <v>694</v>
      </c>
      <c r="AO81" s="62" t="s">
        <v>1055</v>
      </c>
      <c r="AP81" s="50" t="s">
        <v>696</v>
      </c>
      <c r="AQ81" s="62" t="s">
        <v>4</v>
      </c>
    </row>
    <row r="82" spans="1:43" x14ac:dyDescent="0.3">
      <c r="A82" s="62" t="s">
        <v>1056</v>
      </c>
      <c r="B82" s="50" t="s">
        <v>1046</v>
      </c>
      <c r="C82" s="62" t="s">
        <v>1047</v>
      </c>
      <c r="D82" s="62" t="s">
        <v>677</v>
      </c>
      <c r="E82" s="62" t="s">
        <v>346</v>
      </c>
      <c r="F82" s="50" t="s">
        <v>1048</v>
      </c>
      <c r="G82" s="50" t="s">
        <v>4</v>
      </c>
      <c r="H82" s="50" t="s">
        <v>1051</v>
      </c>
      <c r="I82" s="50" t="s">
        <v>1057</v>
      </c>
      <c r="J82" s="50" t="s">
        <v>1049</v>
      </c>
      <c r="K82" s="50" t="s">
        <v>1058</v>
      </c>
      <c r="L82" s="63">
        <v>962963</v>
      </c>
      <c r="M82" s="63">
        <v>0</v>
      </c>
      <c r="N82" s="62" t="s">
        <v>684</v>
      </c>
      <c r="O82" s="62" t="s">
        <v>674</v>
      </c>
      <c r="P82" s="50" t="s">
        <v>4</v>
      </c>
      <c r="Q82" s="50" t="s">
        <v>1053</v>
      </c>
      <c r="R82" s="50" t="s">
        <v>4</v>
      </c>
      <c r="S82" s="50" t="s">
        <v>1054</v>
      </c>
      <c r="T82" s="50" t="s">
        <v>687</v>
      </c>
      <c r="U82" s="50" t="s">
        <v>709</v>
      </c>
      <c r="V82" s="50" t="s">
        <v>689</v>
      </c>
      <c r="W82" s="50" t="s">
        <v>4</v>
      </c>
      <c r="X82" s="50" t="s">
        <v>4</v>
      </c>
      <c r="Y82" s="50" t="s">
        <v>691</v>
      </c>
      <c r="Z82" s="50" t="s">
        <v>692</v>
      </c>
      <c r="AA82" s="50" t="s">
        <v>1046</v>
      </c>
      <c r="AB82" s="50" t="s">
        <v>4</v>
      </c>
      <c r="AC82" s="50" t="s">
        <v>4</v>
      </c>
      <c r="AD82" s="62" t="s">
        <v>1047</v>
      </c>
      <c r="AE82" s="50" t="s">
        <v>4</v>
      </c>
      <c r="AF82" s="50" t="s">
        <v>4</v>
      </c>
      <c r="AG82" s="50" t="s">
        <v>4</v>
      </c>
      <c r="AH82" s="62" t="s">
        <v>4</v>
      </c>
      <c r="AI82" s="50" t="s">
        <v>4</v>
      </c>
      <c r="AJ82" s="62" t="s">
        <v>1047</v>
      </c>
      <c r="AK82" s="50" t="s">
        <v>4</v>
      </c>
      <c r="AL82" s="50" t="s">
        <v>693</v>
      </c>
      <c r="AM82" s="50" t="s">
        <v>694</v>
      </c>
      <c r="AN82" s="50" t="s">
        <v>694</v>
      </c>
      <c r="AO82" s="62" t="s">
        <v>1055</v>
      </c>
      <c r="AP82" s="50" t="s">
        <v>696</v>
      </c>
      <c r="AQ82" s="62" t="s">
        <v>4</v>
      </c>
    </row>
    <row r="83" spans="1:43" x14ac:dyDescent="0.3">
      <c r="A83" s="62" t="s">
        <v>1059</v>
      </c>
      <c r="B83" s="50" t="s">
        <v>1060</v>
      </c>
      <c r="C83" s="62" t="s">
        <v>1047</v>
      </c>
      <c r="D83" s="62" t="s">
        <v>677</v>
      </c>
      <c r="E83" s="62" t="s">
        <v>346</v>
      </c>
      <c r="F83" s="50" t="s">
        <v>1061</v>
      </c>
      <c r="G83" s="50" t="s">
        <v>4</v>
      </c>
      <c r="H83" s="50" t="s">
        <v>1062</v>
      </c>
      <c r="I83" s="50" t="s">
        <v>1063</v>
      </c>
      <c r="J83" s="50" t="s">
        <v>1064</v>
      </c>
      <c r="K83" s="50" t="s">
        <v>1065</v>
      </c>
      <c r="L83" s="63">
        <v>0</v>
      </c>
      <c r="M83" s="63">
        <v>4480312880</v>
      </c>
      <c r="N83" s="62" t="s">
        <v>684</v>
      </c>
      <c r="O83" s="62" t="s">
        <v>674</v>
      </c>
      <c r="P83" s="50" t="s">
        <v>4</v>
      </c>
      <c r="Q83" s="50" t="s">
        <v>4</v>
      </c>
      <c r="R83" s="50" t="s">
        <v>4</v>
      </c>
      <c r="S83" s="50" t="s">
        <v>4</v>
      </c>
      <c r="T83" s="50" t="s">
        <v>687</v>
      </c>
      <c r="U83" s="50" t="s">
        <v>798</v>
      </c>
      <c r="V83" s="50" t="s">
        <v>4</v>
      </c>
      <c r="W83" s="50" t="s">
        <v>191</v>
      </c>
      <c r="X83" s="50" t="s">
        <v>800</v>
      </c>
      <c r="Y83" s="50" t="s">
        <v>691</v>
      </c>
      <c r="Z83" s="50" t="s">
        <v>692</v>
      </c>
      <c r="AA83" s="50" t="s">
        <v>1060</v>
      </c>
      <c r="AB83" s="50" t="s">
        <v>4</v>
      </c>
      <c r="AC83" s="50" t="s">
        <v>4</v>
      </c>
      <c r="AD83" s="62" t="s">
        <v>1047</v>
      </c>
      <c r="AE83" s="50" t="s">
        <v>4</v>
      </c>
      <c r="AF83" s="50" t="s">
        <v>4</v>
      </c>
      <c r="AG83" s="50" t="s">
        <v>4</v>
      </c>
      <c r="AH83" s="62" t="s">
        <v>1066</v>
      </c>
      <c r="AI83" s="50" t="s">
        <v>4</v>
      </c>
      <c r="AJ83" s="62" t="s">
        <v>1047</v>
      </c>
      <c r="AK83" s="50" t="s">
        <v>4</v>
      </c>
      <c r="AL83" s="50" t="s">
        <v>693</v>
      </c>
      <c r="AM83" s="50" t="s">
        <v>694</v>
      </c>
      <c r="AN83" s="50" t="s">
        <v>694</v>
      </c>
      <c r="AO83" s="62" t="s">
        <v>1067</v>
      </c>
      <c r="AP83" s="50" t="s">
        <v>1068</v>
      </c>
      <c r="AQ83" s="62" t="s">
        <v>4</v>
      </c>
    </row>
    <row r="84" spans="1:43" x14ac:dyDescent="0.3">
      <c r="A84" s="62" t="s">
        <v>1069</v>
      </c>
      <c r="B84" s="50" t="s">
        <v>1060</v>
      </c>
      <c r="C84" s="62" t="s">
        <v>1047</v>
      </c>
      <c r="D84" s="62" t="s">
        <v>677</v>
      </c>
      <c r="E84" s="62" t="s">
        <v>346</v>
      </c>
      <c r="F84" s="50" t="s">
        <v>1070</v>
      </c>
      <c r="G84" s="50" t="s">
        <v>4</v>
      </c>
      <c r="H84" s="50" t="s">
        <v>1064</v>
      </c>
      <c r="I84" s="50" t="s">
        <v>1071</v>
      </c>
      <c r="J84" s="50" t="s">
        <v>1062</v>
      </c>
      <c r="K84" s="50" t="s">
        <v>1072</v>
      </c>
      <c r="L84" s="63">
        <v>4480312880</v>
      </c>
      <c r="M84" s="63">
        <v>0</v>
      </c>
      <c r="N84" s="62" t="s">
        <v>684</v>
      </c>
      <c r="O84" s="62" t="s">
        <v>674</v>
      </c>
      <c r="P84" s="50" t="s">
        <v>4</v>
      </c>
      <c r="Q84" s="50" t="s">
        <v>4</v>
      </c>
      <c r="R84" s="50" t="s">
        <v>4</v>
      </c>
      <c r="S84" s="50" t="s">
        <v>4</v>
      </c>
      <c r="T84" s="50" t="s">
        <v>687</v>
      </c>
      <c r="U84" s="50" t="s">
        <v>798</v>
      </c>
      <c r="V84" s="50" t="s">
        <v>4</v>
      </c>
      <c r="W84" s="50" t="s">
        <v>191</v>
      </c>
      <c r="X84" s="50" t="s">
        <v>800</v>
      </c>
      <c r="Y84" s="50" t="s">
        <v>691</v>
      </c>
      <c r="Z84" s="50" t="s">
        <v>692</v>
      </c>
      <c r="AA84" s="50" t="s">
        <v>1060</v>
      </c>
      <c r="AB84" s="50" t="s">
        <v>4</v>
      </c>
      <c r="AC84" s="50" t="s">
        <v>4</v>
      </c>
      <c r="AD84" s="62" t="s">
        <v>1047</v>
      </c>
      <c r="AE84" s="50" t="s">
        <v>4</v>
      </c>
      <c r="AF84" s="50" t="s">
        <v>4</v>
      </c>
      <c r="AG84" s="50" t="s">
        <v>4</v>
      </c>
      <c r="AH84" s="62" t="s">
        <v>1066</v>
      </c>
      <c r="AI84" s="50" t="s">
        <v>4</v>
      </c>
      <c r="AJ84" s="62" t="s">
        <v>1047</v>
      </c>
      <c r="AK84" s="50" t="s">
        <v>4</v>
      </c>
      <c r="AL84" s="50" t="s">
        <v>693</v>
      </c>
      <c r="AM84" s="50" t="s">
        <v>694</v>
      </c>
      <c r="AN84" s="50" t="s">
        <v>694</v>
      </c>
      <c r="AO84" s="62" t="s">
        <v>1067</v>
      </c>
      <c r="AP84" s="50" t="s">
        <v>1068</v>
      </c>
      <c r="AQ84" s="62" t="s">
        <v>4</v>
      </c>
    </row>
    <row r="85" spans="1:43" x14ac:dyDescent="0.3">
      <c r="A85" s="62" t="s">
        <v>1073</v>
      </c>
      <c r="B85" s="50" t="s">
        <v>1060</v>
      </c>
      <c r="C85" s="62" t="s">
        <v>1047</v>
      </c>
      <c r="D85" s="62" t="s">
        <v>677</v>
      </c>
      <c r="E85" s="62" t="s">
        <v>346</v>
      </c>
      <c r="F85" s="50" t="s">
        <v>1061</v>
      </c>
      <c r="G85" s="50" t="s">
        <v>4</v>
      </c>
      <c r="H85" s="50" t="s">
        <v>1062</v>
      </c>
      <c r="I85" s="50" t="s">
        <v>1063</v>
      </c>
      <c r="J85" s="50" t="s">
        <v>1064</v>
      </c>
      <c r="K85" s="50" t="s">
        <v>1065</v>
      </c>
      <c r="L85" s="63">
        <v>0</v>
      </c>
      <c r="M85" s="63">
        <v>440617907</v>
      </c>
      <c r="N85" s="62" t="s">
        <v>684</v>
      </c>
      <c r="O85" s="62" t="s">
        <v>674</v>
      </c>
      <c r="P85" s="50" t="s">
        <v>4</v>
      </c>
      <c r="Q85" s="50" t="s">
        <v>4</v>
      </c>
      <c r="R85" s="50" t="s">
        <v>4</v>
      </c>
      <c r="S85" s="50" t="s">
        <v>4</v>
      </c>
      <c r="T85" s="50" t="s">
        <v>687</v>
      </c>
      <c r="U85" s="50" t="s">
        <v>798</v>
      </c>
      <c r="V85" s="50" t="s">
        <v>4</v>
      </c>
      <c r="W85" s="50" t="s">
        <v>191</v>
      </c>
      <c r="X85" s="50" t="s">
        <v>800</v>
      </c>
      <c r="Y85" s="50" t="s">
        <v>691</v>
      </c>
      <c r="Z85" s="50" t="s">
        <v>692</v>
      </c>
      <c r="AA85" s="50" t="s">
        <v>1060</v>
      </c>
      <c r="AB85" s="50" t="s">
        <v>4</v>
      </c>
      <c r="AC85" s="50" t="s">
        <v>4</v>
      </c>
      <c r="AD85" s="62" t="s">
        <v>1047</v>
      </c>
      <c r="AE85" s="50" t="s">
        <v>4</v>
      </c>
      <c r="AF85" s="50" t="s">
        <v>4</v>
      </c>
      <c r="AG85" s="50" t="s">
        <v>4</v>
      </c>
      <c r="AH85" s="62" t="s">
        <v>1066</v>
      </c>
      <c r="AI85" s="50" t="s">
        <v>4</v>
      </c>
      <c r="AJ85" s="62" t="s">
        <v>1047</v>
      </c>
      <c r="AK85" s="50" t="s">
        <v>4</v>
      </c>
      <c r="AL85" s="50" t="s">
        <v>693</v>
      </c>
      <c r="AM85" s="50" t="s">
        <v>694</v>
      </c>
      <c r="AN85" s="50" t="s">
        <v>694</v>
      </c>
      <c r="AO85" s="62" t="s">
        <v>1067</v>
      </c>
      <c r="AP85" s="50" t="s">
        <v>1068</v>
      </c>
      <c r="AQ85" s="62" t="s">
        <v>4</v>
      </c>
    </row>
    <row r="86" spans="1:43" x14ac:dyDescent="0.3">
      <c r="A86" s="62" t="s">
        <v>1074</v>
      </c>
      <c r="B86" s="50" t="s">
        <v>1060</v>
      </c>
      <c r="C86" s="62" t="s">
        <v>1047</v>
      </c>
      <c r="D86" s="62" t="s">
        <v>677</v>
      </c>
      <c r="E86" s="62" t="s">
        <v>346</v>
      </c>
      <c r="F86" s="50" t="s">
        <v>1070</v>
      </c>
      <c r="G86" s="50" t="s">
        <v>4</v>
      </c>
      <c r="H86" s="50" t="s">
        <v>1064</v>
      </c>
      <c r="I86" s="50" t="s">
        <v>1071</v>
      </c>
      <c r="J86" s="50" t="s">
        <v>1062</v>
      </c>
      <c r="K86" s="50" t="s">
        <v>1072</v>
      </c>
      <c r="L86" s="63">
        <v>440617907</v>
      </c>
      <c r="M86" s="63">
        <v>0</v>
      </c>
      <c r="N86" s="62" t="s">
        <v>684</v>
      </c>
      <c r="O86" s="62" t="s">
        <v>674</v>
      </c>
      <c r="P86" s="50" t="s">
        <v>4</v>
      </c>
      <c r="Q86" s="50" t="s">
        <v>4</v>
      </c>
      <c r="R86" s="50" t="s">
        <v>4</v>
      </c>
      <c r="S86" s="50" t="s">
        <v>4</v>
      </c>
      <c r="T86" s="50" t="s">
        <v>687</v>
      </c>
      <c r="U86" s="50" t="s">
        <v>798</v>
      </c>
      <c r="V86" s="50" t="s">
        <v>4</v>
      </c>
      <c r="W86" s="50" t="s">
        <v>191</v>
      </c>
      <c r="X86" s="50" t="s">
        <v>800</v>
      </c>
      <c r="Y86" s="50" t="s">
        <v>691</v>
      </c>
      <c r="Z86" s="50" t="s">
        <v>692</v>
      </c>
      <c r="AA86" s="50" t="s">
        <v>1060</v>
      </c>
      <c r="AB86" s="50" t="s">
        <v>4</v>
      </c>
      <c r="AC86" s="50" t="s">
        <v>4</v>
      </c>
      <c r="AD86" s="62" t="s">
        <v>1047</v>
      </c>
      <c r="AE86" s="50" t="s">
        <v>4</v>
      </c>
      <c r="AF86" s="50" t="s">
        <v>4</v>
      </c>
      <c r="AG86" s="50" t="s">
        <v>4</v>
      </c>
      <c r="AH86" s="62" t="s">
        <v>1066</v>
      </c>
      <c r="AI86" s="50" t="s">
        <v>4</v>
      </c>
      <c r="AJ86" s="62" t="s">
        <v>1047</v>
      </c>
      <c r="AK86" s="50" t="s">
        <v>4</v>
      </c>
      <c r="AL86" s="50" t="s">
        <v>693</v>
      </c>
      <c r="AM86" s="50" t="s">
        <v>694</v>
      </c>
      <c r="AN86" s="50" t="s">
        <v>694</v>
      </c>
      <c r="AO86" s="62" t="s">
        <v>1067</v>
      </c>
      <c r="AP86" s="50" t="s">
        <v>1068</v>
      </c>
      <c r="AQ86" s="62" t="s">
        <v>4</v>
      </c>
    </row>
    <row r="87" spans="1:43" x14ac:dyDescent="0.3">
      <c r="A87" s="62" t="s">
        <v>1075</v>
      </c>
      <c r="B87" s="50" t="s">
        <v>1076</v>
      </c>
      <c r="C87" s="62" t="s">
        <v>1047</v>
      </c>
      <c r="D87" s="62" t="s">
        <v>677</v>
      </c>
      <c r="E87" s="62" t="s">
        <v>346</v>
      </c>
      <c r="F87" s="50" t="s">
        <v>1077</v>
      </c>
      <c r="G87" s="50" t="s">
        <v>1078</v>
      </c>
      <c r="H87" s="50" t="s">
        <v>680</v>
      </c>
      <c r="I87" s="50" t="s">
        <v>681</v>
      </c>
      <c r="J87" s="50" t="s">
        <v>682</v>
      </c>
      <c r="K87" s="50" t="s">
        <v>683</v>
      </c>
      <c r="L87" s="63">
        <v>4374026</v>
      </c>
      <c r="M87" s="63">
        <v>0</v>
      </c>
      <c r="N87" s="62" t="s">
        <v>684</v>
      </c>
      <c r="O87" s="62" t="s">
        <v>674</v>
      </c>
      <c r="P87" s="50" t="s">
        <v>4</v>
      </c>
      <c r="Q87" s="50" t="s">
        <v>685</v>
      </c>
      <c r="R87" s="50" t="s">
        <v>530</v>
      </c>
      <c r="S87" s="50" t="s">
        <v>686</v>
      </c>
      <c r="T87" s="50" t="s">
        <v>687</v>
      </c>
      <c r="U87" s="50" t="s">
        <v>688</v>
      </c>
      <c r="V87" s="50" t="s">
        <v>689</v>
      </c>
      <c r="W87" s="50" t="s">
        <v>160</v>
      </c>
      <c r="X87" s="50" t="s">
        <v>690</v>
      </c>
      <c r="Y87" s="50" t="s">
        <v>691</v>
      </c>
      <c r="Z87" s="50" t="s">
        <v>692</v>
      </c>
      <c r="AA87" s="50" t="s">
        <v>1076</v>
      </c>
      <c r="AB87" s="50" t="s">
        <v>4</v>
      </c>
      <c r="AC87" s="50" t="s">
        <v>4</v>
      </c>
      <c r="AD87" s="62" t="s">
        <v>1047</v>
      </c>
      <c r="AE87" s="50" t="s">
        <v>4</v>
      </c>
      <c r="AF87" s="50" t="s">
        <v>4</v>
      </c>
      <c r="AG87" s="50" t="s">
        <v>4</v>
      </c>
      <c r="AH87" s="62" t="s">
        <v>1047</v>
      </c>
      <c r="AI87" s="50" t="s">
        <v>4</v>
      </c>
      <c r="AJ87" s="62" t="s">
        <v>1047</v>
      </c>
      <c r="AK87" s="50" t="s">
        <v>4</v>
      </c>
      <c r="AL87" s="50" t="s">
        <v>693</v>
      </c>
      <c r="AM87" s="50" t="s">
        <v>694</v>
      </c>
      <c r="AN87" s="50" t="s">
        <v>694</v>
      </c>
      <c r="AO87" s="62" t="s">
        <v>1079</v>
      </c>
      <c r="AP87" s="50" t="s">
        <v>696</v>
      </c>
      <c r="AQ87" s="62" t="s">
        <v>4</v>
      </c>
    </row>
    <row r="88" spans="1:43" x14ac:dyDescent="0.3">
      <c r="A88" s="62" t="s">
        <v>1080</v>
      </c>
      <c r="B88" s="50" t="s">
        <v>1076</v>
      </c>
      <c r="C88" s="62" t="s">
        <v>1047</v>
      </c>
      <c r="D88" s="62" t="s">
        <v>677</v>
      </c>
      <c r="E88" s="62" t="s">
        <v>346</v>
      </c>
      <c r="F88" s="50" t="s">
        <v>1077</v>
      </c>
      <c r="G88" s="50" t="s">
        <v>1078</v>
      </c>
      <c r="H88" s="50" t="s">
        <v>682</v>
      </c>
      <c r="I88" s="50" t="s">
        <v>698</v>
      </c>
      <c r="J88" s="50" t="s">
        <v>680</v>
      </c>
      <c r="K88" s="50" t="s">
        <v>699</v>
      </c>
      <c r="L88" s="63">
        <v>0</v>
      </c>
      <c r="M88" s="63">
        <v>4374026</v>
      </c>
      <c r="N88" s="62" t="s">
        <v>684</v>
      </c>
      <c r="O88" s="62" t="s">
        <v>674</v>
      </c>
      <c r="P88" s="50" t="s">
        <v>4</v>
      </c>
      <c r="Q88" s="50" t="s">
        <v>685</v>
      </c>
      <c r="R88" s="50" t="s">
        <v>530</v>
      </c>
      <c r="S88" s="50" t="s">
        <v>686</v>
      </c>
      <c r="T88" s="50" t="s">
        <v>687</v>
      </c>
      <c r="U88" s="50" t="s">
        <v>688</v>
      </c>
      <c r="V88" s="50" t="s">
        <v>689</v>
      </c>
      <c r="W88" s="50" t="s">
        <v>160</v>
      </c>
      <c r="X88" s="50" t="s">
        <v>690</v>
      </c>
      <c r="Y88" s="50" t="s">
        <v>691</v>
      </c>
      <c r="Z88" s="50" t="s">
        <v>692</v>
      </c>
      <c r="AA88" s="50" t="s">
        <v>1076</v>
      </c>
      <c r="AB88" s="50" t="s">
        <v>4</v>
      </c>
      <c r="AC88" s="50" t="s">
        <v>4</v>
      </c>
      <c r="AD88" s="62" t="s">
        <v>1047</v>
      </c>
      <c r="AE88" s="50" t="s">
        <v>4</v>
      </c>
      <c r="AF88" s="50" t="s">
        <v>4</v>
      </c>
      <c r="AG88" s="50" t="s">
        <v>4</v>
      </c>
      <c r="AH88" s="62" t="s">
        <v>1047</v>
      </c>
      <c r="AI88" s="50" t="s">
        <v>4</v>
      </c>
      <c r="AJ88" s="62" t="s">
        <v>1047</v>
      </c>
      <c r="AK88" s="50" t="s">
        <v>4</v>
      </c>
      <c r="AL88" s="50" t="s">
        <v>693</v>
      </c>
      <c r="AM88" s="50" t="s">
        <v>694</v>
      </c>
      <c r="AN88" s="50" t="s">
        <v>694</v>
      </c>
      <c r="AO88" s="62" t="s">
        <v>1079</v>
      </c>
      <c r="AP88" s="50" t="s">
        <v>696</v>
      </c>
      <c r="AQ88" s="62" t="s">
        <v>4</v>
      </c>
    </row>
    <row r="89" spans="1:43" x14ac:dyDescent="0.3">
      <c r="A89" s="62" t="s">
        <v>1081</v>
      </c>
      <c r="B89" s="50" t="s">
        <v>1082</v>
      </c>
      <c r="C89" s="62" t="s">
        <v>1047</v>
      </c>
      <c r="D89" s="62" t="s">
        <v>677</v>
      </c>
      <c r="E89" s="62" t="s">
        <v>346</v>
      </c>
      <c r="F89" s="50" t="s">
        <v>1061</v>
      </c>
      <c r="G89" s="50" t="s">
        <v>4</v>
      </c>
      <c r="H89" s="50" t="s">
        <v>1083</v>
      </c>
      <c r="I89" s="50" t="s">
        <v>1084</v>
      </c>
      <c r="J89" s="50" t="s">
        <v>1085</v>
      </c>
      <c r="K89" s="50" t="s">
        <v>1086</v>
      </c>
      <c r="L89" s="63">
        <v>14684348</v>
      </c>
      <c r="M89" s="63">
        <v>0</v>
      </c>
      <c r="N89" s="62" t="s">
        <v>684</v>
      </c>
      <c r="O89" s="62" t="s">
        <v>674</v>
      </c>
      <c r="P89" s="50" t="s">
        <v>4</v>
      </c>
      <c r="Q89" s="50" t="s">
        <v>1087</v>
      </c>
      <c r="R89" s="50" t="s">
        <v>570</v>
      </c>
      <c r="S89" s="50" t="s">
        <v>1088</v>
      </c>
      <c r="T89" s="50" t="s">
        <v>687</v>
      </c>
      <c r="U89" s="50" t="s">
        <v>688</v>
      </c>
      <c r="V89" s="50" t="s">
        <v>710</v>
      </c>
      <c r="W89" s="50" t="s">
        <v>181</v>
      </c>
      <c r="X89" s="50" t="s">
        <v>1089</v>
      </c>
      <c r="Y89" s="50" t="s">
        <v>691</v>
      </c>
      <c r="Z89" s="50" t="s">
        <v>692</v>
      </c>
      <c r="AA89" s="50" t="s">
        <v>1082</v>
      </c>
      <c r="AB89" s="50" t="s">
        <v>4</v>
      </c>
      <c r="AC89" s="50" t="s">
        <v>4</v>
      </c>
      <c r="AD89" s="62" t="s">
        <v>1047</v>
      </c>
      <c r="AE89" s="50" t="s">
        <v>4</v>
      </c>
      <c r="AF89" s="50" t="s">
        <v>4</v>
      </c>
      <c r="AG89" s="50" t="s">
        <v>4</v>
      </c>
      <c r="AH89" s="62" t="s">
        <v>913</v>
      </c>
      <c r="AI89" s="50" t="s">
        <v>4</v>
      </c>
      <c r="AJ89" s="62" t="s">
        <v>1047</v>
      </c>
      <c r="AK89" s="50" t="s">
        <v>4</v>
      </c>
      <c r="AL89" s="50" t="s">
        <v>693</v>
      </c>
      <c r="AM89" s="50" t="s">
        <v>694</v>
      </c>
      <c r="AN89" s="50" t="s">
        <v>694</v>
      </c>
      <c r="AO89" s="62" t="s">
        <v>1090</v>
      </c>
      <c r="AP89" s="50" t="s">
        <v>696</v>
      </c>
      <c r="AQ89" s="62" t="s">
        <v>4</v>
      </c>
    </row>
    <row r="90" spans="1:43" x14ac:dyDescent="0.3">
      <c r="A90" s="62" t="s">
        <v>1091</v>
      </c>
      <c r="B90" s="50" t="s">
        <v>1082</v>
      </c>
      <c r="C90" s="62" t="s">
        <v>1047</v>
      </c>
      <c r="D90" s="62" t="s">
        <v>677</v>
      </c>
      <c r="E90" s="62" t="s">
        <v>346</v>
      </c>
      <c r="F90" s="50" t="s">
        <v>1070</v>
      </c>
      <c r="G90" s="50" t="s">
        <v>4</v>
      </c>
      <c r="H90" s="50" t="s">
        <v>1085</v>
      </c>
      <c r="I90" s="50" t="s">
        <v>1092</v>
      </c>
      <c r="J90" s="50" t="s">
        <v>1083</v>
      </c>
      <c r="K90" s="50" t="s">
        <v>1093</v>
      </c>
      <c r="L90" s="63">
        <v>0</v>
      </c>
      <c r="M90" s="63">
        <v>14684348</v>
      </c>
      <c r="N90" s="62" t="s">
        <v>684</v>
      </c>
      <c r="O90" s="62" t="s">
        <v>674</v>
      </c>
      <c r="P90" s="50" t="s">
        <v>4</v>
      </c>
      <c r="Q90" s="50" t="s">
        <v>1087</v>
      </c>
      <c r="R90" s="50" t="s">
        <v>570</v>
      </c>
      <c r="S90" s="50" t="s">
        <v>1088</v>
      </c>
      <c r="T90" s="50" t="s">
        <v>687</v>
      </c>
      <c r="U90" s="50" t="s">
        <v>688</v>
      </c>
      <c r="V90" s="50" t="s">
        <v>710</v>
      </c>
      <c r="W90" s="50" t="s">
        <v>181</v>
      </c>
      <c r="X90" s="50" t="s">
        <v>1089</v>
      </c>
      <c r="Y90" s="50" t="s">
        <v>691</v>
      </c>
      <c r="Z90" s="50" t="s">
        <v>692</v>
      </c>
      <c r="AA90" s="50" t="s">
        <v>1082</v>
      </c>
      <c r="AB90" s="50" t="s">
        <v>4</v>
      </c>
      <c r="AC90" s="50" t="s">
        <v>4</v>
      </c>
      <c r="AD90" s="62" t="s">
        <v>1047</v>
      </c>
      <c r="AE90" s="50" t="s">
        <v>4</v>
      </c>
      <c r="AF90" s="50" t="s">
        <v>4</v>
      </c>
      <c r="AG90" s="50" t="s">
        <v>4</v>
      </c>
      <c r="AH90" s="62" t="s">
        <v>913</v>
      </c>
      <c r="AI90" s="50" t="s">
        <v>4</v>
      </c>
      <c r="AJ90" s="62" t="s">
        <v>1047</v>
      </c>
      <c r="AK90" s="50" t="s">
        <v>4</v>
      </c>
      <c r="AL90" s="50" t="s">
        <v>693</v>
      </c>
      <c r="AM90" s="50" t="s">
        <v>694</v>
      </c>
      <c r="AN90" s="50" t="s">
        <v>694</v>
      </c>
      <c r="AO90" s="62" t="s">
        <v>1090</v>
      </c>
      <c r="AP90" s="50" t="s">
        <v>696</v>
      </c>
      <c r="AQ90" s="62" t="s">
        <v>4</v>
      </c>
    </row>
    <row r="91" spans="1:43" x14ac:dyDescent="0.3">
      <c r="A91" s="62" t="s">
        <v>1094</v>
      </c>
      <c r="B91" s="50" t="s">
        <v>1082</v>
      </c>
      <c r="C91" s="62" t="s">
        <v>1047</v>
      </c>
      <c r="D91" s="62" t="s">
        <v>677</v>
      </c>
      <c r="E91" s="62" t="s">
        <v>346</v>
      </c>
      <c r="F91" s="50" t="s">
        <v>1061</v>
      </c>
      <c r="G91" s="50" t="s">
        <v>4</v>
      </c>
      <c r="H91" s="50" t="s">
        <v>1083</v>
      </c>
      <c r="I91" s="50" t="s">
        <v>1084</v>
      </c>
      <c r="J91" s="50" t="s">
        <v>1085</v>
      </c>
      <c r="K91" s="50" t="s">
        <v>1086</v>
      </c>
      <c r="L91" s="63">
        <v>8722222</v>
      </c>
      <c r="M91" s="63">
        <v>0</v>
      </c>
      <c r="N91" s="62" t="s">
        <v>684</v>
      </c>
      <c r="O91" s="62" t="s">
        <v>674</v>
      </c>
      <c r="P91" s="50" t="s">
        <v>4</v>
      </c>
      <c r="Q91" s="50" t="s">
        <v>1095</v>
      </c>
      <c r="R91" s="50" t="s">
        <v>459</v>
      </c>
      <c r="S91" s="50" t="s">
        <v>1096</v>
      </c>
      <c r="T91" s="50" t="s">
        <v>687</v>
      </c>
      <c r="U91" s="50" t="s">
        <v>798</v>
      </c>
      <c r="V91" s="50" t="s">
        <v>710</v>
      </c>
      <c r="W91" s="50" t="s">
        <v>183</v>
      </c>
      <c r="X91" s="50" t="s">
        <v>1097</v>
      </c>
      <c r="Y91" s="50" t="s">
        <v>691</v>
      </c>
      <c r="Z91" s="50" t="s">
        <v>692</v>
      </c>
      <c r="AA91" s="50" t="s">
        <v>1082</v>
      </c>
      <c r="AB91" s="50" t="s">
        <v>4</v>
      </c>
      <c r="AC91" s="50" t="s">
        <v>4</v>
      </c>
      <c r="AD91" s="62" t="s">
        <v>1047</v>
      </c>
      <c r="AE91" s="50" t="s">
        <v>4</v>
      </c>
      <c r="AF91" s="50" t="s">
        <v>4</v>
      </c>
      <c r="AG91" s="50" t="s">
        <v>4</v>
      </c>
      <c r="AH91" s="62" t="s">
        <v>913</v>
      </c>
      <c r="AI91" s="50" t="s">
        <v>4</v>
      </c>
      <c r="AJ91" s="62" t="s">
        <v>1047</v>
      </c>
      <c r="AK91" s="50" t="s">
        <v>4</v>
      </c>
      <c r="AL91" s="50" t="s">
        <v>693</v>
      </c>
      <c r="AM91" s="50" t="s">
        <v>694</v>
      </c>
      <c r="AN91" s="50" t="s">
        <v>694</v>
      </c>
      <c r="AO91" s="62" t="s">
        <v>1090</v>
      </c>
      <c r="AP91" s="50" t="s">
        <v>696</v>
      </c>
      <c r="AQ91" s="62" t="s">
        <v>4</v>
      </c>
    </row>
    <row r="92" spans="1:43" x14ac:dyDescent="0.3">
      <c r="A92" s="62" t="s">
        <v>1098</v>
      </c>
      <c r="B92" s="50" t="s">
        <v>1082</v>
      </c>
      <c r="C92" s="62" t="s">
        <v>1047</v>
      </c>
      <c r="D92" s="62" t="s">
        <v>677</v>
      </c>
      <c r="E92" s="62" t="s">
        <v>346</v>
      </c>
      <c r="F92" s="50" t="s">
        <v>1070</v>
      </c>
      <c r="G92" s="50" t="s">
        <v>4</v>
      </c>
      <c r="H92" s="50" t="s">
        <v>1085</v>
      </c>
      <c r="I92" s="50" t="s">
        <v>1092</v>
      </c>
      <c r="J92" s="50" t="s">
        <v>1083</v>
      </c>
      <c r="K92" s="50" t="s">
        <v>1093</v>
      </c>
      <c r="L92" s="63">
        <v>0</v>
      </c>
      <c r="M92" s="63">
        <v>8722222</v>
      </c>
      <c r="N92" s="62" t="s">
        <v>684</v>
      </c>
      <c r="O92" s="62" t="s">
        <v>674</v>
      </c>
      <c r="P92" s="50" t="s">
        <v>4</v>
      </c>
      <c r="Q92" s="50" t="s">
        <v>1095</v>
      </c>
      <c r="R92" s="50" t="s">
        <v>459</v>
      </c>
      <c r="S92" s="50" t="s">
        <v>1096</v>
      </c>
      <c r="T92" s="50" t="s">
        <v>687</v>
      </c>
      <c r="U92" s="50" t="s">
        <v>798</v>
      </c>
      <c r="V92" s="50" t="s">
        <v>710</v>
      </c>
      <c r="W92" s="50" t="s">
        <v>183</v>
      </c>
      <c r="X92" s="50" t="s">
        <v>1097</v>
      </c>
      <c r="Y92" s="50" t="s">
        <v>691</v>
      </c>
      <c r="Z92" s="50" t="s">
        <v>692</v>
      </c>
      <c r="AA92" s="50" t="s">
        <v>1082</v>
      </c>
      <c r="AB92" s="50" t="s">
        <v>4</v>
      </c>
      <c r="AC92" s="50" t="s">
        <v>4</v>
      </c>
      <c r="AD92" s="62" t="s">
        <v>1047</v>
      </c>
      <c r="AE92" s="50" t="s">
        <v>4</v>
      </c>
      <c r="AF92" s="50" t="s">
        <v>4</v>
      </c>
      <c r="AG92" s="50" t="s">
        <v>4</v>
      </c>
      <c r="AH92" s="62" t="s">
        <v>913</v>
      </c>
      <c r="AI92" s="50" t="s">
        <v>4</v>
      </c>
      <c r="AJ92" s="62" t="s">
        <v>1047</v>
      </c>
      <c r="AK92" s="50" t="s">
        <v>4</v>
      </c>
      <c r="AL92" s="50" t="s">
        <v>693</v>
      </c>
      <c r="AM92" s="50" t="s">
        <v>694</v>
      </c>
      <c r="AN92" s="50" t="s">
        <v>694</v>
      </c>
      <c r="AO92" s="62" t="s">
        <v>1090</v>
      </c>
      <c r="AP92" s="50" t="s">
        <v>696</v>
      </c>
      <c r="AQ92" s="62" t="s">
        <v>4</v>
      </c>
    </row>
    <row r="93" spans="1:43" x14ac:dyDescent="0.3">
      <c r="A93" s="62" t="s">
        <v>1099</v>
      </c>
      <c r="B93" s="50" t="s">
        <v>1082</v>
      </c>
      <c r="C93" s="62" t="s">
        <v>1047</v>
      </c>
      <c r="D93" s="62" t="s">
        <v>677</v>
      </c>
      <c r="E93" s="62" t="s">
        <v>346</v>
      </c>
      <c r="F93" s="50" t="s">
        <v>1061</v>
      </c>
      <c r="G93" s="50" t="s">
        <v>4</v>
      </c>
      <c r="H93" s="50" t="s">
        <v>1083</v>
      </c>
      <c r="I93" s="50" t="s">
        <v>1084</v>
      </c>
      <c r="J93" s="50" t="s">
        <v>1085</v>
      </c>
      <c r="K93" s="50" t="s">
        <v>1086</v>
      </c>
      <c r="L93" s="63">
        <v>8722222</v>
      </c>
      <c r="M93" s="63">
        <v>0</v>
      </c>
      <c r="N93" s="62" t="s">
        <v>684</v>
      </c>
      <c r="O93" s="62" t="s">
        <v>674</v>
      </c>
      <c r="P93" s="50" t="s">
        <v>4</v>
      </c>
      <c r="Q93" s="50" t="s">
        <v>1095</v>
      </c>
      <c r="R93" s="50" t="s">
        <v>459</v>
      </c>
      <c r="S93" s="50" t="s">
        <v>1096</v>
      </c>
      <c r="T93" s="50" t="s">
        <v>687</v>
      </c>
      <c r="U93" s="50" t="s">
        <v>798</v>
      </c>
      <c r="V93" s="50" t="s">
        <v>710</v>
      </c>
      <c r="W93" s="50" t="s">
        <v>183</v>
      </c>
      <c r="X93" s="50" t="s">
        <v>1097</v>
      </c>
      <c r="Y93" s="50" t="s">
        <v>691</v>
      </c>
      <c r="Z93" s="50" t="s">
        <v>692</v>
      </c>
      <c r="AA93" s="50" t="s">
        <v>1082</v>
      </c>
      <c r="AB93" s="50" t="s">
        <v>4</v>
      </c>
      <c r="AC93" s="50" t="s">
        <v>4</v>
      </c>
      <c r="AD93" s="62" t="s">
        <v>1047</v>
      </c>
      <c r="AE93" s="50" t="s">
        <v>4</v>
      </c>
      <c r="AF93" s="50" t="s">
        <v>4</v>
      </c>
      <c r="AG93" s="50" t="s">
        <v>4</v>
      </c>
      <c r="AH93" s="62" t="s">
        <v>913</v>
      </c>
      <c r="AI93" s="50" t="s">
        <v>4</v>
      </c>
      <c r="AJ93" s="62" t="s">
        <v>1047</v>
      </c>
      <c r="AK93" s="50" t="s">
        <v>4</v>
      </c>
      <c r="AL93" s="50" t="s">
        <v>693</v>
      </c>
      <c r="AM93" s="50" t="s">
        <v>694</v>
      </c>
      <c r="AN93" s="50" t="s">
        <v>694</v>
      </c>
      <c r="AO93" s="62" t="s">
        <v>1090</v>
      </c>
      <c r="AP93" s="50" t="s">
        <v>696</v>
      </c>
      <c r="AQ93" s="62" t="s">
        <v>4</v>
      </c>
    </row>
    <row r="94" spans="1:43" x14ac:dyDescent="0.3">
      <c r="A94" s="62" t="s">
        <v>1100</v>
      </c>
      <c r="B94" s="50" t="s">
        <v>1082</v>
      </c>
      <c r="C94" s="62" t="s">
        <v>1047</v>
      </c>
      <c r="D94" s="62" t="s">
        <v>677</v>
      </c>
      <c r="E94" s="62" t="s">
        <v>346</v>
      </c>
      <c r="F94" s="50" t="s">
        <v>1070</v>
      </c>
      <c r="G94" s="50" t="s">
        <v>4</v>
      </c>
      <c r="H94" s="50" t="s">
        <v>1085</v>
      </c>
      <c r="I94" s="50" t="s">
        <v>1092</v>
      </c>
      <c r="J94" s="50" t="s">
        <v>1083</v>
      </c>
      <c r="K94" s="50" t="s">
        <v>1093</v>
      </c>
      <c r="L94" s="63">
        <v>0</v>
      </c>
      <c r="M94" s="63">
        <v>8722222</v>
      </c>
      <c r="N94" s="62" t="s">
        <v>684</v>
      </c>
      <c r="O94" s="62" t="s">
        <v>674</v>
      </c>
      <c r="P94" s="50" t="s">
        <v>4</v>
      </c>
      <c r="Q94" s="50" t="s">
        <v>1095</v>
      </c>
      <c r="R94" s="50" t="s">
        <v>459</v>
      </c>
      <c r="S94" s="50" t="s">
        <v>1096</v>
      </c>
      <c r="T94" s="50" t="s">
        <v>687</v>
      </c>
      <c r="U94" s="50" t="s">
        <v>798</v>
      </c>
      <c r="V94" s="50" t="s">
        <v>710</v>
      </c>
      <c r="W94" s="50" t="s">
        <v>183</v>
      </c>
      <c r="X94" s="50" t="s">
        <v>1097</v>
      </c>
      <c r="Y94" s="50" t="s">
        <v>691</v>
      </c>
      <c r="Z94" s="50" t="s">
        <v>692</v>
      </c>
      <c r="AA94" s="50" t="s">
        <v>1082</v>
      </c>
      <c r="AB94" s="50" t="s">
        <v>4</v>
      </c>
      <c r="AC94" s="50" t="s">
        <v>4</v>
      </c>
      <c r="AD94" s="62" t="s">
        <v>1047</v>
      </c>
      <c r="AE94" s="50" t="s">
        <v>4</v>
      </c>
      <c r="AF94" s="50" t="s">
        <v>4</v>
      </c>
      <c r="AG94" s="50" t="s">
        <v>4</v>
      </c>
      <c r="AH94" s="62" t="s">
        <v>913</v>
      </c>
      <c r="AI94" s="50" t="s">
        <v>4</v>
      </c>
      <c r="AJ94" s="62" t="s">
        <v>1047</v>
      </c>
      <c r="AK94" s="50" t="s">
        <v>4</v>
      </c>
      <c r="AL94" s="50" t="s">
        <v>693</v>
      </c>
      <c r="AM94" s="50" t="s">
        <v>694</v>
      </c>
      <c r="AN94" s="50" t="s">
        <v>694</v>
      </c>
      <c r="AO94" s="62" t="s">
        <v>1090</v>
      </c>
      <c r="AP94" s="50" t="s">
        <v>696</v>
      </c>
      <c r="AQ94" s="62" t="s">
        <v>4</v>
      </c>
    </row>
    <row r="95" spans="1:43" x14ac:dyDescent="0.3">
      <c r="A95" s="62" t="s">
        <v>1101</v>
      </c>
      <c r="B95" s="50" t="s">
        <v>1082</v>
      </c>
      <c r="C95" s="62" t="s">
        <v>1047</v>
      </c>
      <c r="D95" s="62" t="s">
        <v>677</v>
      </c>
      <c r="E95" s="62" t="s">
        <v>346</v>
      </c>
      <c r="F95" s="50" t="s">
        <v>1061</v>
      </c>
      <c r="G95" s="50" t="s">
        <v>4</v>
      </c>
      <c r="H95" s="50" t="s">
        <v>1083</v>
      </c>
      <c r="I95" s="50" t="s">
        <v>1084</v>
      </c>
      <c r="J95" s="50" t="s">
        <v>1085</v>
      </c>
      <c r="K95" s="50" t="s">
        <v>1086</v>
      </c>
      <c r="L95" s="63">
        <v>18100879</v>
      </c>
      <c r="M95" s="63">
        <v>0</v>
      </c>
      <c r="N95" s="62" t="s">
        <v>684</v>
      </c>
      <c r="O95" s="62" t="s">
        <v>674</v>
      </c>
      <c r="P95" s="50" t="s">
        <v>4</v>
      </c>
      <c r="Q95" s="50" t="s">
        <v>1087</v>
      </c>
      <c r="R95" s="50" t="s">
        <v>570</v>
      </c>
      <c r="S95" s="50" t="s">
        <v>1088</v>
      </c>
      <c r="T95" s="50" t="s">
        <v>687</v>
      </c>
      <c r="U95" s="50" t="s">
        <v>798</v>
      </c>
      <c r="V95" s="50" t="s">
        <v>710</v>
      </c>
      <c r="W95" s="50" t="s">
        <v>181</v>
      </c>
      <c r="X95" s="50" t="s">
        <v>1089</v>
      </c>
      <c r="Y95" s="50" t="s">
        <v>691</v>
      </c>
      <c r="Z95" s="50" t="s">
        <v>692</v>
      </c>
      <c r="AA95" s="50" t="s">
        <v>1082</v>
      </c>
      <c r="AB95" s="50" t="s">
        <v>4</v>
      </c>
      <c r="AC95" s="50" t="s">
        <v>4</v>
      </c>
      <c r="AD95" s="62" t="s">
        <v>1047</v>
      </c>
      <c r="AE95" s="50" t="s">
        <v>4</v>
      </c>
      <c r="AF95" s="50" t="s">
        <v>4</v>
      </c>
      <c r="AG95" s="50" t="s">
        <v>4</v>
      </c>
      <c r="AH95" s="62" t="s">
        <v>913</v>
      </c>
      <c r="AI95" s="50" t="s">
        <v>4</v>
      </c>
      <c r="AJ95" s="62" t="s">
        <v>1047</v>
      </c>
      <c r="AK95" s="50" t="s">
        <v>4</v>
      </c>
      <c r="AL95" s="50" t="s">
        <v>693</v>
      </c>
      <c r="AM95" s="50" t="s">
        <v>694</v>
      </c>
      <c r="AN95" s="50" t="s">
        <v>694</v>
      </c>
      <c r="AO95" s="62" t="s">
        <v>1090</v>
      </c>
      <c r="AP95" s="50" t="s">
        <v>696</v>
      </c>
      <c r="AQ95" s="62" t="s">
        <v>4</v>
      </c>
    </row>
    <row r="96" spans="1:43" x14ac:dyDescent="0.3">
      <c r="A96" s="62" t="s">
        <v>1102</v>
      </c>
      <c r="B96" s="50" t="s">
        <v>1082</v>
      </c>
      <c r="C96" s="62" t="s">
        <v>1047</v>
      </c>
      <c r="D96" s="62" t="s">
        <v>677</v>
      </c>
      <c r="E96" s="62" t="s">
        <v>346</v>
      </c>
      <c r="F96" s="50" t="s">
        <v>1070</v>
      </c>
      <c r="G96" s="50" t="s">
        <v>4</v>
      </c>
      <c r="H96" s="50" t="s">
        <v>1085</v>
      </c>
      <c r="I96" s="50" t="s">
        <v>1092</v>
      </c>
      <c r="J96" s="50" t="s">
        <v>1083</v>
      </c>
      <c r="K96" s="50" t="s">
        <v>1093</v>
      </c>
      <c r="L96" s="63">
        <v>0</v>
      </c>
      <c r="M96" s="63">
        <v>18100879</v>
      </c>
      <c r="N96" s="62" t="s">
        <v>684</v>
      </c>
      <c r="O96" s="62" t="s">
        <v>674</v>
      </c>
      <c r="P96" s="50" t="s">
        <v>4</v>
      </c>
      <c r="Q96" s="50" t="s">
        <v>1087</v>
      </c>
      <c r="R96" s="50" t="s">
        <v>570</v>
      </c>
      <c r="S96" s="50" t="s">
        <v>1088</v>
      </c>
      <c r="T96" s="50" t="s">
        <v>687</v>
      </c>
      <c r="U96" s="50" t="s">
        <v>798</v>
      </c>
      <c r="V96" s="50" t="s">
        <v>710</v>
      </c>
      <c r="W96" s="50" t="s">
        <v>181</v>
      </c>
      <c r="X96" s="50" t="s">
        <v>1089</v>
      </c>
      <c r="Y96" s="50" t="s">
        <v>691</v>
      </c>
      <c r="Z96" s="50" t="s">
        <v>692</v>
      </c>
      <c r="AA96" s="50" t="s">
        <v>1082</v>
      </c>
      <c r="AB96" s="50" t="s">
        <v>4</v>
      </c>
      <c r="AC96" s="50" t="s">
        <v>4</v>
      </c>
      <c r="AD96" s="62" t="s">
        <v>1047</v>
      </c>
      <c r="AE96" s="50" t="s">
        <v>4</v>
      </c>
      <c r="AF96" s="50" t="s">
        <v>4</v>
      </c>
      <c r="AG96" s="50" t="s">
        <v>4</v>
      </c>
      <c r="AH96" s="62" t="s">
        <v>913</v>
      </c>
      <c r="AI96" s="50" t="s">
        <v>4</v>
      </c>
      <c r="AJ96" s="62" t="s">
        <v>1047</v>
      </c>
      <c r="AK96" s="50" t="s">
        <v>4</v>
      </c>
      <c r="AL96" s="50" t="s">
        <v>693</v>
      </c>
      <c r="AM96" s="50" t="s">
        <v>694</v>
      </c>
      <c r="AN96" s="50" t="s">
        <v>694</v>
      </c>
      <c r="AO96" s="62" t="s">
        <v>1090</v>
      </c>
      <c r="AP96" s="50" t="s">
        <v>696</v>
      </c>
      <c r="AQ96" s="62" t="s">
        <v>4</v>
      </c>
    </row>
    <row r="97" spans="1:43" x14ac:dyDescent="0.3">
      <c r="A97" s="62" t="s">
        <v>1103</v>
      </c>
      <c r="B97" s="50" t="s">
        <v>1082</v>
      </c>
      <c r="C97" s="62" t="s">
        <v>1047</v>
      </c>
      <c r="D97" s="62" t="s">
        <v>677</v>
      </c>
      <c r="E97" s="62" t="s">
        <v>346</v>
      </c>
      <c r="F97" s="50" t="s">
        <v>1061</v>
      </c>
      <c r="G97" s="50" t="s">
        <v>4</v>
      </c>
      <c r="H97" s="50" t="s">
        <v>1083</v>
      </c>
      <c r="I97" s="50" t="s">
        <v>1084</v>
      </c>
      <c r="J97" s="50" t="s">
        <v>1085</v>
      </c>
      <c r="K97" s="50" t="s">
        <v>1086</v>
      </c>
      <c r="L97" s="63">
        <v>33427312</v>
      </c>
      <c r="M97" s="63">
        <v>0</v>
      </c>
      <c r="N97" s="62" t="s">
        <v>684</v>
      </c>
      <c r="O97" s="62" t="s">
        <v>674</v>
      </c>
      <c r="P97" s="50" t="s">
        <v>4</v>
      </c>
      <c r="Q97" s="50" t="s">
        <v>1104</v>
      </c>
      <c r="R97" s="50" t="s">
        <v>544</v>
      </c>
      <c r="S97" s="50" t="s">
        <v>1105</v>
      </c>
      <c r="T97" s="50" t="s">
        <v>687</v>
      </c>
      <c r="U97" s="50" t="s">
        <v>798</v>
      </c>
      <c r="V97" s="50" t="s">
        <v>969</v>
      </c>
      <c r="W97" s="50" t="s">
        <v>196</v>
      </c>
      <c r="X97" s="50" t="s">
        <v>993</v>
      </c>
      <c r="Y97" s="50" t="s">
        <v>691</v>
      </c>
      <c r="Z97" s="50" t="s">
        <v>692</v>
      </c>
      <c r="AA97" s="50" t="s">
        <v>1082</v>
      </c>
      <c r="AB97" s="50" t="s">
        <v>4</v>
      </c>
      <c r="AC97" s="50" t="s">
        <v>4</v>
      </c>
      <c r="AD97" s="62" t="s">
        <v>1047</v>
      </c>
      <c r="AE97" s="50" t="s">
        <v>4</v>
      </c>
      <c r="AF97" s="50" t="s">
        <v>4</v>
      </c>
      <c r="AG97" s="50" t="s">
        <v>4</v>
      </c>
      <c r="AH97" s="62" t="s">
        <v>913</v>
      </c>
      <c r="AI97" s="50" t="s">
        <v>4</v>
      </c>
      <c r="AJ97" s="62" t="s">
        <v>1047</v>
      </c>
      <c r="AK97" s="50" t="s">
        <v>4</v>
      </c>
      <c r="AL97" s="50" t="s">
        <v>693</v>
      </c>
      <c r="AM97" s="50" t="s">
        <v>694</v>
      </c>
      <c r="AN97" s="50" t="s">
        <v>694</v>
      </c>
      <c r="AO97" s="62" t="s">
        <v>1090</v>
      </c>
      <c r="AP97" s="50" t="s">
        <v>696</v>
      </c>
      <c r="AQ97" s="62" t="s">
        <v>4</v>
      </c>
    </row>
    <row r="98" spans="1:43" x14ac:dyDescent="0.3">
      <c r="A98" s="62" t="s">
        <v>1106</v>
      </c>
      <c r="B98" s="50" t="s">
        <v>1082</v>
      </c>
      <c r="C98" s="62" t="s">
        <v>1047</v>
      </c>
      <c r="D98" s="62" t="s">
        <v>677</v>
      </c>
      <c r="E98" s="62" t="s">
        <v>346</v>
      </c>
      <c r="F98" s="50" t="s">
        <v>1070</v>
      </c>
      <c r="G98" s="50" t="s">
        <v>4</v>
      </c>
      <c r="H98" s="50" t="s">
        <v>1085</v>
      </c>
      <c r="I98" s="50" t="s">
        <v>1092</v>
      </c>
      <c r="J98" s="50" t="s">
        <v>1083</v>
      </c>
      <c r="K98" s="50" t="s">
        <v>1093</v>
      </c>
      <c r="L98" s="63">
        <v>0</v>
      </c>
      <c r="M98" s="63">
        <v>33427312</v>
      </c>
      <c r="N98" s="62" t="s">
        <v>684</v>
      </c>
      <c r="O98" s="62" t="s">
        <v>674</v>
      </c>
      <c r="P98" s="50" t="s">
        <v>4</v>
      </c>
      <c r="Q98" s="50" t="s">
        <v>1104</v>
      </c>
      <c r="R98" s="50" t="s">
        <v>544</v>
      </c>
      <c r="S98" s="50" t="s">
        <v>1105</v>
      </c>
      <c r="T98" s="50" t="s">
        <v>687</v>
      </c>
      <c r="U98" s="50" t="s">
        <v>798</v>
      </c>
      <c r="V98" s="50" t="s">
        <v>969</v>
      </c>
      <c r="W98" s="50" t="s">
        <v>196</v>
      </c>
      <c r="X98" s="50" t="s">
        <v>993</v>
      </c>
      <c r="Y98" s="50" t="s">
        <v>691</v>
      </c>
      <c r="Z98" s="50" t="s">
        <v>692</v>
      </c>
      <c r="AA98" s="50" t="s">
        <v>1082</v>
      </c>
      <c r="AB98" s="50" t="s">
        <v>4</v>
      </c>
      <c r="AC98" s="50" t="s">
        <v>4</v>
      </c>
      <c r="AD98" s="62" t="s">
        <v>1047</v>
      </c>
      <c r="AE98" s="50" t="s">
        <v>4</v>
      </c>
      <c r="AF98" s="50" t="s">
        <v>4</v>
      </c>
      <c r="AG98" s="50" t="s">
        <v>4</v>
      </c>
      <c r="AH98" s="62" t="s">
        <v>913</v>
      </c>
      <c r="AI98" s="50" t="s">
        <v>4</v>
      </c>
      <c r="AJ98" s="62" t="s">
        <v>1047</v>
      </c>
      <c r="AK98" s="50" t="s">
        <v>4</v>
      </c>
      <c r="AL98" s="50" t="s">
        <v>693</v>
      </c>
      <c r="AM98" s="50" t="s">
        <v>694</v>
      </c>
      <c r="AN98" s="50" t="s">
        <v>694</v>
      </c>
      <c r="AO98" s="62" t="s">
        <v>1090</v>
      </c>
      <c r="AP98" s="50" t="s">
        <v>696</v>
      </c>
      <c r="AQ98" s="62" t="s">
        <v>4</v>
      </c>
    </row>
    <row r="99" spans="1:43" x14ac:dyDescent="0.3">
      <c r="A99" s="62" t="s">
        <v>1107</v>
      </c>
      <c r="B99" s="50" t="s">
        <v>1082</v>
      </c>
      <c r="C99" s="62" t="s">
        <v>1047</v>
      </c>
      <c r="D99" s="62" t="s">
        <v>677</v>
      </c>
      <c r="E99" s="62" t="s">
        <v>346</v>
      </c>
      <c r="F99" s="50" t="s">
        <v>1061</v>
      </c>
      <c r="G99" s="50" t="s">
        <v>4</v>
      </c>
      <c r="H99" s="50" t="s">
        <v>1083</v>
      </c>
      <c r="I99" s="50" t="s">
        <v>1084</v>
      </c>
      <c r="J99" s="50" t="s">
        <v>1085</v>
      </c>
      <c r="K99" s="50" t="s">
        <v>1086</v>
      </c>
      <c r="L99" s="63">
        <v>11880556</v>
      </c>
      <c r="M99" s="63">
        <v>0</v>
      </c>
      <c r="N99" s="62" t="s">
        <v>684</v>
      </c>
      <c r="O99" s="62" t="s">
        <v>674</v>
      </c>
      <c r="P99" s="50" t="s">
        <v>4</v>
      </c>
      <c r="Q99" s="50" t="s">
        <v>1108</v>
      </c>
      <c r="R99" s="50" t="s">
        <v>459</v>
      </c>
      <c r="S99" s="50" t="s">
        <v>1109</v>
      </c>
      <c r="T99" s="50" t="s">
        <v>687</v>
      </c>
      <c r="U99" s="50" t="s">
        <v>688</v>
      </c>
      <c r="V99" s="50" t="s">
        <v>689</v>
      </c>
      <c r="W99" s="50" t="s">
        <v>183</v>
      </c>
      <c r="X99" s="50" t="s">
        <v>1097</v>
      </c>
      <c r="Y99" s="50" t="s">
        <v>691</v>
      </c>
      <c r="Z99" s="50" t="s">
        <v>692</v>
      </c>
      <c r="AA99" s="50" t="s">
        <v>1082</v>
      </c>
      <c r="AB99" s="50" t="s">
        <v>4</v>
      </c>
      <c r="AC99" s="50" t="s">
        <v>4</v>
      </c>
      <c r="AD99" s="62" t="s">
        <v>1047</v>
      </c>
      <c r="AE99" s="50" t="s">
        <v>4</v>
      </c>
      <c r="AF99" s="50" t="s">
        <v>4</v>
      </c>
      <c r="AG99" s="50" t="s">
        <v>4</v>
      </c>
      <c r="AH99" s="62" t="s">
        <v>913</v>
      </c>
      <c r="AI99" s="50" t="s">
        <v>4</v>
      </c>
      <c r="AJ99" s="62" t="s">
        <v>1047</v>
      </c>
      <c r="AK99" s="50" t="s">
        <v>4</v>
      </c>
      <c r="AL99" s="50" t="s">
        <v>693</v>
      </c>
      <c r="AM99" s="50" t="s">
        <v>694</v>
      </c>
      <c r="AN99" s="50" t="s">
        <v>694</v>
      </c>
      <c r="AO99" s="62" t="s">
        <v>1090</v>
      </c>
      <c r="AP99" s="50" t="s">
        <v>696</v>
      </c>
      <c r="AQ99" s="62" t="s">
        <v>4</v>
      </c>
    </row>
    <row r="100" spans="1:43" x14ac:dyDescent="0.3">
      <c r="A100" s="62" t="s">
        <v>1110</v>
      </c>
      <c r="B100" s="50" t="s">
        <v>1082</v>
      </c>
      <c r="C100" s="62" t="s">
        <v>1047</v>
      </c>
      <c r="D100" s="62" t="s">
        <v>677</v>
      </c>
      <c r="E100" s="62" t="s">
        <v>346</v>
      </c>
      <c r="F100" s="50" t="s">
        <v>1070</v>
      </c>
      <c r="G100" s="50" t="s">
        <v>4</v>
      </c>
      <c r="H100" s="50" t="s">
        <v>1085</v>
      </c>
      <c r="I100" s="50" t="s">
        <v>1092</v>
      </c>
      <c r="J100" s="50" t="s">
        <v>1083</v>
      </c>
      <c r="K100" s="50" t="s">
        <v>1093</v>
      </c>
      <c r="L100" s="63">
        <v>0</v>
      </c>
      <c r="M100" s="63">
        <v>11880556</v>
      </c>
      <c r="N100" s="62" t="s">
        <v>684</v>
      </c>
      <c r="O100" s="62" t="s">
        <v>674</v>
      </c>
      <c r="P100" s="50" t="s">
        <v>4</v>
      </c>
      <c r="Q100" s="50" t="s">
        <v>1108</v>
      </c>
      <c r="R100" s="50" t="s">
        <v>459</v>
      </c>
      <c r="S100" s="50" t="s">
        <v>1109</v>
      </c>
      <c r="T100" s="50" t="s">
        <v>687</v>
      </c>
      <c r="U100" s="50" t="s">
        <v>688</v>
      </c>
      <c r="V100" s="50" t="s">
        <v>689</v>
      </c>
      <c r="W100" s="50" t="s">
        <v>183</v>
      </c>
      <c r="X100" s="50" t="s">
        <v>1097</v>
      </c>
      <c r="Y100" s="50" t="s">
        <v>691</v>
      </c>
      <c r="Z100" s="50" t="s">
        <v>692</v>
      </c>
      <c r="AA100" s="50" t="s">
        <v>1082</v>
      </c>
      <c r="AB100" s="50" t="s">
        <v>4</v>
      </c>
      <c r="AC100" s="50" t="s">
        <v>4</v>
      </c>
      <c r="AD100" s="62" t="s">
        <v>1047</v>
      </c>
      <c r="AE100" s="50" t="s">
        <v>4</v>
      </c>
      <c r="AF100" s="50" t="s">
        <v>4</v>
      </c>
      <c r="AG100" s="50" t="s">
        <v>4</v>
      </c>
      <c r="AH100" s="62" t="s">
        <v>913</v>
      </c>
      <c r="AI100" s="50" t="s">
        <v>4</v>
      </c>
      <c r="AJ100" s="62" t="s">
        <v>1047</v>
      </c>
      <c r="AK100" s="50" t="s">
        <v>4</v>
      </c>
      <c r="AL100" s="50" t="s">
        <v>693</v>
      </c>
      <c r="AM100" s="50" t="s">
        <v>694</v>
      </c>
      <c r="AN100" s="50" t="s">
        <v>694</v>
      </c>
      <c r="AO100" s="62" t="s">
        <v>1090</v>
      </c>
      <c r="AP100" s="50" t="s">
        <v>696</v>
      </c>
      <c r="AQ100" s="62" t="s">
        <v>4</v>
      </c>
    </row>
    <row r="101" spans="1:43" x14ac:dyDescent="0.3">
      <c r="A101" s="62" t="s">
        <v>1111</v>
      </c>
      <c r="B101" s="50" t="s">
        <v>1082</v>
      </c>
      <c r="C101" s="62" t="s">
        <v>1047</v>
      </c>
      <c r="D101" s="62" t="s">
        <v>677</v>
      </c>
      <c r="E101" s="62" t="s">
        <v>346</v>
      </c>
      <c r="F101" s="50" t="s">
        <v>1061</v>
      </c>
      <c r="G101" s="50" t="s">
        <v>4</v>
      </c>
      <c r="H101" s="50" t="s">
        <v>1083</v>
      </c>
      <c r="I101" s="50" t="s">
        <v>1084</v>
      </c>
      <c r="J101" s="50" t="s">
        <v>1085</v>
      </c>
      <c r="K101" s="50" t="s">
        <v>1086</v>
      </c>
      <c r="L101" s="63">
        <v>2725528</v>
      </c>
      <c r="M101" s="63">
        <v>0</v>
      </c>
      <c r="N101" s="62" t="s">
        <v>684</v>
      </c>
      <c r="O101" s="62" t="s">
        <v>674</v>
      </c>
      <c r="P101" s="50" t="s">
        <v>4</v>
      </c>
      <c r="Q101" s="50" t="s">
        <v>1108</v>
      </c>
      <c r="R101" s="50" t="s">
        <v>459</v>
      </c>
      <c r="S101" s="50" t="s">
        <v>1109</v>
      </c>
      <c r="T101" s="50" t="s">
        <v>687</v>
      </c>
      <c r="U101" s="50" t="s">
        <v>798</v>
      </c>
      <c r="V101" s="50" t="s">
        <v>710</v>
      </c>
      <c r="W101" s="50" t="s">
        <v>184</v>
      </c>
      <c r="X101" s="50" t="s">
        <v>1112</v>
      </c>
      <c r="Y101" s="50" t="s">
        <v>691</v>
      </c>
      <c r="Z101" s="50" t="s">
        <v>692</v>
      </c>
      <c r="AA101" s="50" t="s">
        <v>1082</v>
      </c>
      <c r="AB101" s="50" t="s">
        <v>4</v>
      </c>
      <c r="AC101" s="50" t="s">
        <v>4</v>
      </c>
      <c r="AD101" s="62" t="s">
        <v>1047</v>
      </c>
      <c r="AE101" s="50" t="s">
        <v>4</v>
      </c>
      <c r="AF101" s="50" t="s">
        <v>4</v>
      </c>
      <c r="AG101" s="50" t="s">
        <v>4</v>
      </c>
      <c r="AH101" s="62" t="s">
        <v>913</v>
      </c>
      <c r="AI101" s="50" t="s">
        <v>4</v>
      </c>
      <c r="AJ101" s="62" t="s">
        <v>1047</v>
      </c>
      <c r="AK101" s="50" t="s">
        <v>4</v>
      </c>
      <c r="AL101" s="50" t="s">
        <v>693</v>
      </c>
      <c r="AM101" s="50" t="s">
        <v>694</v>
      </c>
      <c r="AN101" s="50" t="s">
        <v>694</v>
      </c>
      <c r="AO101" s="62" t="s">
        <v>1090</v>
      </c>
      <c r="AP101" s="50" t="s">
        <v>696</v>
      </c>
      <c r="AQ101" s="62" t="s">
        <v>4</v>
      </c>
    </row>
    <row r="102" spans="1:43" x14ac:dyDescent="0.3">
      <c r="A102" s="62" t="s">
        <v>1113</v>
      </c>
      <c r="B102" s="50" t="s">
        <v>1082</v>
      </c>
      <c r="C102" s="62" t="s">
        <v>1047</v>
      </c>
      <c r="D102" s="62" t="s">
        <v>677</v>
      </c>
      <c r="E102" s="62" t="s">
        <v>346</v>
      </c>
      <c r="F102" s="50" t="s">
        <v>1070</v>
      </c>
      <c r="G102" s="50" t="s">
        <v>4</v>
      </c>
      <c r="H102" s="50" t="s">
        <v>1085</v>
      </c>
      <c r="I102" s="50" t="s">
        <v>1092</v>
      </c>
      <c r="J102" s="50" t="s">
        <v>1083</v>
      </c>
      <c r="K102" s="50" t="s">
        <v>1093</v>
      </c>
      <c r="L102" s="63">
        <v>0</v>
      </c>
      <c r="M102" s="63">
        <v>2725528</v>
      </c>
      <c r="N102" s="62" t="s">
        <v>684</v>
      </c>
      <c r="O102" s="62" t="s">
        <v>674</v>
      </c>
      <c r="P102" s="50" t="s">
        <v>4</v>
      </c>
      <c r="Q102" s="50" t="s">
        <v>1108</v>
      </c>
      <c r="R102" s="50" t="s">
        <v>459</v>
      </c>
      <c r="S102" s="50" t="s">
        <v>1109</v>
      </c>
      <c r="T102" s="50" t="s">
        <v>687</v>
      </c>
      <c r="U102" s="50" t="s">
        <v>798</v>
      </c>
      <c r="V102" s="50" t="s">
        <v>710</v>
      </c>
      <c r="W102" s="50" t="s">
        <v>184</v>
      </c>
      <c r="X102" s="50" t="s">
        <v>1112</v>
      </c>
      <c r="Y102" s="50" t="s">
        <v>691</v>
      </c>
      <c r="Z102" s="50" t="s">
        <v>692</v>
      </c>
      <c r="AA102" s="50" t="s">
        <v>1082</v>
      </c>
      <c r="AB102" s="50" t="s">
        <v>4</v>
      </c>
      <c r="AC102" s="50" t="s">
        <v>4</v>
      </c>
      <c r="AD102" s="62" t="s">
        <v>1047</v>
      </c>
      <c r="AE102" s="50" t="s">
        <v>4</v>
      </c>
      <c r="AF102" s="50" t="s">
        <v>4</v>
      </c>
      <c r="AG102" s="50" t="s">
        <v>4</v>
      </c>
      <c r="AH102" s="62" t="s">
        <v>913</v>
      </c>
      <c r="AI102" s="50" t="s">
        <v>4</v>
      </c>
      <c r="AJ102" s="62" t="s">
        <v>1047</v>
      </c>
      <c r="AK102" s="50" t="s">
        <v>4</v>
      </c>
      <c r="AL102" s="50" t="s">
        <v>693</v>
      </c>
      <c r="AM102" s="50" t="s">
        <v>694</v>
      </c>
      <c r="AN102" s="50" t="s">
        <v>694</v>
      </c>
      <c r="AO102" s="62" t="s">
        <v>1090</v>
      </c>
      <c r="AP102" s="50" t="s">
        <v>696</v>
      </c>
      <c r="AQ102" s="62" t="s">
        <v>4</v>
      </c>
    </row>
    <row r="103" spans="1:43" x14ac:dyDescent="0.3">
      <c r="A103" s="62" t="s">
        <v>1114</v>
      </c>
      <c r="B103" s="50" t="s">
        <v>1115</v>
      </c>
      <c r="C103" s="62" t="s">
        <v>1047</v>
      </c>
      <c r="D103" s="62" t="s">
        <v>677</v>
      </c>
      <c r="E103" s="62" t="s">
        <v>346</v>
      </c>
      <c r="F103" s="50" t="s">
        <v>1061</v>
      </c>
      <c r="G103" s="50" t="s">
        <v>4</v>
      </c>
      <c r="H103" s="50" t="s">
        <v>739</v>
      </c>
      <c r="I103" s="50" t="s">
        <v>751</v>
      </c>
      <c r="J103" s="50" t="s">
        <v>1116</v>
      </c>
      <c r="K103" s="50" t="s">
        <v>1117</v>
      </c>
      <c r="L103" s="63">
        <v>5268812</v>
      </c>
      <c r="M103" s="63">
        <v>0</v>
      </c>
      <c r="N103" s="62" t="s">
        <v>684</v>
      </c>
      <c r="O103" s="62" t="s">
        <v>674</v>
      </c>
      <c r="P103" s="50" t="s">
        <v>4</v>
      </c>
      <c r="Q103" s="50" t="s">
        <v>741</v>
      </c>
      <c r="R103" s="50" t="s">
        <v>463</v>
      </c>
      <c r="S103" s="50" t="s">
        <v>742</v>
      </c>
      <c r="T103" s="50" t="s">
        <v>687</v>
      </c>
      <c r="U103" s="50" t="s">
        <v>688</v>
      </c>
      <c r="V103" s="50" t="s">
        <v>710</v>
      </c>
      <c r="W103" s="50" t="s">
        <v>161</v>
      </c>
      <c r="X103" s="50" t="s">
        <v>743</v>
      </c>
      <c r="Y103" s="50" t="s">
        <v>691</v>
      </c>
      <c r="Z103" s="50" t="s">
        <v>692</v>
      </c>
      <c r="AA103" s="50" t="s">
        <v>1115</v>
      </c>
      <c r="AB103" s="50" t="s">
        <v>4</v>
      </c>
      <c r="AC103" s="50" t="s">
        <v>4</v>
      </c>
      <c r="AD103" s="62" t="s">
        <v>1047</v>
      </c>
      <c r="AE103" s="50" t="s">
        <v>4</v>
      </c>
      <c r="AF103" s="50" t="s">
        <v>4</v>
      </c>
      <c r="AG103" s="50" t="s">
        <v>4</v>
      </c>
      <c r="AH103" s="62" t="s">
        <v>913</v>
      </c>
      <c r="AI103" s="50" t="s">
        <v>4</v>
      </c>
      <c r="AJ103" s="62" t="s">
        <v>1047</v>
      </c>
      <c r="AK103" s="50" t="s">
        <v>4</v>
      </c>
      <c r="AL103" s="50" t="s">
        <v>693</v>
      </c>
      <c r="AM103" s="50" t="s">
        <v>694</v>
      </c>
      <c r="AN103" s="50" t="s">
        <v>694</v>
      </c>
      <c r="AO103" s="62" t="s">
        <v>1090</v>
      </c>
      <c r="AP103" s="50" t="s">
        <v>696</v>
      </c>
      <c r="AQ103" s="62" t="s">
        <v>4</v>
      </c>
    </row>
    <row r="104" spans="1:43" x14ac:dyDescent="0.3">
      <c r="A104" s="62" t="s">
        <v>1118</v>
      </c>
      <c r="B104" s="50" t="s">
        <v>1115</v>
      </c>
      <c r="C104" s="62" t="s">
        <v>1047</v>
      </c>
      <c r="D104" s="62" t="s">
        <v>677</v>
      </c>
      <c r="E104" s="62" t="s">
        <v>346</v>
      </c>
      <c r="F104" s="50" t="s">
        <v>1070</v>
      </c>
      <c r="G104" s="50" t="s">
        <v>4</v>
      </c>
      <c r="H104" s="50" t="s">
        <v>1116</v>
      </c>
      <c r="I104" s="50" t="s">
        <v>1119</v>
      </c>
      <c r="J104" s="50" t="s">
        <v>739</v>
      </c>
      <c r="K104" s="50" t="s">
        <v>740</v>
      </c>
      <c r="L104" s="63">
        <v>0</v>
      </c>
      <c r="M104" s="63">
        <v>5268812</v>
      </c>
      <c r="N104" s="62" t="s">
        <v>684</v>
      </c>
      <c r="O104" s="62" t="s">
        <v>674</v>
      </c>
      <c r="P104" s="50" t="s">
        <v>4</v>
      </c>
      <c r="Q104" s="50" t="s">
        <v>741</v>
      </c>
      <c r="R104" s="50" t="s">
        <v>463</v>
      </c>
      <c r="S104" s="50" t="s">
        <v>742</v>
      </c>
      <c r="T104" s="50" t="s">
        <v>687</v>
      </c>
      <c r="U104" s="50" t="s">
        <v>688</v>
      </c>
      <c r="V104" s="50" t="s">
        <v>710</v>
      </c>
      <c r="W104" s="50" t="s">
        <v>161</v>
      </c>
      <c r="X104" s="50" t="s">
        <v>743</v>
      </c>
      <c r="Y104" s="50" t="s">
        <v>691</v>
      </c>
      <c r="Z104" s="50" t="s">
        <v>692</v>
      </c>
      <c r="AA104" s="50" t="s">
        <v>1115</v>
      </c>
      <c r="AB104" s="50" t="s">
        <v>4</v>
      </c>
      <c r="AC104" s="50" t="s">
        <v>4</v>
      </c>
      <c r="AD104" s="62" t="s">
        <v>1047</v>
      </c>
      <c r="AE104" s="50" t="s">
        <v>4</v>
      </c>
      <c r="AF104" s="50" t="s">
        <v>4</v>
      </c>
      <c r="AG104" s="50" t="s">
        <v>4</v>
      </c>
      <c r="AH104" s="62" t="s">
        <v>913</v>
      </c>
      <c r="AI104" s="50" t="s">
        <v>4</v>
      </c>
      <c r="AJ104" s="62" t="s">
        <v>1047</v>
      </c>
      <c r="AK104" s="50" t="s">
        <v>4</v>
      </c>
      <c r="AL104" s="50" t="s">
        <v>693</v>
      </c>
      <c r="AM104" s="50" t="s">
        <v>694</v>
      </c>
      <c r="AN104" s="50" t="s">
        <v>694</v>
      </c>
      <c r="AO104" s="62" t="s">
        <v>1090</v>
      </c>
      <c r="AP104" s="50" t="s">
        <v>696</v>
      </c>
      <c r="AQ104" s="62" t="s">
        <v>4</v>
      </c>
    </row>
    <row r="105" spans="1:43" x14ac:dyDescent="0.3">
      <c r="A105" s="62" t="s">
        <v>1120</v>
      </c>
      <c r="B105" s="50" t="s">
        <v>1115</v>
      </c>
      <c r="C105" s="62" t="s">
        <v>1047</v>
      </c>
      <c r="D105" s="62" t="s">
        <v>677</v>
      </c>
      <c r="E105" s="62" t="s">
        <v>346</v>
      </c>
      <c r="F105" s="50" t="s">
        <v>1061</v>
      </c>
      <c r="G105" s="50" t="s">
        <v>4</v>
      </c>
      <c r="H105" s="50" t="s">
        <v>1121</v>
      </c>
      <c r="I105" s="50" t="s">
        <v>1122</v>
      </c>
      <c r="J105" s="50" t="s">
        <v>1123</v>
      </c>
      <c r="K105" s="50" t="s">
        <v>1124</v>
      </c>
      <c r="L105" s="63">
        <v>84336877</v>
      </c>
      <c r="M105" s="63">
        <v>0</v>
      </c>
      <c r="N105" s="62" t="s">
        <v>684</v>
      </c>
      <c r="O105" s="62" t="s">
        <v>674</v>
      </c>
      <c r="P105" s="50" t="s">
        <v>4</v>
      </c>
      <c r="Q105" s="50" t="s">
        <v>1125</v>
      </c>
      <c r="R105" s="50" t="s">
        <v>461</v>
      </c>
      <c r="S105" s="50" t="s">
        <v>1126</v>
      </c>
      <c r="T105" s="50" t="s">
        <v>687</v>
      </c>
      <c r="U105" s="50" t="s">
        <v>688</v>
      </c>
      <c r="V105" s="50" t="s">
        <v>710</v>
      </c>
      <c r="W105" s="50" t="s">
        <v>171</v>
      </c>
      <c r="X105" s="50" t="s">
        <v>1127</v>
      </c>
      <c r="Y105" s="50" t="s">
        <v>691</v>
      </c>
      <c r="Z105" s="50" t="s">
        <v>692</v>
      </c>
      <c r="AA105" s="50" t="s">
        <v>1115</v>
      </c>
      <c r="AB105" s="50" t="s">
        <v>4</v>
      </c>
      <c r="AC105" s="50" t="s">
        <v>4</v>
      </c>
      <c r="AD105" s="62" t="s">
        <v>1047</v>
      </c>
      <c r="AE105" s="50" t="s">
        <v>4</v>
      </c>
      <c r="AF105" s="50" t="s">
        <v>4</v>
      </c>
      <c r="AG105" s="50" t="s">
        <v>4</v>
      </c>
      <c r="AH105" s="62" t="s">
        <v>913</v>
      </c>
      <c r="AI105" s="50" t="s">
        <v>4</v>
      </c>
      <c r="AJ105" s="62" t="s">
        <v>1047</v>
      </c>
      <c r="AK105" s="50" t="s">
        <v>4</v>
      </c>
      <c r="AL105" s="50" t="s">
        <v>693</v>
      </c>
      <c r="AM105" s="50" t="s">
        <v>694</v>
      </c>
      <c r="AN105" s="50" t="s">
        <v>694</v>
      </c>
      <c r="AO105" s="62" t="s">
        <v>1090</v>
      </c>
      <c r="AP105" s="50" t="s">
        <v>696</v>
      </c>
      <c r="AQ105" s="62" t="s">
        <v>4</v>
      </c>
    </row>
    <row r="106" spans="1:43" x14ac:dyDescent="0.3">
      <c r="A106" s="62" t="s">
        <v>1128</v>
      </c>
      <c r="B106" s="50" t="s">
        <v>1115</v>
      </c>
      <c r="C106" s="62" t="s">
        <v>1047</v>
      </c>
      <c r="D106" s="62" t="s">
        <v>677</v>
      </c>
      <c r="E106" s="62" t="s">
        <v>346</v>
      </c>
      <c r="F106" s="50" t="s">
        <v>1070</v>
      </c>
      <c r="G106" s="50" t="s">
        <v>4</v>
      </c>
      <c r="H106" s="50" t="s">
        <v>1123</v>
      </c>
      <c r="I106" s="50" t="s">
        <v>1129</v>
      </c>
      <c r="J106" s="50" t="s">
        <v>1121</v>
      </c>
      <c r="K106" s="50" t="s">
        <v>1130</v>
      </c>
      <c r="L106" s="63">
        <v>0</v>
      </c>
      <c r="M106" s="63">
        <v>84336877</v>
      </c>
      <c r="N106" s="62" t="s">
        <v>684</v>
      </c>
      <c r="O106" s="62" t="s">
        <v>674</v>
      </c>
      <c r="P106" s="50" t="s">
        <v>4</v>
      </c>
      <c r="Q106" s="50" t="s">
        <v>1125</v>
      </c>
      <c r="R106" s="50" t="s">
        <v>461</v>
      </c>
      <c r="S106" s="50" t="s">
        <v>1126</v>
      </c>
      <c r="T106" s="50" t="s">
        <v>687</v>
      </c>
      <c r="U106" s="50" t="s">
        <v>688</v>
      </c>
      <c r="V106" s="50" t="s">
        <v>710</v>
      </c>
      <c r="W106" s="50" t="s">
        <v>171</v>
      </c>
      <c r="X106" s="50" t="s">
        <v>1127</v>
      </c>
      <c r="Y106" s="50" t="s">
        <v>691</v>
      </c>
      <c r="Z106" s="50" t="s">
        <v>692</v>
      </c>
      <c r="AA106" s="50" t="s">
        <v>1115</v>
      </c>
      <c r="AB106" s="50" t="s">
        <v>4</v>
      </c>
      <c r="AC106" s="50" t="s">
        <v>4</v>
      </c>
      <c r="AD106" s="62" t="s">
        <v>1047</v>
      </c>
      <c r="AE106" s="50" t="s">
        <v>4</v>
      </c>
      <c r="AF106" s="50" t="s">
        <v>4</v>
      </c>
      <c r="AG106" s="50" t="s">
        <v>4</v>
      </c>
      <c r="AH106" s="62" t="s">
        <v>913</v>
      </c>
      <c r="AI106" s="50" t="s">
        <v>4</v>
      </c>
      <c r="AJ106" s="62" t="s">
        <v>1047</v>
      </c>
      <c r="AK106" s="50" t="s">
        <v>4</v>
      </c>
      <c r="AL106" s="50" t="s">
        <v>693</v>
      </c>
      <c r="AM106" s="50" t="s">
        <v>694</v>
      </c>
      <c r="AN106" s="50" t="s">
        <v>694</v>
      </c>
      <c r="AO106" s="62" t="s">
        <v>1090</v>
      </c>
      <c r="AP106" s="50" t="s">
        <v>696</v>
      </c>
      <c r="AQ106" s="62" t="s">
        <v>4</v>
      </c>
    </row>
    <row r="107" spans="1:43" x14ac:dyDescent="0.3">
      <c r="A107" s="62" t="s">
        <v>1131</v>
      </c>
      <c r="B107" s="50" t="s">
        <v>1115</v>
      </c>
      <c r="C107" s="62" t="s">
        <v>1047</v>
      </c>
      <c r="D107" s="62" t="s">
        <v>677</v>
      </c>
      <c r="E107" s="62" t="s">
        <v>346</v>
      </c>
      <c r="F107" s="50" t="s">
        <v>1061</v>
      </c>
      <c r="G107" s="50" t="s">
        <v>4</v>
      </c>
      <c r="H107" s="50" t="s">
        <v>1083</v>
      </c>
      <c r="I107" s="50" t="s">
        <v>1084</v>
      </c>
      <c r="J107" s="50" t="s">
        <v>1000</v>
      </c>
      <c r="K107" s="50" t="s">
        <v>1001</v>
      </c>
      <c r="L107" s="63">
        <v>5322581</v>
      </c>
      <c r="M107" s="63">
        <v>0</v>
      </c>
      <c r="N107" s="62" t="s">
        <v>684</v>
      </c>
      <c r="O107" s="62" t="s">
        <v>674</v>
      </c>
      <c r="P107" s="50" t="s">
        <v>4</v>
      </c>
      <c r="Q107" s="50" t="s">
        <v>990</v>
      </c>
      <c r="R107" s="50" t="s">
        <v>568</v>
      </c>
      <c r="S107" s="50" t="s">
        <v>991</v>
      </c>
      <c r="T107" s="50" t="s">
        <v>687</v>
      </c>
      <c r="U107" s="50" t="s">
        <v>709</v>
      </c>
      <c r="V107" s="50" t="s">
        <v>710</v>
      </c>
      <c r="W107" s="50" t="s">
        <v>196</v>
      </c>
      <c r="X107" s="50" t="s">
        <v>993</v>
      </c>
      <c r="Y107" s="50" t="s">
        <v>691</v>
      </c>
      <c r="Z107" s="50" t="s">
        <v>692</v>
      </c>
      <c r="AA107" s="50" t="s">
        <v>1115</v>
      </c>
      <c r="AB107" s="50" t="s">
        <v>4</v>
      </c>
      <c r="AC107" s="50" t="s">
        <v>4</v>
      </c>
      <c r="AD107" s="62" t="s">
        <v>1047</v>
      </c>
      <c r="AE107" s="50" t="s">
        <v>4</v>
      </c>
      <c r="AF107" s="50" t="s">
        <v>4</v>
      </c>
      <c r="AG107" s="50" t="s">
        <v>4</v>
      </c>
      <c r="AH107" s="62" t="s">
        <v>913</v>
      </c>
      <c r="AI107" s="50" t="s">
        <v>4</v>
      </c>
      <c r="AJ107" s="62" t="s">
        <v>1047</v>
      </c>
      <c r="AK107" s="50" t="s">
        <v>4</v>
      </c>
      <c r="AL107" s="50" t="s">
        <v>693</v>
      </c>
      <c r="AM107" s="50" t="s">
        <v>694</v>
      </c>
      <c r="AN107" s="50" t="s">
        <v>694</v>
      </c>
      <c r="AO107" s="62" t="s">
        <v>1090</v>
      </c>
      <c r="AP107" s="50" t="s">
        <v>696</v>
      </c>
      <c r="AQ107" s="62" t="s">
        <v>4</v>
      </c>
    </row>
    <row r="108" spans="1:43" x14ac:dyDescent="0.3">
      <c r="A108" s="62" t="s">
        <v>1132</v>
      </c>
      <c r="B108" s="50" t="s">
        <v>1115</v>
      </c>
      <c r="C108" s="62" t="s">
        <v>1047</v>
      </c>
      <c r="D108" s="62" t="s">
        <v>677</v>
      </c>
      <c r="E108" s="62" t="s">
        <v>346</v>
      </c>
      <c r="F108" s="50" t="s">
        <v>1070</v>
      </c>
      <c r="G108" s="50" t="s">
        <v>4</v>
      </c>
      <c r="H108" s="50" t="s">
        <v>1000</v>
      </c>
      <c r="I108" s="50" t="s">
        <v>1004</v>
      </c>
      <c r="J108" s="50" t="s">
        <v>1083</v>
      </c>
      <c r="K108" s="50" t="s">
        <v>1093</v>
      </c>
      <c r="L108" s="63">
        <v>0</v>
      </c>
      <c r="M108" s="63">
        <v>5322581</v>
      </c>
      <c r="N108" s="62" t="s">
        <v>684</v>
      </c>
      <c r="O108" s="62" t="s">
        <v>674</v>
      </c>
      <c r="P108" s="50" t="s">
        <v>4</v>
      </c>
      <c r="Q108" s="50" t="s">
        <v>990</v>
      </c>
      <c r="R108" s="50" t="s">
        <v>568</v>
      </c>
      <c r="S108" s="50" t="s">
        <v>991</v>
      </c>
      <c r="T108" s="50" t="s">
        <v>687</v>
      </c>
      <c r="U108" s="50" t="s">
        <v>709</v>
      </c>
      <c r="V108" s="50" t="s">
        <v>710</v>
      </c>
      <c r="W108" s="50" t="s">
        <v>196</v>
      </c>
      <c r="X108" s="50" t="s">
        <v>993</v>
      </c>
      <c r="Y108" s="50" t="s">
        <v>691</v>
      </c>
      <c r="Z108" s="50" t="s">
        <v>692</v>
      </c>
      <c r="AA108" s="50" t="s">
        <v>1115</v>
      </c>
      <c r="AB108" s="50" t="s">
        <v>4</v>
      </c>
      <c r="AC108" s="50" t="s">
        <v>4</v>
      </c>
      <c r="AD108" s="62" t="s">
        <v>1047</v>
      </c>
      <c r="AE108" s="50" t="s">
        <v>4</v>
      </c>
      <c r="AF108" s="50" t="s">
        <v>4</v>
      </c>
      <c r="AG108" s="50" t="s">
        <v>4</v>
      </c>
      <c r="AH108" s="62" t="s">
        <v>913</v>
      </c>
      <c r="AI108" s="50" t="s">
        <v>4</v>
      </c>
      <c r="AJ108" s="62" t="s">
        <v>1047</v>
      </c>
      <c r="AK108" s="50" t="s">
        <v>4</v>
      </c>
      <c r="AL108" s="50" t="s">
        <v>693</v>
      </c>
      <c r="AM108" s="50" t="s">
        <v>694</v>
      </c>
      <c r="AN108" s="50" t="s">
        <v>694</v>
      </c>
      <c r="AO108" s="62" t="s">
        <v>1090</v>
      </c>
      <c r="AP108" s="50" t="s">
        <v>696</v>
      </c>
      <c r="AQ108" s="62" t="s">
        <v>4</v>
      </c>
    </row>
    <row r="109" spans="1:43" x14ac:dyDescent="0.3">
      <c r="A109" s="62" t="s">
        <v>1133</v>
      </c>
      <c r="B109" s="50" t="s">
        <v>1134</v>
      </c>
      <c r="C109" s="62" t="s">
        <v>1047</v>
      </c>
      <c r="D109" s="62" t="s">
        <v>677</v>
      </c>
      <c r="E109" s="62" t="s">
        <v>346</v>
      </c>
      <c r="F109" s="50" t="s">
        <v>1135</v>
      </c>
      <c r="G109" s="50" t="s">
        <v>1136</v>
      </c>
      <c r="H109" s="50" t="s">
        <v>944</v>
      </c>
      <c r="I109" s="50" t="s">
        <v>945</v>
      </c>
      <c r="J109" s="50" t="s">
        <v>946</v>
      </c>
      <c r="K109" s="50" t="s">
        <v>947</v>
      </c>
      <c r="L109" s="63">
        <v>214661655</v>
      </c>
      <c r="M109" s="63">
        <v>0</v>
      </c>
      <c r="N109" s="62" t="s">
        <v>684</v>
      </c>
      <c r="O109" s="62" t="s">
        <v>674</v>
      </c>
      <c r="P109" s="50" t="s">
        <v>4</v>
      </c>
      <c r="Q109" s="50" t="s">
        <v>948</v>
      </c>
      <c r="R109" s="50" t="s">
        <v>605</v>
      </c>
      <c r="S109" s="50" t="s">
        <v>949</v>
      </c>
      <c r="T109" s="50" t="s">
        <v>687</v>
      </c>
      <c r="U109" s="50" t="s">
        <v>688</v>
      </c>
      <c r="V109" s="50" t="s">
        <v>689</v>
      </c>
      <c r="W109" s="50" t="s">
        <v>160</v>
      </c>
      <c r="X109" s="50" t="s">
        <v>690</v>
      </c>
      <c r="Y109" s="50" t="s">
        <v>691</v>
      </c>
      <c r="Z109" s="50" t="s">
        <v>692</v>
      </c>
      <c r="AA109" s="50" t="s">
        <v>1134</v>
      </c>
      <c r="AB109" s="50" t="s">
        <v>4</v>
      </c>
      <c r="AC109" s="50" t="s">
        <v>4</v>
      </c>
      <c r="AD109" s="62" t="s">
        <v>1047</v>
      </c>
      <c r="AE109" s="50" t="s">
        <v>4</v>
      </c>
      <c r="AF109" s="50" t="s">
        <v>4</v>
      </c>
      <c r="AG109" s="50" t="s">
        <v>4</v>
      </c>
      <c r="AH109" s="62" t="s">
        <v>1047</v>
      </c>
      <c r="AI109" s="50" t="s">
        <v>4</v>
      </c>
      <c r="AJ109" s="62" t="s">
        <v>1047</v>
      </c>
      <c r="AK109" s="50" t="s">
        <v>950</v>
      </c>
      <c r="AL109" s="50" t="s">
        <v>693</v>
      </c>
      <c r="AM109" s="50" t="s">
        <v>694</v>
      </c>
      <c r="AN109" s="50" t="s">
        <v>694</v>
      </c>
      <c r="AO109" s="62" t="s">
        <v>1137</v>
      </c>
      <c r="AP109" s="50" t="s">
        <v>696</v>
      </c>
      <c r="AQ109" s="62" t="s">
        <v>4</v>
      </c>
    </row>
    <row r="110" spans="1:43" x14ac:dyDescent="0.3">
      <c r="A110" s="62" t="s">
        <v>1138</v>
      </c>
      <c r="B110" s="50" t="s">
        <v>1134</v>
      </c>
      <c r="C110" s="62" t="s">
        <v>1047</v>
      </c>
      <c r="D110" s="62" t="s">
        <v>677</v>
      </c>
      <c r="E110" s="62" t="s">
        <v>346</v>
      </c>
      <c r="F110" s="50" t="s">
        <v>1135</v>
      </c>
      <c r="G110" s="50" t="s">
        <v>1136</v>
      </c>
      <c r="H110" s="50" t="s">
        <v>946</v>
      </c>
      <c r="I110" s="50" t="s">
        <v>953</v>
      </c>
      <c r="J110" s="50" t="s">
        <v>944</v>
      </c>
      <c r="K110" s="50" t="s">
        <v>954</v>
      </c>
      <c r="L110" s="63">
        <v>0</v>
      </c>
      <c r="M110" s="63">
        <v>214661655</v>
      </c>
      <c r="N110" s="62" t="s">
        <v>684</v>
      </c>
      <c r="O110" s="62" t="s">
        <v>674</v>
      </c>
      <c r="P110" s="50" t="s">
        <v>4</v>
      </c>
      <c r="Q110" s="50" t="s">
        <v>948</v>
      </c>
      <c r="R110" s="50" t="s">
        <v>605</v>
      </c>
      <c r="S110" s="50" t="s">
        <v>949</v>
      </c>
      <c r="T110" s="50" t="s">
        <v>687</v>
      </c>
      <c r="U110" s="50" t="s">
        <v>688</v>
      </c>
      <c r="V110" s="50" t="s">
        <v>689</v>
      </c>
      <c r="W110" s="50" t="s">
        <v>160</v>
      </c>
      <c r="X110" s="50" t="s">
        <v>690</v>
      </c>
      <c r="Y110" s="50" t="s">
        <v>691</v>
      </c>
      <c r="Z110" s="50" t="s">
        <v>692</v>
      </c>
      <c r="AA110" s="50" t="s">
        <v>1134</v>
      </c>
      <c r="AB110" s="50" t="s">
        <v>4</v>
      </c>
      <c r="AC110" s="50" t="s">
        <v>4</v>
      </c>
      <c r="AD110" s="62" t="s">
        <v>1047</v>
      </c>
      <c r="AE110" s="50" t="s">
        <v>4</v>
      </c>
      <c r="AF110" s="50" t="s">
        <v>4</v>
      </c>
      <c r="AG110" s="50" t="s">
        <v>4</v>
      </c>
      <c r="AH110" s="62" t="s">
        <v>1047</v>
      </c>
      <c r="AI110" s="50" t="s">
        <v>4</v>
      </c>
      <c r="AJ110" s="62" t="s">
        <v>1047</v>
      </c>
      <c r="AK110" s="50" t="s">
        <v>950</v>
      </c>
      <c r="AL110" s="50" t="s">
        <v>693</v>
      </c>
      <c r="AM110" s="50" t="s">
        <v>694</v>
      </c>
      <c r="AN110" s="50" t="s">
        <v>694</v>
      </c>
      <c r="AO110" s="62" t="s">
        <v>1137</v>
      </c>
      <c r="AP110" s="50" t="s">
        <v>696</v>
      </c>
      <c r="AQ110" s="62" t="s">
        <v>4</v>
      </c>
    </row>
    <row r="111" spans="1:43" x14ac:dyDescent="0.3">
      <c r="A111" s="62" t="s">
        <v>1139</v>
      </c>
      <c r="B111" s="50" t="s">
        <v>1140</v>
      </c>
      <c r="C111" s="62" t="s">
        <v>1047</v>
      </c>
      <c r="D111" s="62" t="s">
        <v>677</v>
      </c>
      <c r="E111" s="62" t="s">
        <v>346</v>
      </c>
      <c r="F111" s="50" t="s">
        <v>1141</v>
      </c>
      <c r="G111" s="50" t="s">
        <v>1142</v>
      </c>
      <c r="H111" s="50" t="s">
        <v>944</v>
      </c>
      <c r="I111" s="50" t="s">
        <v>945</v>
      </c>
      <c r="J111" s="50" t="s">
        <v>946</v>
      </c>
      <c r="K111" s="50" t="s">
        <v>947</v>
      </c>
      <c r="L111" s="63">
        <v>39049044</v>
      </c>
      <c r="M111" s="63">
        <v>0</v>
      </c>
      <c r="N111" s="62" t="s">
        <v>684</v>
      </c>
      <c r="O111" s="62" t="s">
        <v>674</v>
      </c>
      <c r="P111" s="50" t="s">
        <v>4</v>
      </c>
      <c r="Q111" s="50" t="s">
        <v>948</v>
      </c>
      <c r="R111" s="50" t="s">
        <v>605</v>
      </c>
      <c r="S111" s="50" t="s">
        <v>949</v>
      </c>
      <c r="T111" s="50" t="s">
        <v>687</v>
      </c>
      <c r="U111" s="50" t="s">
        <v>709</v>
      </c>
      <c r="V111" s="50" t="s">
        <v>689</v>
      </c>
      <c r="W111" s="50" t="s">
        <v>160</v>
      </c>
      <c r="X111" s="50" t="s">
        <v>690</v>
      </c>
      <c r="Y111" s="50" t="s">
        <v>691</v>
      </c>
      <c r="Z111" s="50" t="s">
        <v>692</v>
      </c>
      <c r="AA111" s="50" t="s">
        <v>1140</v>
      </c>
      <c r="AB111" s="50" t="s">
        <v>4</v>
      </c>
      <c r="AC111" s="50" t="s">
        <v>4</v>
      </c>
      <c r="AD111" s="62" t="s">
        <v>1047</v>
      </c>
      <c r="AE111" s="50" t="s">
        <v>4</v>
      </c>
      <c r="AF111" s="50" t="s">
        <v>4</v>
      </c>
      <c r="AG111" s="50" t="s">
        <v>4</v>
      </c>
      <c r="AH111" s="62" t="s">
        <v>1047</v>
      </c>
      <c r="AI111" s="50" t="s">
        <v>4</v>
      </c>
      <c r="AJ111" s="62" t="s">
        <v>1047</v>
      </c>
      <c r="AK111" s="50" t="s">
        <v>950</v>
      </c>
      <c r="AL111" s="50" t="s">
        <v>693</v>
      </c>
      <c r="AM111" s="50" t="s">
        <v>694</v>
      </c>
      <c r="AN111" s="50" t="s">
        <v>694</v>
      </c>
      <c r="AO111" s="62" t="s">
        <v>1143</v>
      </c>
      <c r="AP111" s="50" t="s">
        <v>696</v>
      </c>
      <c r="AQ111" s="62" t="s">
        <v>4</v>
      </c>
    </row>
    <row r="112" spans="1:43" x14ac:dyDescent="0.3">
      <c r="A112" s="62" t="s">
        <v>1144</v>
      </c>
      <c r="B112" s="50" t="s">
        <v>1140</v>
      </c>
      <c r="C112" s="62" t="s">
        <v>1047</v>
      </c>
      <c r="D112" s="62" t="s">
        <v>677</v>
      </c>
      <c r="E112" s="62" t="s">
        <v>346</v>
      </c>
      <c r="F112" s="50" t="s">
        <v>1141</v>
      </c>
      <c r="G112" s="50" t="s">
        <v>1142</v>
      </c>
      <c r="H112" s="50" t="s">
        <v>946</v>
      </c>
      <c r="I112" s="50" t="s">
        <v>953</v>
      </c>
      <c r="J112" s="50" t="s">
        <v>944</v>
      </c>
      <c r="K112" s="50" t="s">
        <v>954</v>
      </c>
      <c r="L112" s="63">
        <v>0</v>
      </c>
      <c r="M112" s="63">
        <v>39049044</v>
      </c>
      <c r="N112" s="62" t="s">
        <v>684</v>
      </c>
      <c r="O112" s="62" t="s">
        <v>674</v>
      </c>
      <c r="P112" s="50" t="s">
        <v>4</v>
      </c>
      <c r="Q112" s="50" t="s">
        <v>948</v>
      </c>
      <c r="R112" s="50" t="s">
        <v>605</v>
      </c>
      <c r="S112" s="50" t="s">
        <v>949</v>
      </c>
      <c r="T112" s="50" t="s">
        <v>687</v>
      </c>
      <c r="U112" s="50" t="s">
        <v>709</v>
      </c>
      <c r="V112" s="50" t="s">
        <v>689</v>
      </c>
      <c r="W112" s="50" t="s">
        <v>160</v>
      </c>
      <c r="X112" s="50" t="s">
        <v>690</v>
      </c>
      <c r="Y112" s="50" t="s">
        <v>691</v>
      </c>
      <c r="Z112" s="50" t="s">
        <v>692</v>
      </c>
      <c r="AA112" s="50" t="s">
        <v>1140</v>
      </c>
      <c r="AB112" s="50" t="s">
        <v>4</v>
      </c>
      <c r="AC112" s="50" t="s">
        <v>4</v>
      </c>
      <c r="AD112" s="62" t="s">
        <v>1047</v>
      </c>
      <c r="AE112" s="50" t="s">
        <v>4</v>
      </c>
      <c r="AF112" s="50" t="s">
        <v>4</v>
      </c>
      <c r="AG112" s="50" t="s">
        <v>4</v>
      </c>
      <c r="AH112" s="62" t="s">
        <v>1047</v>
      </c>
      <c r="AI112" s="50" t="s">
        <v>4</v>
      </c>
      <c r="AJ112" s="62" t="s">
        <v>1047</v>
      </c>
      <c r="AK112" s="50" t="s">
        <v>950</v>
      </c>
      <c r="AL112" s="50" t="s">
        <v>693</v>
      </c>
      <c r="AM112" s="50" t="s">
        <v>694</v>
      </c>
      <c r="AN112" s="50" t="s">
        <v>694</v>
      </c>
      <c r="AO112" s="62" t="s">
        <v>1143</v>
      </c>
      <c r="AP112" s="50" t="s">
        <v>696</v>
      </c>
      <c r="AQ112" s="62" t="s">
        <v>4</v>
      </c>
    </row>
    <row r="113" spans="1:43" x14ac:dyDescent="0.3">
      <c r="A113" s="62" t="s">
        <v>1145</v>
      </c>
      <c r="B113" s="50" t="s">
        <v>1146</v>
      </c>
      <c r="C113" s="62" t="s">
        <v>1047</v>
      </c>
      <c r="D113" s="62" t="s">
        <v>677</v>
      </c>
      <c r="E113" s="62" t="s">
        <v>346</v>
      </c>
      <c r="F113" s="50" t="s">
        <v>1141</v>
      </c>
      <c r="G113" s="50" t="s">
        <v>1147</v>
      </c>
      <c r="H113" s="50" t="s">
        <v>944</v>
      </c>
      <c r="I113" s="50" t="s">
        <v>945</v>
      </c>
      <c r="J113" s="50" t="s">
        <v>946</v>
      </c>
      <c r="K113" s="50" t="s">
        <v>947</v>
      </c>
      <c r="L113" s="63">
        <v>534986763</v>
      </c>
      <c r="M113" s="63">
        <v>0</v>
      </c>
      <c r="N113" s="62" t="s">
        <v>684</v>
      </c>
      <c r="O113" s="62" t="s">
        <v>674</v>
      </c>
      <c r="P113" s="50" t="s">
        <v>4</v>
      </c>
      <c r="Q113" s="50" t="s">
        <v>948</v>
      </c>
      <c r="R113" s="50" t="s">
        <v>605</v>
      </c>
      <c r="S113" s="50" t="s">
        <v>949</v>
      </c>
      <c r="T113" s="50" t="s">
        <v>687</v>
      </c>
      <c r="U113" s="50" t="s">
        <v>992</v>
      </c>
      <c r="V113" s="50" t="s">
        <v>689</v>
      </c>
      <c r="W113" s="50" t="s">
        <v>160</v>
      </c>
      <c r="X113" s="50" t="s">
        <v>690</v>
      </c>
      <c r="Y113" s="50" t="s">
        <v>691</v>
      </c>
      <c r="Z113" s="50" t="s">
        <v>692</v>
      </c>
      <c r="AA113" s="50" t="s">
        <v>1146</v>
      </c>
      <c r="AB113" s="50" t="s">
        <v>4</v>
      </c>
      <c r="AC113" s="50" t="s">
        <v>4</v>
      </c>
      <c r="AD113" s="62" t="s">
        <v>1047</v>
      </c>
      <c r="AE113" s="50" t="s">
        <v>4</v>
      </c>
      <c r="AF113" s="50" t="s">
        <v>4</v>
      </c>
      <c r="AG113" s="50" t="s">
        <v>4</v>
      </c>
      <c r="AH113" s="62" t="s">
        <v>1047</v>
      </c>
      <c r="AI113" s="50" t="s">
        <v>4</v>
      </c>
      <c r="AJ113" s="62" t="s">
        <v>1047</v>
      </c>
      <c r="AK113" s="50" t="s">
        <v>950</v>
      </c>
      <c r="AL113" s="50" t="s">
        <v>693</v>
      </c>
      <c r="AM113" s="50" t="s">
        <v>694</v>
      </c>
      <c r="AN113" s="50" t="s">
        <v>694</v>
      </c>
      <c r="AO113" s="62" t="s">
        <v>1148</v>
      </c>
      <c r="AP113" s="50" t="s">
        <v>696</v>
      </c>
      <c r="AQ113" s="62" t="s">
        <v>4</v>
      </c>
    </row>
    <row r="114" spans="1:43" x14ac:dyDescent="0.3">
      <c r="A114" s="62" t="s">
        <v>1149</v>
      </c>
      <c r="B114" s="50" t="s">
        <v>1146</v>
      </c>
      <c r="C114" s="62" t="s">
        <v>1047</v>
      </c>
      <c r="D114" s="62" t="s">
        <v>677</v>
      </c>
      <c r="E114" s="62" t="s">
        <v>346</v>
      </c>
      <c r="F114" s="50" t="s">
        <v>1141</v>
      </c>
      <c r="G114" s="50" t="s">
        <v>1147</v>
      </c>
      <c r="H114" s="50" t="s">
        <v>946</v>
      </c>
      <c r="I114" s="50" t="s">
        <v>953</v>
      </c>
      <c r="J114" s="50" t="s">
        <v>944</v>
      </c>
      <c r="K114" s="50" t="s">
        <v>954</v>
      </c>
      <c r="L114" s="63">
        <v>0</v>
      </c>
      <c r="M114" s="63">
        <v>534986763</v>
      </c>
      <c r="N114" s="62" t="s">
        <v>684</v>
      </c>
      <c r="O114" s="62" t="s">
        <v>674</v>
      </c>
      <c r="P114" s="50" t="s">
        <v>4</v>
      </c>
      <c r="Q114" s="50" t="s">
        <v>948</v>
      </c>
      <c r="R114" s="50" t="s">
        <v>605</v>
      </c>
      <c r="S114" s="50" t="s">
        <v>949</v>
      </c>
      <c r="T114" s="50" t="s">
        <v>687</v>
      </c>
      <c r="U114" s="50" t="s">
        <v>992</v>
      </c>
      <c r="V114" s="50" t="s">
        <v>689</v>
      </c>
      <c r="W114" s="50" t="s">
        <v>160</v>
      </c>
      <c r="X114" s="50" t="s">
        <v>690</v>
      </c>
      <c r="Y114" s="50" t="s">
        <v>691</v>
      </c>
      <c r="Z114" s="50" t="s">
        <v>692</v>
      </c>
      <c r="AA114" s="50" t="s">
        <v>1146</v>
      </c>
      <c r="AB114" s="50" t="s">
        <v>4</v>
      </c>
      <c r="AC114" s="50" t="s">
        <v>4</v>
      </c>
      <c r="AD114" s="62" t="s">
        <v>1047</v>
      </c>
      <c r="AE114" s="50" t="s">
        <v>4</v>
      </c>
      <c r="AF114" s="50" t="s">
        <v>4</v>
      </c>
      <c r="AG114" s="50" t="s">
        <v>4</v>
      </c>
      <c r="AH114" s="62" t="s">
        <v>1047</v>
      </c>
      <c r="AI114" s="50" t="s">
        <v>4</v>
      </c>
      <c r="AJ114" s="62" t="s">
        <v>1047</v>
      </c>
      <c r="AK114" s="50" t="s">
        <v>950</v>
      </c>
      <c r="AL114" s="50" t="s">
        <v>693</v>
      </c>
      <c r="AM114" s="50" t="s">
        <v>694</v>
      </c>
      <c r="AN114" s="50" t="s">
        <v>694</v>
      </c>
      <c r="AO114" s="62" t="s">
        <v>1148</v>
      </c>
      <c r="AP114" s="50" t="s">
        <v>696</v>
      </c>
      <c r="AQ114" s="62" t="s">
        <v>4</v>
      </c>
    </row>
    <row r="115" spans="1:43" x14ac:dyDescent="0.3">
      <c r="A115" s="62" t="s">
        <v>1150</v>
      </c>
      <c r="B115" s="50" t="s">
        <v>1151</v>
      </c>
      <c r="C115" s="62" t="s">
        <v>1047</v>
      </c>
      <c r="D115" s="62" t="s">
        <v>677</v>
      </c>
      <c r="E115" s="62" t="s">
        <v>346</v>
      </c>
      <c r="F115" s="50" t="s">
        <v>1152</v>
      </c>
      <c r="G115" s="50" t="s">
        <v>1153</v>
      </c>
      <c r="H115" s="50" t="s">
        <v>794</v>
      </c>
      <c r="I115" s="50" t="s">
        <v>812</v>
      </c>
      <c r="J115" s="50" t="s">
        <v>748</v>
      </c>
      <c r="K115" s="50" t="s">
        <v>749</v>
      </c>
      <c r="L115" s="63">
        <v>486682568</v>
      </c>
      <c r="M115" s="63">
        <v>0</v>
      </c>
      <c r="N115" s="62" t="s">
        <v>684</v>
      </c>
      <c r="O115" s="62" t="s">
        <v>674</v>
      </c>
      <c r="P115" s="50" t="s">
        <v>4</v>
      </c>
      <c r="Q115" s="50" t="s">
        <v>1154</v>
      </c>
      <c r="R115" s="50" t="s">
        <v>517</v>
      </c>
      <c r="S115" s="50" t="s">
        <v>1155</v>
      </c>
      <c r="T115" s="50" t="s">
        <v>687</v>
      </c>
      <c r="U115" s="50" t="s">
        <v>688</v>
      </c>
      <c r="V115" s="50" t="s">
        <v>689</v>
      </c>
      <c r="W115" s="50" t="s">
        <v>4</v>
      </c>
      <c r="X115" s="50" t="s">
        <v>4</v>
      </c>
      <c r="Y115" s="50" t="s">
        <v>691</v>
      </c>
      <c r="Z115" s="50" t="s">
        <v>692</v>
      </c>
      <c r="AA115" s="50" t="s">
        <v>1151</v>
      </c>
      <c r="AB115" s="50" t="s">
        <v>4</v>
      </c>
      <c r="AC115" s="50" t="s">
        <v>4</v>
      </c>
      <c r="AD115" s="62" t="s">
        <v>1047</v>
      </c>
      <c r="AE115" s="50" t="s">
        <v>4</v>
      </c>
      <c r="AF115" s="50" t="s">
        <v>4</v>
      </c>
      <c r="AG115" s="50" t="s">
        <v>4</v>
      </c>
      <c r="AH115" s="62" t="s">
        <v>1047</v>
      </c>
      <c r="AI115" s="50" t="s">
        <v>4</v>
      </c>
      <c r="AJ115" s="62" t="s">
        <v>1047</v>
      </c>
      <c r="AK115" s="50" t="s">
        <v>4</v>
      </c>
      <c r="AL115" s="50" t="s">
        <v>693</v>
      </c>
      <c r="AM115" s="50" t="s">
        <v>694</v>
      </c>
      <c r="AN115" s="50" t="s">
        <v>694</v>
      </c>
      <c r="AO115" s="62" t="s">
        <v>1156</v>
      </c>
      <c r="AP115" s="50" t="s">
        <v>696</v>
      </c>
      <c r="AQ115" s="62" t="s">
        <v>4</v>
      </c>
    </row>
    <row r="116" spans="1:43" x14ac:dyDescent="0.3">
      <c r="A116" s="62" t="s">
        <v>1157</v>
      </c>
      <c r="B116" s="50" t="s">
        <v>1151</v>
      </c>
      <c r="C116" s="62" t="s">
        <v>1047</v>
      </c>
      <c r="D116" s="62" t="s">
        <v>677</v>
      </c>
      <c r="E116" s="62" t="s">
        <v>346</v>
      </c>
      <c r="F116" s="50" t="s">
        <v>1152</v>
      </c>
      <c r="G116" s="50" t="s">
        <v>1153</v>
      </c>
      <c r="H116" s="50" t="s">
        <v>748</v>
      </c>
      <c r="I116" s="50" t="s">
        <v>756</v>
      </c>
      <c r="J116" s="50" t="s">
        <v>794</v>
      </c>
      <c r="K116" s="50" t="s">
        <v>795</v>
      </c>
      <c r="L116" s="63">
        <v>0</v>
      </c>
      <c r="M116" s="63">
        <v>486682568</v>
      </c>
      <c r="N116" s="62" t="s">
        <v>684</v>
      </c>
      <c r="O116" s="62" t="s">
        <v>674</v>
      </c>
      <c r="P116" s="50" t="s">
        <v>4</v>
      </c>
      <c r="Q116" s="50" t="s">
        <v>1154</v>
      </c>
      <c r="R116" s="50" t="s">
        <v>517</v>
      </c>
      <c r="S116" s="50" t="s">
        <v>1155</v>
      </c>
      <c r="T116" s="50" t="s">
        <v>687</v>
      </c>
      <c r="U116" s="50" t="s">
        <v>688</v>
      </c>
      <c r="V116" s="50" t="s">
        <v>689</v>
      </c>
      <c r="W116" s="50" t="s">
        <v>4</v>
      </c>
      <c r="X116" s="50" t="s">
        <v>4</v>
      </c>
      <c r="Y116" s="50" t="s">
        <v>691</v>
      </c>
      <c r="Z116" s="50" t="s">
        <v>692</v>
      </c>
      <c r="AA116" s="50" t="s">
        <v>1151</v>
      </c>
      <c r="AB116" s="50" t="s">
        <v>4</v>
      </c>
      <c r="AC116" s="50" t="s">
        <v>4</v>
      </c>
      <c r="AD116" s="62" t="s">
        <v>1047</v>
      </c>
      <c r="AE116" s="50" t="s">
        <v>4</v>
      </c>
      <c r="AF116" s="50" t="s">
        <v>4</v>
      </c>
      <c r="AG116" s="50" t="s">
        <v>4</v>
      </c>
      <c r="AH116" s="62" t="s">
        <v>1047</v>
      </c>
      <c r="AI116" s="50" t="s">
        <v>4</v>
      </c>
      <c r="AJ116" s="62" t="s">
        <v>1047</v>
      </c>
      <c r="AK116" s="50" t="s">
        <v>4</v>
      </c>
      <c r="AL116" s="50" t="s">
        <v>693</v>
      </c>
      <c r="AM116" s="50" t="s">
        <v>694</v>
      </c>
      <c r="AN116" s="50" t="s">
        <v>694</v>
      </c>
      <c r="AO116" s="62" t="s">
        <v>1156</v>
      </c>
      <c r="AP116" s="50" t="s">
        <v>696</v>
      </c>
      <c r="AQ116" s="62" t="s">
        <v>4</v>
      </c>
    </row>
    <row r="117" spans="1:43" x14ac:dyDescent="0.3">
      <c r="A117" s="62" t="s">
        <v>1158</v>
      </c>
      <c r="B117" s="50" t="s">
        <v>1159</v>
      </c>
      <c r="C117" s="62" t="s">
        <v>1047</v>
      </c>
      <c r="D117" s="62" t="s">
        <v>677</v>
      </c>
      <c r="E117" s="62" t="s">
        <v>346</v>
      </c>
      <c r="F117" s="50" t="s">
        <v>1160</v>
      </c>
      <c r="G117" s="50" t="s">
        <v>4</v>
      </c>
      <c r="H117" s="50" t="s">
        <v>1161</v>
      </c>
      <c r="I117" s="50" t="s">
        <v>1162</v>
      </c>
      <c r="J117" s="50" t="s">
        <v>1163</v>
      </c>
      <c r="K117" s="50" t="s">
        <v>1164</v>
      </c>
      <c r="L117" s="63">
        <v>522557121</v>
      </c>
      <c r="M117" s="63">
        <v>0</v>
      </c>
      <c r="N117" s="62" t="s">
        <v>684</v>
      </c>
      <c r="O117" s="62" t="s">
        <v>674</v>
      </c>
      <c r="P117" s="50" t="s">
        <v>4</v>
      </c>
      <c r="Q117" s="50" t="s">
        <v>1053</v>
      </c>
      <c r="R117" s="50" t="s">
        <v>4</v>
      </c>
      <c r="S117" s="50" t="s">
        <v>1054</v>
      </c>
      <c r="T117" s="50" t="s">
        <v>687</v>
      </c>
      <c r="U117" s="50" t="s">
        <v>798</v>
      </c>
      <c r="V117" s="50" t="s">
        <v>1165</v>
      </c>
      <c r="W117" s="50" t="s">
        <v>4</v>
      </c>
      <c r="X117" s="50" t="s">
        <v>4</v>
      </c>
      <c r="Y117" s="50" t="s">
        <v>691</v>
      </c>
      <c r="Z117" s="50" t="s">
        <v>692</v>
      </c>
      <c r="AA117" s="50" t="s">
        <v>1159</v>
      </c>
      <c r="AB117" s="50" t="s">
        <v>4</v>
      </c>
      <c r="AC117" s="50" t="s">
        <v>4</v>
      </c>
      <c r="AD117" s="62" t="s">
        <v>1047</v>
      </c>
      <c r="AE117" s="50" t="s">
        <v>4</v>
      </c>
      <c r="AF117" s="50" t="s">
        <v>4</v>
      </c>
      <c r="AG117" s="50" t="s">
        <v>4</v>
      </c>
      <c r="AH117" s="62" t="s">
        <v>913</v>
      </c>
      <c r="AI117" s="50" t="s">
        <v>4</v>
      </c>
      <c r="AJ117" s="62" t="s">
        <v>1047</v>
      </c>
      <c r="AK117" s="50" t="s">
        <v>4</v>
      </c>
      <c r="AL117" s="50" t="s">
        <v>693</v>
      </c>
      <c r="AM117" s="50" t="s">
        <v>694</v>
      </c>
      <c r="AN117" s="50" t="s">
        <v>694</v>
      </c>
      <c r="AO117" s="62" t="s">
        <v>1166</v>
      </c>
      <c r="AP117" s="50" t="s">
        <v>914</v>
      </c>
      <c r="AQ117" s="62" t="s">
        <v>4</v>
      </c>
    </row>
    <row r="118" spans="1:43" x14ac:dyDescent="0.3">
      <c r="A118" s="62" t="s">
        <v>1167</v>
      </c>
      <c r="B118" s="50" t="s">
        <v>1159</v>
      </c>
      <c r="C118" s="62" t="s">
        <v>1047</v>
      </c>
      <c r="D118" s="62" t="s">
        <v>677</v>
      </c>
      <c r="E118" s="62" t="s">
        <v>346</v>
      </c>
      <c r="F118" s="50" t="s">
        <v>1160</v>
      </c>
      <c r="G118" s="50" t="s">
        <v>4</v>
      </c>
      <c r="H118" s="50" t="s">
        <v>1163</v>
      </c>
      <c r="I118" s="50" t="s">
        <v>1168</v>
      </c>
      <c r="J118" s="50" t="s">
        <v>1161</v>
      </c>
      <c r="K118" s="50" t="s">
        <v>1169</v>
      </c>
      <c r="L118" s="63">
        <v>0</v>
      </c>
      <c r="M118" s="63">
        <v>522557121</v>
      </c>
      <c r="N118" s="62" t="s">
        <v>684</v>
      </c>
      <c r="O118" s="62" t="s">
        <v>674</v>
      </c>
      <c r="P118" s="50" t="s">
        <v>4</v>
      </c>
      <c r="Q118" s="50" t="s">
        <v>1053</v>
      </c>
      <c r="R118" s="50" t="s">
        <v>4</v>
      </c>
      <c r="S118" s="50" t="s">
        <v>1054</v>
      </c>
      <c r="T118" s="50" t="s">
        <v>687</v>
      </c>
      <c r="U118" s="50" t="s">
        <v>798</v>
      </c>
      <c r="V118" s="50" t="s">
        <v>1165</v>
      </c>
      <c r="W118" s="50" t="s">
        <v>4</v>
      </c>
      <c r="X118" s="50" t="s">
        <v>4</v>
      </c>
      <c r="Y118" s="50" t="s">
        <v>691</v>
      </c>
      <c r="Z118" s="50" t="s">
        <v>692</v>
      </c>
      <c r="AA118" s="50" t="s">
        <v>1159</v>
      </c>
      <c r="AB118" s="50" t="s">
        <v>4</v>
      </c>
      <c r="AC118" s="50" t="s">
        <v>4</v>
      </c>
      <c r="AD118" s="62" t="s">
        <v>1047</v>
      </c>
      <c r="AE118" s="50" t="s">
        <v>4</v>
      </c>
      <c r="AF118" s="50" t="s">
        <v>4</v>
      </c>
      <c r="AG118" s="50" t="s">
        <v>4</v>
      </c>
      <c r="AH118" s="62" t="s">
        <v>913</v>
      </c>
      <c r="AI118" s="50" t="s">
        <v>4</v>
      </c>
      <c r="AJ118" s="62" t="s">
        <v>1047</v>
      </c>
      <c r="AK118" s="50" t="s">
        <v>4</v>
      </c>
      <c r="AL118" s="50" t="s">
        <v>693</v>
      </c>
      <c r="AM118" s="50" t="s">
        <v>694</v>
      </c>
      <c r="AN118" s="50" t="s">
        <v>694</v>
      </c>
      <c r="AO118" s="62" t="s">
        <v>1166</v>
      </c>
      <c r="AP118" s="50" t="s">
        <v>914</v>
      </c>
      <c r="AQ118" s="62" t="s">
        <v>4</v>
      </c>
    </row>
    <row r="119" spans="1:43" x14ac:dyDescent="0.3">
      <c r="A119" s="62" t="s">
        <v>15</v>
      </c>
      <c r="B119" s="50" t="s">
        <v>1159</v>
      </c>
      <c r="C119" s="62" t="s">
        <v>1047</v>
      </c>
      <c r="D119" s="62" t="s">
        <v>677</v>
      </c>
      <c r="E119" s="62" t="s">
        <v>346</v>
      </c>
      <c r="F119" s="50" t="s">
        <v>1160</v>
      </c>
      <c r="G119" s="50" t="s">
        <v>4</v>
      </c>
      <c r="H119" s="50" t="s">
        <v>1161</v>
      </c>
      <c r="I119" s="50" t="s">
        <v>1162</v>
      </c>
      <c r="J119" s="50" t="s">
        <v>1163</v>
      </c>
      <c r="K119" s="50" t="s">
        <v>1164</v>
      </c>
      <c r="L119" s="63">
        <v>316212755</v>
      </c>
      <c r="M119" s="63">
        <v>0</v>
      </c>
      <c r="N119" s="62" t="s">
        <v>684</v>
      </c>
      <c r="O119" s="62" t="s">
        <v>674</v>
      </c>
      <c r="P119" s="50" t="s">
        <v>4</v>
      </c>
      <c r="Q119" s="50" t="s">
        <v>1053</v>
      </c>
      <c r="R119" s="50" t="s">
        <v>4</v>
      </c>
      <c r="S119" s="50" t="s">
        <v>1054</v>
      </c>
      <c r="T119" s="50" t="s">
        <v>687</v>
      </c>
      <c r="U119" s="50" t="s">
        <v>992</v>
      </c>
      <c r="V119" s="50" t="s">
        <v>1165</v>
      </c>
      <c r="W119" s="50" t="s">
        <v>4</v>
      </c>
      <c r="X119" s="50" t="s">
        <v>4</v>
      </c>
      <c r="Y119" s="50" t="s">
        <v>691</v>
      </c>
      <c r="Z119" s="50" t="s">
        <v>692</v>
      </c>
      <c r="AA119" s="50" t="s">
        <v>1159</v>
      </c>
      <c r="AB119" s="50" t="s">
        <v>4</v>
      </c>
      <c r="AC119" s="50" t="s">
        <v>4</v>
      </c>
      <c r="AD119" s="62" t="s">
        <v>1047</v>
      </c>
      <c r="AE119" s="50" t="s">
        <v>4</v>
      </c>
      <c r="AF119" s="50" t="s">
        <v>4</v>
      </c>
      <c r="AG119" s="50" t="s">
        <v>4</v>
      </c>
      <c r="AH119" s="62" t="s">
        <v>913</v>
      </c>
      <c r="AI119" s="50" t="s">
        <v>4</v>
      </c>
      <c r="AJ119" s="62" t="s">
        <v>1047</v>
      </c>
      <c r="AK119" s="50" t="s">
        <v>4</v>
      </c>
      <c r="AL119" s="50" t="s">
        <v>693</v>
      </c>
      <c r="AM119" s="50" t="s">
        <v>694</v>
      </c>
      <c r="AN119" s="50" t="s">
        <v>694</v>
      </c>
      <c r="AO119" s="62" t="s">
        <v>1166</v>
      </c>
      <c r="AP119" s="50" t="s">
        <v>914</v>
      </c>
      <c r="AQ119" s="62" t="s">
        <v>4</v>
      </c>
    </row>
    <row r="120" spans="1:43" x14ac:dyDescent="0.3">
      <c r="A120" s="62" t="s">
        <v>20</v>
      </c>
      <c r="B120" s="50" t="s">
        <v>1159</v>
      </c>
      <c r="C120" s="62" t="s">
        <v>1047</v>
      </c>
      <c r="D120" s="62" t="s">
        <v>677</v>
      </c>
      <c r="E120" s="62" t="s">
        <v>346</v>
      </c>
      <c r="F120" s="50" t="s">
        <v>1160</v>
      </c>
      <c r="G120" s="50" t="s">
        <v>4</v>
      </c>
      <c r="H120" s="50" t="s">
        <v>1163</v>
      </c>
      <c r="I120" s="50" t="s">
        <v>1168</v>
      </c>
      <c r="J120" s="50" t="s">
        <v>1161</v>
      </c>
      <c r="K120" s="50" t="s">
        <v>1169</v>
      </c>
      <c r="L120" s="63">
        <v>0</v>
      </c>
      <c r="M120" s="63">
        <v>316212755</v>
      </c>
      <c r="N120" s="62" t="s">
        <v>684</v>
      </c>
      <c r="O120" s="62" t="s">
        <v>674</v>
      </c>
      <c r="P120" s="50" t="s">
        <v>4</v>
      </c>
      <c r="Q120" s="50" t="s">
        <v>1053</v>
      </c>
      <c r="R120" s="50" t="s">
        <v>4</v>
      </c>
      <c r="S120" s="50" t="s">
        <v>1054</v>
      </c>
      <c r="T120" s="50" t="s">
        <v>687</v>
      </c>
      <c r="U120" s="50" t="s">
        <v>992</v>
      </c>
      <c r="V120" s="50" t="s">
        <v>1165</v>
      </c>
      <c r="W120" s="50" t="s">
        <v>4</v>
      </c>
      <c r="X120" s="50" t="s">
        <v>4</v>
      </c>
      <c r="Y120" s="50" t="s">
        <v>691</v>
      </c>
      <c r="Z120" s="50" t="s">
        <v>692</v>
      </c>
      <c r="AA120" s="50" t="s">
        <v>1159</v>
      </c>
      <c r="AB120" s="50" t="s">
        <v>4</v>
      </c>
      <c r="AC120" s="50" t="s">
        <v>4</v>
      </c>
      <c r="AD120" s="62" t="s">
        <v>1047</v>
      </c>
      <c r="AE120" s="50" t="s">
        <v>4</v>
      </c>
      <c r="AF120" s="50" t="s">
        <v>4</v>
      </c>
      <c r="AG120" s="50" t="s">
        <v>4</v>
      </c>
      <c r="AH120" s="62" t="s">
        <v>913</v>
      </c>
      <c r="AI120" s="50" t="s">
        <v>4</v>
      </c>
      <c r="AJ120" s="62" t="s">
        <v>1047</v>
      </c>
      <c r="AK120" s="50" t="s">
        <v>4</v>
      </c>
      <c r="AL120" s="50" t="s">
        <v>693</v>
      </c>
      <c r="AM120" s="50" t="s">
        <v>694</v>
      </c>
      <c r="AN120" s="50" t="s">
        <v>694</v>
      </c>
      <c r="AO120" s="62" t="s">
        <v>1166</v>
      </c>
      <c r="AP120" s="50" t="s">
        <v>914</v>
      </c>
      <c r="AQ120" s="62" t="s">
        <v>4</v>
      </c>
    </row>
    <row r="121" spans="1:43" x14ac:dyDescent="0.3">
      <c r="A121" s="62" t="s">
        <v>1170</v>
      </c>
      <c r="B121" s="50" t="s">
        <v>1171</v>
      </c>
      <c r="C121" s="62" t="s">
        <v>1047</v>
      </c>
      <c r="D121" s="62" t="s">
        <v>677</v>
      </c>
      <c r="E121" s="62" t="s">
        <v>346</v>
      </c>
      <c r="F121" s="50" t="s">
        <v>1160</v>
      </c>
      <c r="G121" s="50" t="s">
        <v>4</v>
      </c>
      <c r="H121" s="50" t="s">
        <v>1172</v>
      </c>
      <c r="I121" s="50" t="s">
        <v>1173</v>
      </c>
      <c r="J121" s="50" t="s">
        <v>1174</v>
      </c>
      <c r="K121" s="50" t="s">
        <v>1175</v>
      </c>
      <c r="L121" s="63">
        <v>4248406</v>
      </c>
      <c r="M121" s="63">
        <v>0</v>
      </c>
      <c r="N121" s="62" t="s">
        <v>684</v>
      </c>
      <c r="O121" s="62" t="s">
        <v>674</v>
      </c>
      <c r="P121" s="50" t="s">
        <v>4</v>
      </c>
      <c r="Q121" s="50" t="s">
        <v>1053</v>
      </c>
      <c r="R121" s="50" t="s">
        <v>4</v>
      </c>
      <c r="S121" s="50" t="s">
        <v>1054</v>
      </c>
      <c r="T121" s="50" t="s">
        <v>687</v>
      </c>
      <c r="U121" s="50" t="s">
        <v>688</v>
      </c>
      <c r="V121" s="50" t="s">
        <v>710</v>
      </c>
      <c r="W121" s="50" t="s">
        <v>4</v>
      </c>
      <c r="X121" s="50" t="s">
        <v>4</v>
      </c>
      <c r="Y121" s="50" t="s">
        <v>691</v>
      </c>
      <c r="Z121" s="50" t="s">
        <v>692</v>
      </c>
      <c r="AA121" s="50" t="s">
        <v>1171</v>
      </c>
      <c r="AB121" s="50" t="s">
        <v>4</v>
      </c>
      <c r="AC121" s="50" t="s">
        <v>4</v>
      </c>
      <c r="AD121" s="62" t="s">
        <v>1047</v>
      </c>
      <c r="AE121" s="50" t="s">
        <v>4</v>
      </c>
      <c r="AF121" s="50" t="s">
        <v>4</v>
      </c>
      <c r="AG121" s="50" t="s">
        <v>4</v>
      </c>
      <c r="AH121" s="62" t="s">
        <v>913</v>
      </c>
      <c r="AI121" s="50" t="s">
        <v>4</v>
      </c>
      <c r="AJ121" s="62" t="s">
        <v>1047</v>
      </c>
      <c r="AK121" s="50" t="s">
        <v>4</v>
      </c>
      <c r="AL121" s="50" t="s">
        <v>693</v>
      </c>
      <c r="AM121" s="50" t="s">
        <v>694</v>
      </c>
      <c r="AN121" s="50" t="s">
        <v>694</v>
      </c>
      <c r="AO121" s="62" t="s">
        <v>1176</v>
      </c>
      <c r="AP121" s="50" t="s">
        <v>914</v>
      </c>
      <c r="AQ121" s="62" t="s">
        <v>4</v>
      </c>
    </row>
    <row r="122" spans="1:43" x14ac:dyDescent="0.3">
      <c r="A122" s="62" t="s">
        <v>1177</v>
      </c>
      <c r="B122" s="50" t="s">
        <v>1171</v>
      </c>
      <c r="C122" s="62" t="s">
        <v>1047</v>
      </c>
      <c r="D122" s="62" t="s">
        <v>677</v>
      </c>
      <c r="E122" s="62" t="s">
        <v>346</v>
      </c>
      <c r="F122" s="50" t="s">
        <v>1160</v>
      </c>
      <c r="G122" s="50" t="s">
        <v>4</v>
      </c>
      <c r="H122" s="50" t="s">
        <v>1174</v>
      </c>
      <c r="I122" s="50" t="s">
        <v>1178</v>
      </c>
      <c r="J122" s="50" t="s">
        <v>1172</v>
      </c>
      <c r="K122" s="50" t="s">
        <v>1179</v>
      </c>
      <c r="L122" s="63">
        <v>0</v>
      </c>
      <c r="M122" s="63">
        <v>4248406</v>
      </c>
      <c r="N122" s="62" t="s">
        <v>684</v>
      </c>
      <c r="O122" s="62" t="s">
        <v>674</v>
      </c>
      <c r="P122" s="50" t="s">
        <v>4</v>
      </c>
      <c r="Q122" s="50" t="s">
        <v>1053</v>
      </c>
      <c r="R122" s="50" t="s">
        <v>4</v>
      </c>
      <c r="S122" s="50" t="s">
        <v>1054</v>
      </c>
      <c r="T122" s="50" t="s">
        <v>687</v>
      </c>
      <c r="U122" s="50" t="s">
        <v>688</v>
      </c>
      <c r="V122" s="50" t="s">
        <v>710</v>
      </c>
      <c r="W122" s="50" t="s">
        <v>4</v>
      </c>
      <c r="X122" s="50" t="s">
        <v>4</v>
      </c>
      <c r="Y122" s="50" t="s">
        <v>691</v>
      </c>
      <c r="Z122" s="50" t="s">
        <v>692</v>
      </c>
      <c r="AA122" s="50" t="s">
        <v>1171</v>
      </c>
      <c r="AB122" s="50" t="s">
        <v>4</v>
      </c>
      <c r="AC122" s="50" t="s">
        <v>4</v>
      </c>
      <c r="AD122" s="62" t="s">
        <v>1047</v>
      </c>
      <c r="AE122" s="50" t="s">
        <v>4</v>
      </c>
      <c r="AF122" s="50" t="s">
        <v>4</v>
      </c>
      <c r="AG122" s="50" t="s">
        <v>4</v>
      </c>
      <c r="AH122" s="62" t="s">
        <v>913</v>
      </c>
      <c r="AI122" s="50" t="s">
        <v>4</v>
      </c>
      <c r="AJ122" s="62" t="s">
        <v>1047</v>
      </c>
      <c r="AK122" s="50" t="s">
        <v>4</v>
      </c>
      <c r="AL122" s="50" t="s">
        <v>693</v>
      </c>
      <c r="AM122" s="50" t="s">
        <v>694</v>
      </c>
      <c r="AN122" s="50" t="s">
        <v>694</v>
      </c>
      <c r="AO122" s="62" t="s">
        <v>1176</v>
      </c>
      <c r="AP122" s="50" t="s">
        <v>914</v>
      </c>
      <c r="AQ122" s="62" t="s">
        <v>4</v>
      </c>
    </row>
    <row r="123" spans="1:43" x14ac:dyDescent="0.3">
      <c r="A123" s="62" t="s">
        <v>1180</v>
      </c>
      <c r="B123" s="50" t="s">
        <v>1181</v>
      </c>
      <c r="C123" s="62" t="s">
        <v>1047</v>
      </c>
      <c r="D123" s="62" t="s">
        <v>677</v>
      </c>
      <c r="E123" s="62" t="s">
        <v>346</v>
      </c>
      <c r="F123" s="50" t="s">
        <v>1182</v>
      </c>
      <c r="G123" s="50" t="s">
        <v>1183</v>
      </c>
      <c r="H123" s="50" t="s">
        <v>977</v>
      </c>
      <c r="I123" s="50" t="s">
        <v>980</v>
      </c>
      <c r="J123" s="50" t="s">
        <v>1184</v>
      </c>
      <c r="K123" s="50" t="s">
        <v>1185</v>
      </c>
      <c r="L123" s="63">
        <v>143000000</v>
      </c>
      <c r="M123" s="63">
        <v>0</v>
      </c>
      <c r="N123" s="62" t="s">
        <v>684</v>
      </c>
      <c r="O123" s="62" t="s">
        <v>674</v>
      </c>
      <c r="P123" s="50" t="s">
        <v>4</v>
      </c>
      <c r="Q123" s="50" t="s">
        <v>1104</v>
      </c>
      <c r="R123" s="50" t="s">
        <v>544</v>
      </c>
      <c r="S123" s="50" t="s">
        <v>1105</v>
      </c>
      <c r="T123" s="50" t="s">
        <v>687</v>
      </c>
      <c r="U123" s="50" t="s">
        <v>709</v>
      </c>
      <c r="V123" s="50" t="s">
        <v>689</v>
      </c>
      <c r="W123" s="50" t="s">
        <v>4</v>
      </c>
      <c r="X123" s="50" t="s">
        <v>4</v>
      </c>
      <c r="Y123" s="50" t="s">
        <v>691</v>
      </c>
      <c r="Z123" s="50" t="s">
        <v>692</v>
      </c>
      <c r="AA123" s="50" t="s">
        <v>1181</v>
      </c>
      <c r="AB123" s="50" t="s">
        <v>4</v>
      </c>
      <c r="AC123" s="50" t="s">
        <v>4</v>
      </c>
      <c r="AD123" s="62" t="s">
        <v>1047</v>
      </c>
      <c r="AE123" s="50" t="s">
        <v>4</v>
      </c>
      <c r="AF123" s="50" t="s">
        <v>4</v>
      </c>
      <c r="AG123" s="50" t="s">
        <v>4</v>
      </c>
      <c r="AH123" s="62" t="s">
        <v>1047</v>
      </c>
      <c r="AI123" s="50" t="s">
        <v>4</v>
      </c>
      <c r="AJ123" s="62" t="s">
        <v>1047</v>
      </c>
      <c r="AK123" s="50" t="s">
        <v>4</v>
      </c>
      <c r="AL123" s="50" t="s">
        <v>693</v>
      </c>
      <c r="AM123" s="50" t="s">
        <v>694</v>
      </c>
      <c r="AN123" s="50" t="s">
        <v>694</v>
      </c>
      <c r="AO123" s="62" t="s">
        <v>1186</v>
      </c>
      <c r="AP123" s="50" t="s">
        <v>696</v>
      </c>
      <c r="AQ123" s="62" t="s">
        <v>4</v>
      </c>
    </row>
    <row r="124" spans="1:43" x14ac:dyDescent="0.3">
      <c r="A124" s="62" t="s">
        <v>1187</v>
      </c>
      <c r="B124" s="50" t="s">
        <v>1181</v>
      </c>
      <c r="C124" s="62" t="s">
        <v>1047</v>
      </c>
      <c r="D124" s="62" t="s">
        <v>677</v>
      </c>
      <c r="E124" s="62" t="s">
        <v>346</v>
      </c>
      <c r="F124" s="50" t="s">
        <v>1182</v>
      </c>
      <c r="G124" s="50" t="s">
        <v>1183</v>
      </c>
      <c r="H124" s="50" t="s">
        <v>1184</v>
      </c>
      <c r="I124" s="50" t="s">
        <v>1188</v>
      </c>
      <c r="J124" s="50" t="s">
        <v>977</v>
      </c>
      <c r="K124" s="50" t="s">
        <v>978</v>
      </c>
      <c r="L124" s="63">
        <v>0</v>
      </c>
      <c r="M124" s="63">
        <v>143000000</v>
      </c>
      <c r="N124" s="62" t="s">
        <v>684</v>
      </c>
      <c r="O124" s="62" t="s">
        <v>674</v>
      </c>
      <c r="P124" s="50" t="s">
        <v>4</v>
      </c>
      <c r="Q124" s="50" t="s">
        <v>1104</v>
      </c>
      <c r="R124" s="50" t="s">
        <v>544</v>
      </c>
      <c r="S124" s="50" t="s">
        <v>1105</v>
      </c>
      <c r="T124" s="50" t="s">
        <v>687</v>
      </c>
      <c r="U124" s="50" t="s">
        <v>709</v>
      </c>
      <c r="V124" s="50" t="s">
        <v>689</v>
      </c>
      <c r="W124" s="50" t="s">
        <v>179</v>
      </c>
      <c r="X124" s="50" t="s">
        <v>970</v>
      </c>
      <c r="Y124" s="50" t="s">
        <v>691</v>
      </c>
      <c r="Z124" s="50" t="s">
        <v>692</v>
      </c>
      <c r="AA124" s="50" t="s">
        <v>1181</v>
      </c>
      <c r="AB124" s="50" t="s">
        <v>4</v>
      </c>
      <c r="AC124" s="50" t="s">
        <v>4</v>
      </c>
      <c r="AD124" s="62" t="s">
        <v>1047</v>
      </c>
      <c r="AE124" s="50" t="s">
        <v>4</v>
      </c>
      <c r="AF124" s="50" t="s">
        <v>4</v>
      </c>
      <c r="AG124" s="50" t="s">
        <v>4</v>
      </c>
      <c r="AH124" s="62" t="s">
        <v>1047</v>
      </c>
      <c r="AI124" s="50" t="s">
        <v>4</v>
      </c>
      <c r="AJ124" s="62" t="s">
        <v>1047</v>
      </c>
      <c r="AK124" s="50" t="s">
        <v>4</v>
      </c>
      <c r="AL124" s="50" t="s">
        <v>693</v>
      </c>
      <c r="AM124" s="50" t="s">
        <v>694</v>
      </c>
      <c r="AN124" s="50" t="s">
        <v>694</v>
      </c>
      <c r="AO124" s="62" t="s">
        <v>1186</v>
      </c>
      <c r="AP124" s="50" t="s">
        <v>696</v>
      </c>
      <c r="AQ124" s="62" t="s">
        <v>4</v>
      </c>
    </row>
    <row r="125" spans="1:43" x14ac:dyDescent="0.3">
      <c r="A125" s="62" t="s">
        <v>1189</v>
      </c>
      <c r="B125" s="50" t="s">
        <v>1190</v>
      </c>
      <c r="C125" s="62" t="s">
        <v>1047</v>
      </c>
      <c r="D125" s="62" t="s">
        <v>677</v>
      </c>
      <c r="E125" s="62" t="s">
        <v>346</v>
      </c>
      <c r="F125" s="50" t="s">
        <v>1191</v>
      </c>
      <c r="G125" s="50" t="s">
        <v>1192</v>
      </c>
      <c r="H125" s="50" t="s">
        <v>1193</v>
      </c>
      <c r="I125" s="50" t="s">
        <v>1194</v>
      </c>
      <c r="J125" s="50" t="s">
        <v>1195</v>
      </c>
      <c r="K125" s="50" t="s">
        <v>1196</v>
      </c>
      <c r="L125" s="63">
        <v>0</v>
      </c>
      <c r="M125" s="63">
        <v>286000000</v>
      </c>
      <c r="N125" s="62" t="s">
        <v>684</v>
      </c>
      <c r="O125" s="62" t="s">
        <v>674</v>
      </c>
      <c r="P125" s="50" t="s">
        <v>4</v>
      </c>
      <c r="Q125" s="50" t="s">
        <v>1053</v>
      </c>
      <c r="R125" s="50" t="s">
        <v>4</v>
      </c>
      <c r="S125" s="50" t="s">
        <v>1054</v>
      </c>
      <c r="T125" s="50" t="s">
        <v>687</v>
      </c>
      <c r="U125" s="50" t="s">
        <v>709</v>
      </c>
      <c r="V125" s="50" t="s">
        <v>689</v>
      </c>
      <c r="W125" s="50" t="s">
        <v>4</v>
      </c>
      <c r="X125" s="50" t="s">
        <v>4</v>
      </c>
      <c r="Y125" s="50" t="s">
        <v>691</v>
      </c>
      <c r="Z125" s="50" t="s">
        <v>692</v>
      </c>
      <c r="AA125" s="50" t="s">
        <v>1190</v>
      </c>
      <c r="AB125" s="50" t="s">
        <v>4</v>
      </c>
      <c r="AC125" s="50" t="s">
        <v>4</v>
      </c>
      <c r="AD125" s="62" t="s">
        <v>1047</v>
      </c>
      <c r="AE125" s="50" t="s">
        <v>4</v>
      </c>
      <c r="AF125" s="50" t="s">
        <v>4</v>
      </c>
      <c r="AG125" s="50" t="s">
        <v>4</v>
      </c>
      <c r="AH125" s="62" t="s">
        <v>1047</v>
      </c>
      <c r="AI125" s="50" t="s">
        <v>4</v>
      </c>
      <c r="AJ125" s="62" t="s">
        <v>1047</v>
      </c>
      <c r="AK125" s="50" t="s">
        <v>4</v>
      </c>
      <c r="AL125" s="50" t="s">
        <v>693</v>
      </c>
      <c r="AM125" s="50" t="s">
        <v>694</v>
      </c>
      <c r="AN125" s="50" t="s">
        <v>694</v>
      </c>
      <c r="AO125" s="62" t="s">
        <v>1197</v>
      </c>
      <c r="AP125" s="50" t="s">
        <v>696</v>
      </c>
      <c r="AQ125" s="62" t="s">
        <v>4</v>
      </c>
    </row>
    <row r="126" spans="1:43" x14ac:dyDescent="0.3">
      <c r="A126" s="62" t="s">
        <v>1198</v>
      </c>
      <c r="B126" s="50" t="s">
        <v>1190</v>
      </c>
      <c r="C126" s="62" t="s">
        <v>1047</v>
      </c>
      <c r="D126" s="62" t="s">
        <v>677</v>
      </c>
      <c r="E126" s="62" t="s">
        <v>346</v>
      </c>
      <c r="F126" s="50" t="s">
        <v>1191</v>
      </c>
      <c r="G126" s="50" t="s">
        <v>1192</v>
      </c>
      <c r="H126" s="50" t="s">
        <v>1195</v>
      </c>
      <c r="I126" s="50" t="s">
        <v>1199</v>
      </c>
      <c r="J126" s="50" t="s">
        <v>1193</v>
      </c>
      <c r="K126" s="50" t="s">
        <v>1200</v>
      </c>
      <c r="L126" s="63">
        <v>286000000</v>
      </c>
      <c r="M126" s="63">
        <v>0</v>
      </c>
      <c r="N126" s="62" t="s">
        <v>684</v>
      </c>
      <c r="O126" s="62" t="s">
        <v>674</v>
      </c>
      <c r="P126" s="50" t="s">
        <v>4</v>
      </c>
      <c r="Q126" s="50" t="s">
        <v>1053</v>
      </c>
      <c r="R126" s="50" t="s">
        <v>4</v>
      </c>
      <c r="S126" s="50" t="s">
        <v>1054</v>
      </c>
      <c r="T126" s="50" t="s">
        <v>687</v>
      </c>
      <c r="U126" s="50" t="s">
        <v>709</v>
      </c>
      <c r="V126" s="50" t="s">
        <v>689</v>
      </c>
      <c r="W126" s="50" t="s">
        <v>4</v>
      </c>
      <c r="X126" s="50" t="s">
        <v>4</v>
      </c>
      <c r="Y126" s="50" t="s">
        <v>691</v>
      </c>
      <c r="Z126" s="50" t="s">
        <v>692</v>
      </c>
      <c r="AA126" s="50" t="s">
        <v>1190</v>
      </c>
      <c r="AB126" s="50" t="s">
        <v>4</v>
      </c>
      <c r="AC126" s="50" t="s">
        <v>4</v>
      </c>
      <c r="AD126" s="62" t="s">
        <v>1047</v>
      </c>
      <c r="AE126" s="50" t="s">
        <v>4</v>
      </c>
      <c r="AF126" s="50" t="s">
        <v>4</v>
      </c>
      <c r="AG126" s="50" t="s">
        <v>4</v>
      </c>
      <c r="AH126" s="62" t="s">
        <v>1047</v>
      </c>
      <c r="AI126" s="50" t="s">
        <v>4</v>
      </c>
      <c r="AJ126" s="62" t="s">
        <v>1047</v>
      </c>
      <c r="AK126" s="50" t="s">
        <v>4</v>
      </c>
      <c r="AL126" s="50" t="s">
        <v>693</v>
      </c>
      <c r="AM126" s="50" t="s">
        <v>694</v>
      </c>
      <c r="AN126" s="50" t="s">
        <v>694</v>
      </c>
      <c r="AO126" s="62" t="s">
        <v>1197</v>
      </c>
      <c r="AP126" s="50" t="s">
        <v>696</v>
      </c>
      <c r="AQ126" s="62" t="s">
        <v>4</v>
      </c>
    </row>
    <row r="127" spans="1:43" x14ac:dyDescent="0.3">
      <c r="A127" s="62" t="s">
        <v>1201</v>
      </c>
      <c r="B127" s="50" t="s">
        <v>1202</v>
      </c>
      <c r="C127" s="62" t="s">
        <v>1047</v>
      </c>
      <c r="D127" s="62" t="s">
        <v>677</v>
      </c>
      <c r="E127" s="62" t="s">
        <v>346</v>
      </c>
      <c r="F127" s="50" t="s">
        <v>1203</v>
      </c>
      <c r="G127" s="50" t="s">
        <v>1192</v>
      </c>
      <c r="H127" s="50" t="s">
        <v>1193</v>
      </c>
      <c r="I127" s="50" t="s">
        <v>1194</v>
      </c>
      <c r="J127" s="50" t="s">
        <v>977</v>
      </c>
      <c r="K127" s="50" t="s">
        <v>978</v>
      </c>
      <c r="L127" s="63">
        <v>286000000</v>
      </c>
      <c r="M127" s="63">
        <v>0</v>
      </c>
      <c r="N127" s="62" t="s">
        <v>684</v>
      </c>
      <c r="O127" s="62" t="s">
        <v>674</v>
      </c>
      <c r="P127" s="50" t="s">
        <v>4</v>
      </c>
      <c r="Q127" s="50" t="s">
        <v>1053</v>
      </c>
      <c r="R127" s="50" t="s">
        <v>4</v>
      </c>
      <c r="S127" s="50" t="s">
        <v>1054</v>
      </c>
      <c r="T127" s="50" t="s">
        <v>687</v>
      </c>
      <c r="U127" s="50" t="s">
        <v>709</v>
      </c>
      <c r="V127" s="50" t="s">
        <v>689</v>
      </c>
      <c r="W127" s="50" t="s">
        <v>4</v>
      </c>
      <c r="X127" s="50" t="s">
        <v>4</v>
      </c>
      <c r="Y127" s="50" t="s">
        <v>691</v>
      </c>
      <c r="Z127" s="50" t="s">
        <v>692</v>
      </c>
      <c r="AA127" s="50" t="s">
        <v>1202</v>
      </c>
      <c r="AB127" s="50" t="s">
        <v>4</v>
      </c>
      <c r="AC127" s="50" t="s">
        <v>4</v>
      </c>
      <c r="AD127" s="62" t="s">
        <v>1047</v>
      </c>
      <c r="AE127" s="50" t="s">
        <v>4</v>
      </c>
      <c r="AF127" s="50" t="s">
        <v>4</v>
      </c>
      <c r="AG127" s="50" t="s">
        <v>4</v>
      </c>
      <c r="AH127" s="62" t="s">
        <v>1047</v>
      </c>
      <c r="AI127" s="50" t="s">
        <v>4</v>
      </c>
      <c r="AJ127" s="62" t="s">
        <v>1047</v>
      </c>
      <c r="AK127" s="50" t="s">
        <v>4</v>
      </c>
      <c r="AL127" s="50" t="s">
        <v>693</v>
      </c>
      <c r="AM127" s="50" t="s">
        <v>694</v>
      </c>
      <c r="AN127" s="50" t="s">
        <v>694</v>
      </c>
      <c r="AO127" s="62" t="s">
        <v>1204</v>
      </c>
      <c r="AP127" s="50" t="s">
        <v>696</v>
      </c>
      <c r="AQ127" s="62" t="s">
        <v>4</v>
      </c>
    </row>
    <row r="128" spans="1:43" x14ac:dyDescent="0.3">
      <c r="A128" s="62" t="s">
        <v>1205</v>
      </c>
      <c r="B128" s="50" t="s">
        <v>1202</v>
      </c>
      <c r="C128" s="62" t="s">
        <v>1047</v>
      </c>
      <c r="D128" s="62" t="s">
        <v>677</v>
      </c>
      <c r="E128" s="62" t="s">
        <v>346</v>
      </c>
      <c r="F128" s="50" t="s">
        <v>1203</v>
      </c>
      <c r="G128" s="50" t="s">
        <v>1192</v>
      </c>
      <c r="H128" s="50" t="s">
        <v>977</v>
      </c>
      <c r="I128" s="50" t="s">
        <v>980</v>
      </c>
      <c r="J128" s="50" t="s">
        <v>1193</v>
      </c>
      <c r="K128" s="50" t="s">
        <v>1200</v>
      </c>
      <c r="L128" s="63">
        <v>0</v>
      </c>
      <c r="M128" s="63">
        <v>286000000</v>
      </c>
      <c r="N128" s="62" t="s">
        <v>684</v>
      </c>
      <c r="O128" s="62" t="s">
        <v>674</v>
      </c>
      <c r="P128" s="50" t="s">
        <v>4</v>
      </c>
      <c r="Q128" s="50" t="s">
        <v>967</v>
      </c>
      <c r="R128" s="50" t="s">
        <v>554</v>
      </c>
      <c r="S128" s="50" t="s">
        <v>968</v>
      </c>
      <c r="T128" s="50" t="s">
        <v>687</v>
      </c>
      <c r="U128" s="50" t="s">
        <v>709</v>
      </c>
      <c r="V128" s="50" t="s">
        <v>689</v>
      </c>
      <c r="W128" s="50" t="s">
        <v>179</v>
      </c>
      <c r="X128" s="50" t="s">
        <v>970</v>
      </c>
      <c r="Y128" s="50" t="s">
        <v>691</v>
      </c>
      <c r="Z128" s="50" t="s">
        <v>692</v>
      </c>
      <c r="AA128" s="50" t="s">
        <v>1202</v>
      </c>
      <c r="AB128" s="50" t="s">
        <v>4</v>
      </c>
      <c r="AC128" s="50" t="s">
        <v>4</v>
      </c>
      <c r="AD128" s="62" t="s">
        <v>1047</v>
      </c>
      <c r="AE128" s="50" t="s">
        <v>4</v>
      </c>
      <c r="AF128" s="50" t="s">
        <v>4</v>
      </c>
      <c r="AG128" s="50" t="s">
        <v>4</v>
      </c>
      <c r="AH128" s="62" t="s">
        <v>1047</v>
      </c>
      <c r="AI128" s="50" t="s">
        <v>4</v>
      </c>
      <c r="AJ128" s="62" t="s">
        <v>1047</v>
      </c>
      <c r="AK128" s="50" t="s">
        <v>4</v>
      </c>
      <c r="AL128" s="50" t="s">
        <v>693</v>
      </c>
      <c r="AM128" s="50" t="s">
        <v>694</v>
      </c>
      <c r="AN128" s="50" t="s">
        <v>694</v>
      </c>
      <c r="AO128" s="62" t="s">
        <v>1204</v>
      </c>
      <c r="AP128" s="50" t="s">
        <v>696</v>
      </c>
      <c r="AQ128" s="62" t="s">
        <v>4</v>
      </c>
    </row>
    <row r="129" spans="1:43" x14ac:dyDescent="0.3">
      <c r="A129" s="62" t="s">
        <v>1206</v>
      </c>
      <c r="B129" s="50" t="s">
        <v>1207</v>
      </c>
      <c r="C129" s="62" t="s">
        <v>1047</v>
      </c>
      <c r="D129" s="62" t="s">
        <v>677</v>
      </c>
      <c r="E129" s="62" t="s">
        <v>346</v>
      </c>
      <c r="F129" s="50" t="s">
        <v>1160</v>
      </c>
      <c r="G129" s="50" t="s">
        <v>4</v>
      </c>
      <c r="H129" s="50" t="s">
        <v>1051</v>
      </c>
      <c r="I129" s="50" t="s">
        <v>1057</v>
      </c>
      <c r="J129" s="50" t="s">
        <v>1049</v>
      </c>
      <c r="K129" s="50" t="s">
        <v>1058</v>
      </c>
      <c r="L129" s="63">
        <v>532647789</v>
      </c>
      <c r="M129" s="63">
        <v>0</v>
      </c>
      <c r="N129" s="62" t="s">
        <v>684</v>
      </c>
      <c r="O129" s="62" t="s">
        <v>674</v>
      </c>
      <c r="P129" s="50" t="s">
        <v>4</v>
      </c>
      <c r="Q129" s="50" t="s">
        <v>1053</v>
      </c>
      <c r="R129" s="50" t="s">
        <v>4</v>
      </c>
      <c r="S129" s="50" t="s">
        <v>1054</v>
      </c>
      <c r="T129" s="50" t="s">
        <v>687</v>
      </c>
      <c r="U129" s="50" t="s">
        <v>709</v>
      </c>
      <c r="V129" s="50" t="s">
        <v>689</v>
      </c>
      <c r="W129" s="50" t="s">
        <v>4</v>
      </c>
      <c r="X129" s="50" t="s">
        <v>4</v>
      </c>
      <c r="Y129" s="50" t="s">
        <v>691</v>
      </c>
      <c r="Z129" s="50" t="s">
        <v>692</v>
      </c>
      <c r="AA129" s="50" t="s">
        <v>1207</v>
      </c>
      <c r="AB129" s="50" t="s">
        <v>4</v>
      </c>
      <c r="AC129" s="50" t="s">
        <v>4</v>
      </c>
      <c r="AD129" s="62" t="s">
        <v>1047</v>
      </c>
      <c r="AE129" s="50" t="s">
        <v>4</v>
      </c>
      <c r="AF129" s="50" t="s">
        <v>4</v>
      </c>
      <c r="AG129" s="50" t="s">
        <v>4</v>
      </c>
      <c r="AH129" s="62" t="s">
        <v>913</v>
      </c>
      <c r="AI129" s="50" t="s">
        <v>4</v>
      </c>
      <c r="AJ129" s="62" t="s">
        <v>1047</v>
      </c>
      <c r="AK129" s="50" t="s">
        <v>4</v>
      </c>
      <c r="AL129" s="50" t="s">
        <v>693</v>
      </c>
      <c r="AM129" s="50" t="s">
        <v>694</v>
      </c>
      <c r="AN129" s="50" t="s">
        <v>694</v>
      </c>
      <c r="AO129" s="62" t="s">
        <v>1208</v>
      </c>
      <c r="AP129" s="50" t="s">
        <v>914</v>
      </c>
      <c r="AQ129" s="62" t="s">
        <v>4</v>
      </c>
    </row>
    <row r="130" spans="1:43" x14ac:dyDescent="0.3">
      <c r="A130" s="62" t="s">
        <v>1209</v>
      </c>
      <c r="B130" s="50" t="s">
        <v>1207</v>
      </c>
      <c r="C130" s="62" t="s">
        <v>1047</v>
      </c>
      <c r="D130" s="62" t="s">
        <v>677</v>
      </c>
      <c r="E130" s="62" t="s">
        <v>346</v>
      </c>
      <c r="F130" s="50" t="s">
        <v>1160</v>
      </c>
      <c r="G130" s="50" t="s">
        <v>4</v>
      </c>
      <c r="H130" s="50" t="s">
        <v>1049</v>
      </c>
      <c r="I130" s="50" t="s">
        <v>1050</v>
      </c>
      <c r="J130" s="50" t="s">
        <v>1051</v>
      </c>
      <c r="K130" s="50" t="s">
        <v>1052</v>
      </c>
      <c r="L130" s="63">
        <v>0</v>
      </c>
      <c r="M130" s="63">
        <v>532647789</v>
      </c>
      <c r="N130" s="62" t="s">
        <v>684</v>
      </c>
      <c r="O130" s="62" t="s">
        <v>674</v>
      </c>
      <c r="P130" s="50" t="s">
        <v>4</v>
      </c>
      <c r="Q130" s="50" t="s">
        <v>1053</v>
      </c>
      <c r="R130" s="50" t="s">
        <v>4</v>
      </c>
      <c r="S130" s="50" t="s">
        <v>1054</v>
      </c>
      <c r="T130" s="50" t="s">
        <v>687</v>
      </c>
      <c r="U130" s="50" t="s">
        <v>709</v>
      </c>
      <c r="V130" s="50" t="s">
        <v>689</v>
      </c>
      <c r="W130" s="50" t="s">
        <v>4</v>
      </c>
      <c r="X130" s="50" t="s">
        <v>4</v>
      </c>
      <c r="Y130" s="50" t="s">
        <v>691</v>
      </c>
      <c r="Z130" s="50" t="s">
        <v>692</v>
      </c>
      <c r="AA130" s="50" t="s">
        <v>1207</v>
      </c>
      <c r="AB130" s="50" t="s">
        <v>4</v>
      </c>
      <c r="AC130" s="50" t="s">
        <v>4</v>
      </c>
      <c r="AD130" s="62" t="s">
        <v>1047</v>
      </c>
      <c r="AE130" s="50" t="s">
        <v>4</v>
      </c>
      <c r="AF130" s="50" t="s">
        <v>4</v>
      </c>
      <c r="AG130" s="50" t="s">
        <v>4</v>
      </c>
      <c r="AH130" s="62" t="s">
        <v>913</v>
      </c>
      <c r="AI130" s="50" t="s">
        <v>4</v>
      </c>
      <c r="AJ130" s="62" t="s">
        <v>1047</v>
      </c>
      <c r="AK130" s="50" t="s">
        <v>4</v>
      </c>
      <c r="AL130" s="50" t="s">
        <v>693</v>
      </c>
      <c r="AM130" s="50" t="s">
        <v>694</v>
      </c>
      <c r="AN130" s="50" t="s">
        <v>694</v>
      </c>
      <c r="AO130" s="62" t="s">
        <v>1208</v>
      </c>
      <c r="AP130" s="50" t="s">
        <v>914</v>
      </c>
      <c r="AQ130" s="62" t="s">
        <v>4</v>
      </c>
    </row>
    <row r="131" spans="1:43" x14ac:dyDescent="0.3">
      <c r="A131" s="62" t="s">
        <v>1210</v>
      </c>
      <c r="B131" s="50" t="s">
        <v>1211</v>
      </c>
      <c r="C131" s="62" t="s">
        <v>1047</v>
      </c>
      <c r="D131" s="62" t="s">
        <v>677</v>
      </c>
      <c r="E131" s="62" t="s">
        <v>346</v>
      </c>
      <c r="F131" s="50" t="s">
        <v>1212</v>
      </c>
      <c r="G131" s="50" t="s">
        <v>1213</v>
      </c>
      <c r="H131" s="50" t="s">
        <v>771</v>
      </c>
      <c r="I131" s="50" t="s">
        <v>784</v>
      </c>
      <c r="J131" s="50" t="s">
        <v>1214</v>
      </c>
      <c r="K131" s="50" t="s">
        <v>1215</v>
      </c>
      <c r="L131" s="63">
        <v>73235486</v>
      </c>
      <c r="M131" s="63">
        <v>0</v>
      </c>
      <c r="N131" s="62" t="s">
        <v>684</v>
      </c>
      <c r="O131" s="62" t="s">
        <v>674</v>
      </c>
      <c r="P131" s="50" t="s">
        <v>4</v>
      </c>
      <c r="Q131" s="50" t="s">
        <v>773</v>
      </c>
      <c r="R131" s="50" t="s">
        <v>457</v>
      </c>
      <c r="S131" s="50" t="s">
        <v>774</v>
      </c>
      <c r="T131" s="50" t="s">
        <v>687</v>
      </c>
      <c r="U131" s="50" t="s">
        <v>709</v>
      </c>
      <c r="V131" s="50" t="s">
        <v>689</v>
      </c>
      <c r="W131" s="50" t="s">
        <v>4</v>
      </c>
      <c r="X131" s="50" t="s">
        <v>4</v>
      </c>
      <c r="Y131" s="50" t="s">
        <v>691</v>
      </c>
      <c r="Z131" s="50" t="s">
        <v>692</v>
      </c>
      <c r="AA131" s="50" t="s">
        <v>1211</v>
      </c>
      <c r="AB131" s="50" t="s">
        <v>4</v>
      </c>
      <c r="AC131" s="50" t="s">
        <v>4</v>
      </c>
      <c r="AD131" s="62" t="s">
        <v>1047</v>
      </c>
      <c r="AE131" s="50" t="s">
        <v>4</v>
      </c>
      <c r="AF131" s="50" t="s">
        <v>4</v>
      </c>
      <c r="AG131" s="50" t="s">
        <v>4</v>
      </c>
      <c r="AH131" s="62" t="s">
        <v>1047</v>
      </c>
      <c r="AI131" s="50" t="s">
        <v>4</v>
      </c>
      <c r="AJ131" s="62" t="s">
        <v>1047</v>
      </c>
      <c r="AK131" s="50" t="s">
        <v>4</v>
      </c>
      <c r="AL131" s="50" t="s">
        <v>693</v>
      </c>
      <c r="AM131" s="50" t="s">
        <v>694</v>
      </c>
      <c r="AN131" s="50" t="s">
        <v>694</v>
      </c>
      <c r="AO131" s="62" t="s">
        <v>1216</v>
      </c>
      <c r="AP131" s="50" t="s">
        <v>696</v>
      </c>
      <c r="AQ131" s="62" t="s">
        <v>4</v>
      </c>
    </row>
    <row r="132" spans="1:43" x14ac:dyDescent="0.3">
      <c r="A132" s="62" t="s">
        <v>1217</v>
      </c>
      <c r="B132" s="50" t="s">
        <v>1211</v>
      </c>
      <c r="C132" s="62" t="s">
        <v>1047</v>
      </c>
      <c r="D132" s="62" t="s">
        <v>677</v>
      </c>
      <c r="E132" s="62" t="s">
        <v>346</v>
      </c>
      <c r="F132" s="50" t="s">
        <v>1212</v>
      </c>
      <c r="G132" s="50" t="s">
        <v>1213</v>
      </c>
      <c r="H132" s="50" t="s">
        <v>1214</v>
      </c>
      <c r="I132" s="50" t="s">
        <v>1218</v>
      </c>
      <c r="J132" s="50" t="s">
        <v>771</v>
      </c>
      <c r="K132" s="50" t="s">
        <v>772</v>
      </c>
      <c r="L132" s="63">
        <v>0</v>
      </c>
      <c r="M132" s="63">
        <v>73235486</v>
      </c>
      <c r="N132" s="62" t="s">
        <v>684</v>
      </c>
      <c r="O132" s="62" t="s">
        <v>674</v>
      </c>
      <c r="P132" s="50" t="s">
        <v>4</v>
      </c>
      <c r="Q132" s="50" t="s">
        <v>773</v>
      </c>
      <c r="R132" s="50" t="s">
        <v>457</v>
      </c>
      <c r="S132" s="50" t="s">
        <v>774</v>
      </c>
      <c r="T132" s="50" t="s">
        <v>687</v>
      </c>
      <c r="U132" s="50" t="s">
        <v>709</v>
      </c>
      <c r="V132" s="50" t="s">
        <v>689</v>
      </c>
      <c r="W132" s="50" t="s">
        <v>178</v>
      </c>
      <c r="X132" s="50" t="s">
        <v>775</v>
      </c>
      <c r="Y132" s="50" t="s">
        <v>691</v>
      </c>
      <c r="Z132" s="50" t="s">
        <v>692</v>
      </c>
      <c r="AA132" s="50" t="s">
        <v>1211</v>
      </c>
      <c r="AB132" s="50" t="s">
        <v>4</v>
      </c>
      <c r="AC132" s="50" t="s">
        <v>4</v>
      </c>
      <c r="AD132" s="62" t="s">
        <v>1047</v>
      </c>
      <c r="AE132" s="50" t="s">
        <v>4</v>
      </c>
      <c r="AF132" s="50" t="s">
        <v>4</v>
      </c>
      <c r="AG132" s="50" t="s">
        <v>4</v>
      </c>
      <c r="AH132" s="62" t="s">
        <v>1047</v>
      </c>
      <c r="AI132" s="50" t="s">
        <v>4</v>
      </c>
      <c r="AJ132" s="62" t="s">
        <v>1047</v>
      </c>
      <c r="AK132" s="50" t="s">
        <v>4</v>
      </c>
      <c r="AL132" s="50" t="s">
        <v>693</v>
      </c>
      <c r="AM132" s="50" t="s">
        <v>694</v>
      </c>
      <c r="AN132" s="50" t="s">
        <v>694</v>
      </c>
      <c r="AO132" s="62" t="s">
        <v>1216</v>
      </c>
      <c r="AP132" s="50" t="s">
        <v>696</v>
      </c>
      <c r="AQ132" s="62" t="s">
        <v>4</v>
      </c>
    </row>
    <row r="133" spans="1:43" x14ac:dyDescent="0.3">
      <c r="A133" s="62" t="s">
        <v>1219</v>
      </c>
      <c r="B133" s="50" t="s">
        <v>1220</v>
      </c>
      <c r="C133" s="62" t="s">
        <v>1047</v>
      </c>
      <c r="D133" s="62" t="s">
        <v>677</v>
      </c>
      <c r="E133" s="62" t="s">
        <v>346</v>
      </c>
      <c r="F133" s="50" t="s">
        <v>1221</v>
      </c>
      <c r="G133" s="50" t="s">
        <v>1222</v>
      </c>
      <c r="H133" s="50" t="s">
        <v>873</v>
      </c>
      <c r="I133" s="50" t="s">
        <v>881</v>
      </c>
      <c r="J133" s="50" t="s">
        <v>1214</v>
      </c>
      <c r="K133" s="50" t="s">
        <v>1215</v>
      </c>
      <c r="L133" s="63">
        <v>8983076</v>
      </c>
      <c r="M133" s="63">
        <v>0</v>
      </c>
      <c r="N133" s="62" t="s">
        <v>684</v>
      </c>
      <c r="O133" s="62" t="s">
        <v>674</v>
      </c>
      <c r="P133" s="50" t="s">
        <v>4</v>
      </c>
      <c r="Q133" s="50" t="s">
        <v>707</v>
      </c>
      <c r="R133" s="50" t="s">
        <v>465</v>
      </c>
      <c r="S133" s="50" t="s">
        <v>708</v>
      </c>
      <c r="T133" s="50" t="s">
        <v>687</v>
      </c>
      <c r="U133" s="50" t="s">
        <v>709</v>
      </c>
      <c r="V133" s="50" t="s">
        <v>689</v>
      </c>
      <c r="W133" s="50" t="s">
        <v>4</v>
      </c>
      <c r="X133" s="50" t="s">
        <v>4</v>
      </c>
      <c r="Y133" s="50" t="s">
        <v>691</v>
      </c>
      <c r="Z133" s="50" t="s">
        <v>692</v>
      </c>
      <c r="AA133" s="50" t="s">
        <v>1220</v>
      </c>
      <c r="AB133" s="50" t="s">
        <v>4</v>
      </c>
      <c r="AC133" s="50" t="s">
        <v>4</v>
      </c>
      <c r="AD133" s="62" t="s">
        <v>1047</v>
      </c>
      <c r="AE133" s="50" t="s">
        <v>4</v>
      </c>
      <c r="AF133" s="50" t="s">
        <v>4</v>
      </c>
      <c r="AG133" s="50" t="s">
        <v>4</v>
      </c>
      <c r="AH133" s="62" t="s">
        <v>1047</v>
      </c>
      <c r="AI133" s="50" t="s">
        <v>4</v>
      </c>
      <c r="AJ133" s="62" t="s">
        <v>1047</v>
      </c>
      <c r="AK133" s="50" t="s">
        <v>4</v>
      </c>
      <c r="AL133" s="50" t="s">
        <v>693</v>
      </c>
      <c r="AM133" s="50" t="s">
        <v>694</v>
      </c>
      <c r="AN133" s="50" t="s">
        <v>694</v>
      </c>
      <c r="AO133" s="62" t="s">
        <v>1223</v>
      </c>
      <c r="AP133" s="50" t="s">
        <v>696</v>
      </c>
      <c r="AQ133" s="62" t="s">
        <v>4</v>
      </c>
    </row>
    <row r="134" spans="1:43" x14ac:dyDescent="0.3">
      <c r="A134" s="62" t="s">
        <v>1224</v>
      </c>
      <c r="B134" s="50" t="s">
        <v>1220</v>
      </c>
      <c r="C134" s="62" t="s">
        <v>1047</v>
      </c>
      <c r="D134" s="62" t="s">
        <v>677</v>
      </c>
      <c r="E134" s="62" t="s">
        <v>346</v>
      </c>
      <c r="F134" s="50" t="s">
        <v>1221</v>
      </c>
      <c r="G134" s="50" t="s">
        <v>1222</v>
      </c>
      <c r="H134" s="50" t="s">
        <v>1214</v>
      </c>
      <c r="I134" s="50" t="s">
        <v>1218</v>
      </c>
      <c r="J134" s="50" t="s">
        <v>873</v>
      </c>
      <c r="K134" s="50" t="s">
        <v>874</v>
      </c>
      <c r="L134" s="63">
        <v>0</v>
      </c>
      <c r="M134" s="63">
        <v>8983076</v>
      </c>
      <c r="N134" s="62" t="s">
        <v>684</v>
      </c>
      <c r="O134" s="62" t="s">
        <v>674</v>
      </c>
      <c r="P134" s="50" t="s">
        <v>4</v>
      </c>
      <c r="Q134" s="50" t="s">
        <v>707</v>
      </c>
      <c r="R134" s="50" t="s">
        <v>465</v>
      </c>
      <c r="S134" s="50" t="s">
        <v>708</v>
      </c>
      <c r="T134" s="50" t="s">
        <v>687</v>
      </c>
      <c r="U134" s="50" t="s">
        <v>709</v>
      </c>
      <c r="V134" s="50" t="s">
        <v>689</v>
      </c>
      <c r="W134" s="50" t="s">
        <v>168</v>
      </c>
      <c r="X134" s="50" t="s">
        <v>711</v>
      </c>
      <c r="Y134" s="50" t="s">
        <v>691</v>
      </c>
      <c r="Z134" s="50" t="s">
        <v>692</v>
      </c>
      <c r="AA134" s="50" t="s">
        <v>1220</v>
      </c>
      <c r="AB134" s="50" t="s">
        <v>4</v>
      </c>
      <c r="AC134" s="50" t="s">
        <v>4</v>
      </c>
      <c r="AD134" s="62" t="s">
        <v>1047</v>
      </c>
      <c r="AE134" s="50" t="s">
        <v>4</v>
      </c>
      <c r="AF134" s="50" t="s">
        <v>4</v>
      </c>
      <c r="AG134" s="50" t="s">
        <v>4</v>
      </c>
      <c r="AH134" s="62" t="s">
        <v>1047</v>
      </c>
      <c r="AI134" s="50" t="s">
        <v>4</v>
      </c>
      <c r="AJ134" s="62" t="s">
        <v>1047</v>
      </c>
      <c r="AK134" s="50" t="s">
        <v>4</v>
      </c>
      <c r="AL134" s="50" t="s">
        <v>693</v>
      </c>
      <c r="AM134" s="50" t="s">
        <v>694</v>
      </c>
      <c r="AN134" s="50" t="s">
        <v>694</v>
      </c>
      <c r="AO134" s="62" t="s">
        <v>1223</v>
      </c>
      <c r="AP134" s="50" t="s">
        <v>696</v>
      </c>
      <c r="AQ134" s="62" t="s">
        <v>4</v>
      </c>
    </row>
    <row r="135" spans="1:43" x14ac:dyDescent="0.3">
      <c r="A135" s="62" t="s">
        <v>1225</v>
      </c>
      <c r="B135" s="50" t="s">
        <v>1226</v>
      </c>
      <c r="C135" s="62" t="s">
        <v>1047</v>
      </c>
      <c r="D135" s="62" t="s">
        <v>677</v>
      </c>
      <c r="E135" s="62" t="s">
        <v>346</v>
      </c>
      <c r="F135" s="50" t="s">
        <v>1227</v>
      </c>
      <c r="G135" s="50" t="s">
        <v>1228</v>
      </c>
      <c r="H135" s="50" t="s">
        <v>873</v>
      </c>
      <c r="I135" s="50" t="s">
        <v>881</v>
      </c>
      <c r="J135" s="50" t="s">
        <v>1214</v>
      </c>
      <c r="K135" s="50" t="s">
        <v>1215</v>
      </c>
      <c r="L135" s="63">
        <v>5271000</v>
      </c>
      <c r="M135" s="63">
        <v>0</v>
      </c>
      <c r="N135" s="62" t="s">
        <v>684</v>
      </c>
      <c r="O135" s="62" t="s">
        <v>674</v>
      </c>
      <c r="P135" s="50" t="s">
        <v>4</v>
      </c>
      <c r="Q135" s="50" t="s">
        <v>707</v>
      </c>
      <c r="R135" s="50" t="s">
        <v>465</v>
      </c>
      <c r="S135" s="50" t="s">
        <v>708</v>
      </c>
      <c r="T135" s="50" t="s">
        <v>687</v>
      </c>
      <c r="U135" s="50" t="s">
        <v>709</v>
      </c>
      <c r="V135" s="50" t="s">
        <v>689</v>
      </c>
      <c r="W135" s="50" t="s">
        <v>4</v>
      </c>
      <c r="X135" s="50" t="s">
        <v>4</v>
      </c>
      <c r="Y135" s="50" t="s">
        <v>691</v>
      </c>
      <c r="Z135" s="50" t="s">
        <v>692</v>
      </c>
      <c r="AA135" s="50" t="s">
        <v>1226</v>
      </c>
      <c r="AB135" s="50" t="s">
        <v>4</v>
      </c>
      <c r="AC135" s="50" t="s">
        <v>4</v>
      </c>
      <c r="AD135" s="62" t="s">
        <v>1047</v>
      </c>
      <c r="AE135" s="50" t="s">
        <v>4</v>
      </c>
      <c r="AF135" s="50" t="s">
        <v>4</v>
      </c>
      <c r="AG135" s="50" t="s">
        <v>4</v>
      </c>
      <c r="AH135" s="62" t="s">
        <v>1047</v>
      </c>
      <c r="AI135" s="50" t="s">
        <v>4</v>
      </c>
      <c r="AJ135" s="62" t="s">
        <v>1047</v>
      </c>
      <c r="AK135" s="50" t="s">
        <v>4</v>
      </c>
      <c r="AL135" s="50" t="s">
        <v>693</v>
      </c>
      <c r="AM135" s="50" t="s">
        <v>694</v>
      </c>
      <c r="AN135" s="50" t="s">
        <v>694</v>
      </c>
      <c r="AO135" s="62" t="s">
        <v>1229</v>
      </c>
      <c r="AP135" s="50" t="s">
        <v>696</v>
      </c>
      <c r="AQ135" s="62" t="s">
        <v>4</v>
      </c>
    </row>
    <row r="136" spans="1:43" x14ac:dyDescent="0.3">
      <c r="A136" s="62" t="s">
        <v>1230</v>
      </c>
      <c r="B136" s="50" t="s">
        <v>1226</v>
      </c>
      <c r="C136" s="62" t="s">
        <v>1047</v>
      </c>
      <c r="D136" s="62" t="s">
        <v>677</v>
      </c>
      <c r="E136" s="62" t="s">
        <v>346</v>
      </c>
      <c r="F136" s="50" t="s">
        <v>1227</v>
      </c>
      <c r="G136" s="50" t="s">
        <v>1228</v>
      </c>
      <c r="H136" s="50" t="s">
        <v>1214</v>
      </c>
      <c r="I136" s="50" t="s">
        <v>1218</v>
      </c>
      <c r="J136" s="50" t="s">
        <v>873</v>
      </c>
      <c r="K136" s="50" t="s">
        <v>874</v>
      </c>
      <c r="L136" s="63">
        <v>0</v>
      </c>
      <c r="M136" s="63">
        <v>5271000</v>
      </c>
      <c r="N136" s="62" t="s">
        <v>684</v>
      </c>
      <c r="O136" s="62" t="s">
        <v>674</v>
      </c>
      <c r="P136" s="50" t="s">
        <v>4</v>
      </c>
      <c r="Q136" s="50" t="s">
        <v>707</v>
      </c>
      <c r="R136" s="50" t="s">
        <v>465</v>
      </c>
      <c r="S136" s="50" t="s">
        <v>708</v>
      </c>
      <c r="T136" s="50" t="s">
        <v>687</v>
      </c>
      <c r="U136" s="50" t="s">
        <v>709</v>
      </c>
      <c r="V136" s="50" t="s">
        <v>689</v>
      </c>
      <c r="W136" s="50" t="s">
        <v>163</v>
      </c>
      <c r="X136" s="50" t="s">
        <v>1231</v>
      </c>
      <c r="Y136" s="50" t="s">
        <v>691</v>
      </c>
      <c r="Z136" s="50" t="s">
        <v>692</v>
      </c>
      <c r="AA136" s="50" t="s">
        <v>1226</v>
      </c>
      <c r="AB136" s="50" t="s">
        <v>4</v>
      </c>
      <c r="AC136" s="50" t="s">
        <v>4</v>
      </c>
      <c r="AD136" s="62" t="s">
        <v>1047</v>
      </c>
      <c r="AE136" s="50" t="s">
        <v>4</v>
      </c>
      <c r="AF136" s="50" t="s">
        <v>4</v>
      </c>
      <c r="AG136" s="50" t="s">
        <v>4</v>
      </c>
      <c r="AH136" s="62" t="s">
        <v>1047</v>
      </c>
      <c r="AI136" s="50" t="s">
        <v>4</v>
      </c>
      <c r="AJ136" s="62" t="s">
        <v>1047</v>
      </c>
      <c r="AK136" s="50" t="s">
        <v>4</v>
      </c>
      <c r="AL136" s="50" t="s">
        <v>693</v>
      </c>
      <c r="AM136" s="50" t="s">
        <v>694</v>
      </c>
      <c r="AN136" s="50" t="s">
        <v>694</v>
      </c>
      <c r="AO136" s="62" t="s">
        <v>1229</v>
      </c>
      <c r="AP136" s="50" t="s">
        <v>696</v>
      </c>
      <c r="AQ136" s="62" t="s">
        <v>4</v>
      </c>
    </row>
    <row r="137" spans="1:43" x14ac:dyDescent="0.3">
      <c r="A137" s="62" t="s">
        <v>1232</v>
      </c>
      <c r="B137" s="50" t="s">
        <v>1233</v>
      </c>
      <c r="C137" s="62" t="s">
        <v>1047</v>
      </c>
      <c r="D137" s="62" t="s">
        <v>677</v>
      </c>
      <c r="E137" s="62" t="s">
        <v>346</v>
      </c>
      <c r="F137" s="50" t="s">
        <v>1234</v>
      </c>
      <c r="G137" s="50" t="s">
        <v>1235</v>
      </c>
      <c r="H137" s="50" t="s">
        <v>1236</v>
      </c>
      <c r="I137" s="50" t="s">
        <v>1237</v>
      </c>
      <c r="J137" s="50" t="s">
        <v>1238</v>
      </c>
      <c r="K137" s="50" t="s">
        <v>1239</v>
      </c>
      <c r="L137" s="63">
        <v>0</v>
      </c>
      <c r="M137" s="63">
        <v>2644545</v>
      </c>
      <c r="N137" s="62" t="s">
        <v>684</v>
      </c>
      <c r="O137" s="62" t="s">
        <v>674</v>
      </c>
      <c r="P137" s="50" t="s">
        <v>4</v>
      </c>
      <c r="Q137" s="50" t="s">
        <v>724</v>
      </c>
      <c r="R137" s="50" t="s">
        <v>509</v>
      </c>
      <c r="S137" s="50" t="s">
        <v>725</v>
      </c>
      <c r="T137" s="50" t="s">
        <v>687</v>
      </c>
      <c r="U137" s="50" t="s">
        <v>688</v>
      </c>
      <c r="V137" s="50" t="s">
        <v>689</v>
      </c>
      <c r="W137" s="50" t="s">
        <v>4</v>
      </c>
      <c r="X137" s="50" t="s">
        <v>4</v>
      </c>
      <c r="Y137" s="50" t="s">
        <v>691</v>
      </c>
      <c r="Z137" s="50" t="s">
        <v>692</v>
      </c>
      <c r="AA137" s="50" t="s">
        <v>1233</v>
      </c>
      <c r="AB137" s="50" t="s">
        <v>4</v>
      </c>
      <c r="AC137" s="50" t="s">
        <v>4</v>
      </c>
      <c r="AD137" s="62" t="s">
        <v>1047</v>
      </c>
      <c r="AE137" s="50" t="s">
        <v>4</v>
      </c>
      <c r="AF137" s="50" t="s">
        <v>4</v>
      </c>
      <c r="AG137" s="50" t="s">
        <v>4</v>
      </c>
      <c r="AH137" s="62" t="s">
        <v>1047</v>
      </c>
      <c r="AI137" s="50" t="s">
        <v>4</v>
      </c>
      <c r="AJ137" s="62" t="s">
        <v>1047</v>
      </c>
      <c r="AK137" s="50" t="s">
        <v>4</v>
      </c>
      <c r="AL137" s="50" t="s">
        <v>693</v>
      </c>
      <c r="AM137" s="50" t="s">
        <v>694</v>
      </c>
      <c r="AN137" s="50" t="s">
        <v>694</v>
      </c>
      <c r="AO137" s="62" t="s">
        <v>1240</v>
      </c>
      <c r="AP137" s="50" t="s">
        <v>696</v>
      </c>
      <c r="AQ137" s="62" t="s">
        <v>4</v>
      </c>
    </row>
    <row r="138" spans="1:43" x14ac:dyDescent="0.3">
      <c r="A138" s="62" t="s">
        <v>1241</v>
      </c>
      <c r="B138" s="50" t="s">
        <v>1233</v>
      </c>
      <c r="C138" s="62" t="s">
        <v>1047</v>
      </c>
      <c r="D138" s="62" t="s">
        <v>677</v>
      </c>
      <c r="E138" s="62" t="s">
        <v>346</v>
      </c>
      <c r="F138" s="50" t="s">
        <v>1234</v>
      </c>
      <c r="G138" s="50" t="s">
        <v>1235</v>
      </c>
      <c r="H138" s="50" t="s">
        <v>1238</v>
      </c>
      <c r="I138" s="50" t="s">
        <v>1242</v>
      </c>
      <c r="J138" s="50" t="s">
        <v>1236</v>
      </c>
      <c r="K138" s="50" t="s">
        <v>1243</v>
      </c>
      <c r="L138" s="63">
        <v>2644545</v>
      </c>
      <c r="M138" s="63">
        <v>0</v>
      </c>
      <c r="N138" s="62" t="s">
        <v>684</v>
      </c>
      <c r="O138" s="62" t="s">
        <v>674</v>
      </c>
      <c r="P138" s="50" t="s">
        <v>4</v>
      </c>
      <c r="Q138" s="50" t="s">
        <v>724</v>
      </c>
      <c r="R138" s="50" t="s">
        <v>509</v>
      </c>
      <c r="S138" s="50" t="s">
        <v>725</v>
      </c>
      <c r="T138" s="50" t="s">
        <v>687</v>
      </c>
      <c r="U138" s="50" t="s">
        <v>688</v>
      </c>
      <c r="V138" s="50" t="s">
        <v>689</v>
      </c>
      <c r="W138" s="50" t="s">
        <v>4</v>
      </c>
      <c r="X138" s="50" t="s">
        <v>4</v>
      </c>
      <c r="Y138" s="50" t="s">
        <v>691</v>
      </c>
      <c r="Z138" s="50" t="s">
        <v>692</v>
      </c>
      <c r="AA138" s="50" t="s">
        <v>1233</v>
      </c>
      <c r="AB138" s="50" t="s">
        <v>4</v>
      </c>
      <c r="AC138" s="50" t="s">
        <v>4</v>
      </c>
      <c r="AD138" s="62" t="s">
        <v>1047</v>
      </c>
      <c r="AE138" s="50" t="s">
        <v>4</v>
      </c>
      <c r="AF138" s="50" t="s">
        <v>4</v>
      </c>
      <c r="AG138" s="50" t="s">
        <v>4</v>
      </c>
      <c r="AH138" s="62" t="s">
        <v>1047</v>
      </c>
      <c r="AI138" s="50" t="s">
        <v>4</v>
      </c>
      <c r="AJ138" s="62" t="s">
        <v>1047</v>
      </c>
      <c r="AK138" s="50" t="s">
        <v>4</v>
      </c>
      <c r="AL138" s="50" t="s">
        <v>693</v>
      </c>
      <c r="AM138" s="50" t="s">
        <v>694</v>
      </c>
      <c r="AN138" s="50" t="s">
        <v>694</v>
      </c>
      <c r="AO138" s="62" t="s">
        <v>1240</v>
      </c>
      <c r="AP138" s="50" t="s">
        <v>696</v>
      </c>
      <c r="AQ138" s="62" t="s">
        <v>4</v>
      </c>
    </row>
    <row r="139" spans="1:43" x14ac:dyDescent="0.3">
      <c r="A139" s="62" t="s">
        <v>25</v>
      </c>
      <c r="B139" s="50" t="s">
        <v>1244</v>
      </c>
      <c r="C139" s="62" t="s">
        <v>1047</v>
      </c>
      <c r="D139" s="62" t="s">
        <v>677</v>
      </c>
      <c r="E139" s="62" t="s">
        <v>346</v>
      </c>
      <c r="F139" s="50" t="s">
        <v>1245</v>
      </c>
      <c r="G139" s="50" t="s">
        <v>1246</v>
      </c>
      <c r="H139" s="50" t="s">
        <v>1247</v>
      </c>
      <c r="I139" s="50" t="s">
        <v>1248</v>
      </c>
      <c r="J139" s="50" t="s">
        <v>1249</v>
      </c>
      <c r="K139" s="50" t="s">
        <v>1250</v>
      </c>
      <c r="L139" s="63">
        <v>360483615</v>
      </c>
      <c r="M139" s="63">
        <v>0</v>
      </c>
      <c r="N139" s="62" t="s">
        <v>684</v>
      </c>
      <c r="O139" s="62" t="s">
        <v>674</v>
      </c>
      <c r="P139" s="50" t="s">
        <v>4</v>
      </c>
      <c r="Q139" s="50" t="s">
        <v>1251</v>
      </c>
      <c r="R139" s="50" t="s">
        <v>4</v>
      </c>
      <c r="S139" s="50" t="s">
        <v>1252</v>
      </c>
      <c r="T139" s="50" t="s">
        <v>687</v>
      </c>
      <c r="U139" s="50" t="s">
        <v>688</v>
      </c>
      <c r="V139" s="50" t="s">
        <v>689</v>
      </c>
      <c r="W139" s="50" t="s">
        <v>4</v>
      </c>
      <c r="X139" s="50" t="s">
        <v>4</v>
      </c>
      <c r="Y139" s="50" t="s">
        <v>691</v>
      </c>
      <c r="Z139" s="50" t="s">
        <v>692</v>
      </c>
      <c r="AA139" s="50" t="s">
        <v>1244</v>
      </c>
      <c r="AB139" s="50" t="s">
        <v>4</v>
      </c>
      <c r="AC139" s="50" t="s">
        <v>4</v>
      </c>
      <c r="AD139" s="62" t="s">
        <v>1047</v>
      </c>
      <c r="AE139" s="50" t="s">
        <v>4</v>
      </c>
      <c r="AF139" s="50" t="s">
        <v>4</v>
      </c>
      <c r="AG139" s="50" t="s">
        <v>4</v>
      </c>
      <c r="AH139" s="62" t="s">
        <v>1253</v>
      </c>
      <c r="AI139" s="50" t="s">
        <v>4</v>
      </c>
      <c r="AJ139" s="62" t="s">
        <v>1047</v>
      </c>
      <c r="AK139" s="50" t="s">
        <v>4</v>
      </c>
      <c r="AL139" s="50" t="s">
        <v>693</v>
      </c>
      <c r="AM139" s="50" t="s">
        <v>694</v>
      </c>
      <c r="AN139" s="50" t="s">
        <v>694</v>
      </c>
      <c r="AO139" s="62" t="s">
        <v>1254</v>
      </c>
      <c r="AP139" s="50" t="s">
        <v>1255</v>
      </c>
      <c r="AQ139" s="62" t="s">
        <v>4</v>
      </c>
    </row>
    <row r="140" spans="1:43" x14ac:dyDescent="0.3">
      <c r="A140" s="62" t="s">
        <v>211</v>
      </c>
      <c r="B140" s="50" t="s">
        <v>1244</v>
      </c>
      <c r="C140" s="62" t="s">
        <v>1047</v>
      </c>
      <c r="D140" s="62" t="s">
        <v>677</v>
      </c>
      <c r="E140" s="62" t="s">
        <v>346</v>
      </c>
      <c r="F140" s="50" t="s">
        <v>1245</v>
      </c>
      <c r="G140" s="50" t="s">
        <v>1246</v>
      </c>
      <c r="H140" s="50" t="s">
        <v>1249</v>
      </c>
      <c r="I140" s="50" t="s">
        <v>1252</v>
      </c>
      <c r="J140" s="50" t="s">
        <v>1247</v>
      </c>
      <c r="K140" s="50" t="s">
        <v>1256</v>
      </c>
      <c r="L140" s="63">
        <v>0</v>
      </c>
      <c r="M140" s="63">
        <v>360483615</v>
      </c>
      <c r="N140" s="62" t="s">
        <v>684</v>
      </c>
      <c r="O140" s="62" t="s">
        <v>674</v>
      </c>
      <c r="P140" s="50" t="s">
        <v>4</v>
      </c>
      <c r="Q140" s="50" t="s">
        <v>1251</v>
      </c>
      <c r="R140" s="50" t="s">
        <v>4</v>
      </c>
      <c r="S140" s="50" t="s">
        <v>1252</v>
      </c>
      <c r="T140" s="50" t="s">
        <v>687</v>
      </c>
      <c r="U140" s="50" t="s">
        <v>688</v>
      </c>
      <c r="V140" s="50" t="s">
        <v>689</v>
      </c>
      <c r="W140" s="50" t="s">
        <v>4</v>
      </c>
      <c r="X140" s="50" t="s">
        <v>4</v>
      </c>
      <c r="Y140" s="50" t="s">
        <v>691</v>
      </c>
      <c r="Z140" s="50" t="s">
        <v>692</v>
      </c>
      <c r="AA140" s="50" t="s">
        <v>1244</v>
      </c>
      <c r="AB140" s="50" t="s">
        <v>4</v>
      </c>
      <c r="AC140" s="50" t="s">
        <v>4</v>
      </c>
      <c r="AD140" s="62" t="s">
        <v>1047</v>
      </c>
      <c r="AE140" s="50" t="s">
        <v>4</v>
      </c>
      <c r="AF140" s="50" t="s">
        <v>4</v>
      </c>
      <c r="AG140" s="50" t="s">
        <v>4</v>
      </c>
      <c r="AH140" s="62" t="s">
        <v>1253</v>
      </c>
      <c r="AI140" s="50" t="s">
        <v>4</v>
      </c>
      <c r="AJ140" s="62" t="s">
        <v>1047</v>
      </c>
      <c r="AK140" s="50" t="s">
        <v>4</v>
      </c>
      <c r="AL140" s="50" t="s">
        <v>693</v>
      </c>
      <c r="AM140" s="50" t="s">
        <v>694</v>
      </c>
      <c r="AN140" s="50" t="s">
        <v>694</v>
      </c>
      <c r="AO140" s="62" t="s">
        <v>1254</v>
      </c>
      <c r="AP140" s="50" t="s">
        <v>1255</v>
      </c>
      <c r="AQ140" s="62" t="s">
        <v>4</v>
      </c>
    </row>
    <row r="141" spans="1:43" x14ac:dyDescent="0.3">
      <c r="A141" s="62" t="s">
        <v>1257</v>
      </c>
      <c r="B141" s="50" t="s">
        <v>1244</v>
      </c>
      <c r="C141" s="62" t="s">
        <v>1047</v>
      </c>
      <c r="D141" s="62" t="s">
        <v>677</v>
      </c>
      <c r="E141" s="62" t="s">
        <v>346</v>
      </c>
      <c r="F141" s="50" t="s">
        <v>1245</v>
      </c>
      <c r="G141" s="50" t="s">
        <v>1246</v>
      </c>
      <c r="H141" s="50" t="s">
        <v>1258</v>
      </c>
      <c r="I141" s="50" t="s">
        <v>1259</v>
      </c>
      <c r="J141" s="50" t="s">
        <v>1249</v>
      </c>
      <c r="K141" s="50" t="s">
        <v>1250</v>
      </c>
      <c r="L141" s="63">
        <v>572500</v>
      </c>
      <c r="M141" s="63">
        <v>0</v>
      </c>
      <c r="N141" s="62" t="s">
        <v>684</v>
      </c>
      <c r="O141" s="62" t="s">
        <v>674</v>
      </c>
      <c r="P141" s="50" t="s">
        <v>4</v>
      </c>
      <c r="Q141" s="50" t="s">
        <v>1251</v>
      </c>
      <c r="R141" s="50" t="s">
        <v>4</v>
      </c>
      <c r="S141" s="50" t="s">
        <v>1252</v>
      </c>
      <c r="T141" s="50" t="s">
        <v>687</v>
      </c>
      <c r="U141" s="50" t="s">
        <v>688</v>
      </c>
      <c r="V141" s="50" t="s">
        <v>689</v>
      </c>
      <c r="W141" s="50" t="s">
        <v>4</v>
      </c>
      <c r="X141" s="50" t="s">
        <v>4</v>
      </c>
      <c r="Y141" s="50" t="s">
        <v>691</v>
      </c>
      <c r="Z141" s="50" t="s">
        <v>692</v>
      </c>
      <c r="AA141" s="50" t="s">
        <v>1244</v>
      </c>
      <c r="AB141" s="50" t="s">
        <v>4</v>
      </c>
      <c r="AC141" s="50" t="s">
        <v>4</v>
      </c>
      <c r="AD141" s="62" t="s">
        <v>1047</v>
      </c>
      <c r="AE141" s="50" t="s">
        <v>4</v>
      </c>
      <c r="AF141" s="50" t="s">
        <v>4</v>
      </c>
      <c r="AG141" s="50" t="s">
        <v>4</v>
      </c>
      <c r="AH141" s="62" t="s">
        <v>1253</v>
      </c>
      <c r="AI141" s="50" t="s">
        <v>4</v>
      </c>
      <c r="AJ141" s="62" t="s">
        <v>1047</v>
      </c>
      <c r="AK141" s="50" t="s">
        <v>4</v>
      </c>
      <c r="AL141" s="50" t="s">
        <v>693</v>
      </c>
      <c r="AM141" s="50" t="s">
        <v>694</v>
      </c>
      <c r="AN141" s="50" t="s">
        <v>694</v>
      </c>
      <c r="AO141" s="62" t="s">
        <v>1254</v>
      </c>
      <c r="AP141" s="50" t="s">
        <v>1255</v>
      </c>
      <c r="AQ141" s="62" t="s">
        <v>4</v>
      </c>
    </row>
    <row r="142" spans="1:43" x14ac:dyDescent="0.3">
      <c r="A142" s="62" t="s">
        <v>1260</v>
      </c>
      <c r="B142" s="50" t="s">
        <v>1244</v>
      </c>
      <c r="C142" s="62" t="s">
        <v>1047</v>
      </c>
      <c r="D142" s="62" t="s">
        <v>677</v>
      </c>
      <c r="E142" s="62" t="s">
        <v>346</v>
      </c>
      <c r="F142" s="50" t="s">
        <v>1245</v>
      </c>
      <c r="G142" s="50" t="s">
        <v>1246</v>
      </c>
      <c r="H142" s="50" t="s">
        <v>1249</v>
      </c>
      <c r="I142" s="50" t="s">
        <v>1252</v>
      </c>
      <c r="J142" s="50" t="s">
        <v>1258</v>
      </c>
      <c r="K142" s="50" t="s">
        <v>1261</v>
      </c>
      <c r="L142" s="63">
        <v>0</v>
      </c>
      <c r="M142" s="63">
        <v>572500</v>
      </c>
      <c r="N142" s="62" t="s">
        <v>684</v>
      </c>
      <c r="O142" s="62" t="s">
        <v>674</v>
      </c>
      <c r="P142" s="50" t="s">
        <v>4</v>
      </c>
      <c r="Q142" s="50" t="s">
        <v>1251</v>
      </c>
      <c r="R142" s="50" t="s">
        <v>4</v>
      </c>
      <c r="S142" s="50" t="s">
        <v>1252</v>
      </c>
      <c r="T142" s="50" t="s">
        <v>687</v>
      </c>
      <c r="U142" s="50" t="s">
        <v>688</v>
      </c>
      <c r="V142" s="50" t="s">
        <v>689</v>
      </c>
      <c r="W142" s="50" t="s">
        <v>4</v>
      </c>
      <c r="X142" s="50" t="s">
        <v>4</v>
      </c>
      <c r="Y142" s="50" t="s">
        <v>691</v>
      </c>
      <c r="Z142" s="50" t="s">
        <v>692</v>
      </c>
      <c r="AA142" s="50" t="s">
        <v>1244</v>
      </c>
      <c r="AB142" s="50" t="s">
        <v>4</v>
      </c>
      <c r="AC142" s="50" t="s">
        <v>4</v>
      </c>
      <c r="AD142" s="62" t="s">
        <v>1047</v>
      </c>
      <c r="AE142" s="50" t="s">
        <v>4</v>
      </c>
      <c r="AF142" s="50" t="s">
        <v>4</v>
      </c>
      <c r="AG142" s="50" t="s">
        <v>4</v>
      </c>
      <c r="AH142" s="62" t="s">
        <v>1253</v>
      </c>
      <c r="AI142" s="50" t="s">
        <v>4</v>
      </c>
      <c r="AJ142" s="62" t="s">
        <v>1047</v>
      </c>
      <c r="AK142" s="50" t="s">
        <v>4</v>
      </c>
      <c r="AL142" s="50" t="s">
        <v>693</v>
      </c>
      <c r="AM142" s="50" t="s">
        <v>694</v>
      </c>
      <c r="AN142" s="50" t="s">
        <v>694</v>
      </c>
      <c r="AO142" s="62" t="s">
        <v>1254</v>
      </c>
      <c r="AP142" s="50" t="s">
        <v>1255</v>
      </c>
      <c r="AQ142" s="62" t="s">
        <v>4</v>
      </c>
    </row>
    <row r="143" spans="1:43" x14ac:dyDescent="0.3">
      <c r="A143" s="62" t="s">
        <v>1262</v>
      </c>
      <c r="B143" s="50" t="s">
        <v>1244</v>
      </c>
      <c r="C143" s="62" t="s">
        <v>1047</v>
      </c>
      <c r="D143" s="62" t="s">
        <v>677</v>
      </c>
      <c r="E143" s="62" t="s">
        <v>346</v>
      </c>
      <c r="F143" s="50" t="s">
        <v>1245</v>
      </c>
      <c r="G143" s="50" t="s">
        <v>1246</v>
      </c>
      <c r="H143" s="50" t="s">
        <v>1263</v>
      </c>
      <c r="I143" s="50" t="s">
        <v>1264</v>
      </c>
      <c r="J143" s="50" t="s">
        <v>1249</v>
      </c>
      <c r="K143" s="50" t="s">
        <v>1250</v>
      </c>
      <c r="L143" s="63">
        <v>0</v>
      </c>
      <c r="M143" s="63">
        <v>1699088147</v>
      </c>
      <c r="N143" s="62" t="s">
        <v>684</v>
      </c>
      <c r="O143" s="62" t="s">
        <v>674</v>
      </c>
      <c r="P143" s="50" t="s">
        <v>4</v>
      </c>
      <c r="Q143" s="50" t="s">
        <v>1251</v>
      </c>
      <c r="R143" s="50" t="s">
        <v>4</v>
      </c>
      <c r="S143" s="50" t="s">
        <v>1252</v>
      </c>
      <c r="T143" s="50" t="s">
        <v>687</v>
      </c>
      <c r="U143" s="50" t="s">
        <v>688</v>
      </c>
      <c r="V143" s="50" t="s">
        <v>689</v>
      </c>
      <c r="W143" s="50" t="s">
        <v>4</v>
      </c>
      <c r="X143" s="50" t="s">
        <v>4</v>
      </c>
      <c r="Y143" s="50" t="s">
        <v>691</v>
      </c>
      <c r="Z143" s="50" t="s">
        <v>692</v>
      </c>
      <c r="AA143" s="50" t="s">
        <v>1244</v>
      </c>
      <c r="AB143" s="50" t="s">
        <v>4</v>
      </c>
      <c r="AC143" s="50" t="s">
        <v>4</v>
      </c>
      <c r="AD143" s="62" t="s">
        <v>1047</v>
      </c>
      <c r="AE143" s="50" t="s">
        <v>4</v>
      </c>
      <c r="AF143" s="50" t="s">
        <v>4</v>
      </c>
      <c r="AG143" s="50" t="s">
        <v>4</v>
      </c>
      <c r="AH143" s="62" t="s">
        <v>1253</v>
      </c>
      <c r="AI143" s="50" t="s">
        <v>4</v>
      </c>
      <c r="AJ143" s="62" t="s">
        <v>1047</v>
      </c>
      <c r="AK143" s="50" t="s">
        <v>4</v>
      </c>
      <c r="AL143" s="50" t="s">
        <v>693</v>
      </c>
      <c r="AM143" s="50" t="s">
        <v>694</v>
      </c>
      <c r="AN143" s="50" t="s">
        <v>694</v>
      </c>
      <c r="AO143" s="62" t="s">
        <v>1254</v>
      </c>
      <c r="AP143" s="50" t="s">
        <v>1255</v>
      </c>
      <c r="AQ143" s="62" t="s">
        <v>4</v>
      </c>
    </row>
    <row r="144" spans="1:43" x14ac:dyDescent="0.3">
      <c r="A144" s="62" t="s">
        <v>216</v>
      </c>
      <c r="B144" s="50" t="s">
        <v>1244</v>
      </c>
      <c r="C144" s="62" t="s">
        <v>1047</v>
      </c>
      <c r="D144" s="62" t="s">
        <v>677</v>
      </c>
      <c r="E144" s="62" t="s">
        <v>346</v>
      </c>
      <c r="F144" s="50" t="s">
        <v>1245</v>
      </c>
      <c r="G144" s="50" t="s">
        <v>1246</v>
      </c>
      <c r="H144" s="50" t="s">
        <v>1249</v>
      </c>
      <c r="I144" s="50" t="s">
        <v>1252</v>
      </c>
      <c r="J144" s="50" t="s">
        <v>1263</v>
      </c>
      <c r="K144" s="50" t="s">
        <v>1265</v>
      </c>
      <c r="L144" s="63">
        <v>1699088147</v>
      </c>
      <c r="M144" s="63">
        <v>0</v>
      </c>
      <c r="N144" s="62" t="s">
        <v>684</v>
      </c>
      <c r="O144" s="62" t="s">
        <v>674</v>
      </c>
      <c r="P144" s="50" t="s">
        <v>4</v>
      </c>
      <c r="Q144" s="50" t="s">
        <v>1251</v>
      </c>
      <c r="R144" s="50" t="s">
        <v>4</v>
      </c>
      <c r="S144" s="50" t="s">
        <v>1252</v>
      </c>
      <c r="T144" s="50" t="s">
        <v>687</v>
      </c>
      <c r="U144" s="50" t="s">
        <v>688</v>
      </c>
      <c r="V144" s="50" t="s">
        <v>689</v>
      </c>
      <c r="W144" s="50" t="s">
        <v>4</v>
      </c>
      <c r="X144" s="50" t="s">
        <v>4</v>
      </c>
      <c r="Y144" s="50" t="s">
        <v>691</v>
      </c>
      <c r="Z144" s="50" t="s">
        <v>692</v>
      </c>
      <c r="AA144" s="50" t="s">
        <v>1244</v>
      </c>
      <c r="AB144" s="50" t="s">
        <v>4</v>
      </c>
      <c r="AC144" s="50" t="s">
        <v>4</v>
      </c>
      <c r="AD144" s="62" t="s">
        <v>1047</v>
      </c>
      <c r="AE144" s="50" t="s">
        <v>4</v>
      </c>
      <c r="AF144" s="50" t="s">
        <v>4</v>
      </c>
      <c r="AG144" s="50" t="s">
        <v>4</v>
      </c>
      <c r="AH144" s="62" t="s">
        <v>1253</v>
      </c>
      <c r="AI144" s="50" t="s">
        <v>4</v>
      </c>
      <c r="AJ144" s="62" t="s">
        <v>1047</v>
      </c>
      <c r="AK144" s="50" t="s">
        <v>4</v>
      </c>
      <c r="AL144" s="50" t="s">
        <v>693</v>
      </c>
      <c r="AM144" s="50" t="s">
        <v>694</v>
      </c>
      <c r="AN144" s="50" t="s">
        <v>694</v>
      </c>
      <c r="AO144" s="62" t="s">
        <v>1254</v>
      </c>
      <c r="AP144" s="50" t="s">
        <v>1255</v>
      </c>
      <c r="AQ144" s="62" t="s">
        <v>4</v>
      </c>
    </row>
    <row r="145" spans="1:43" x14ac:dyDescent="0.3">
      <c r="A145" s="62" t="s">
        <v>1266</v>
      </c>
      <c r="B145" s="50" t="s">
        <v>1244</v>
      </c>
      <c r="C145" s="62" t="s">
        <v>1047</v>
      </c>
      <c r="D145" s="62" t="s">
        <v>677</v>
      </c>
      <c r="E145" s="62" t="s">
        <v>346</v>
      </c>
      <c r="F145" s="50" t="s">
        <v>1245</v>
      </c>
      <c r="G145" s="50" t="s">
        <v>1246</v>
      </c>
      <c r="H145" s="50" t="s">
        <v>1267</v>
      </c>
      <c r="I145" s="50" t="s">
        <v>1268</v>
      </c>
      <c r="J145" s="50" t="s">
        <v>1249</v>
      </c>
      <c r="K145" s="50" t="s">
        <v>1250</v>
      </c>
      <c r="L145" s="63">
        <v>0</v>
      </c>
      <c r="M145" s="63">
        <v>1742921660</v>
      </c>
      <c r="N145" s="62" t="s">
        <v>684</v>
      </c>
      <c r="O145" s="62" t="s">
        <v>674</v>
      </c>
      <c r="P145" s="50" t="s">
        <v>4</v>
      </c>
      <c r="Q145" s="50" t="s">
        <v>1251</v>
      </c>
      <c r="R145" s="50" t="s">
        <v>4</v>
      </c>
      <c r="S145" s="50" t="s">
        <v>1252</v>
      </c>
      <c r="T145" s="50" t="s">
        <v>687</v>
      </c>
      <c r="U145" s="50" t="s">
        <v>688</v>
      </c>
      <c r="V145" s="50" t="s">
        <v>689</v>
      </c>
      <c r="W145" s="50" t="s">
        <v>4</v>
      </c>
      <c r="X145" s="50" t="s">
        <v>4</v>
      </c>
      <c r="Y145" s="50" t="s">
        <v>691</v>
      </c>
      <c r="Z145" s="50" t="s">
        <v>692</v>
      </c>
      <c r="AA145" s="50" t="s">
        <v>1244</v>
      </c>
      <c r="AB145" s="50" t="s">
        <v>4</v>
      </c>
      <c r="AC145" s="50" t="s">
        <v>4</v>
      </c>
      <c r="AD145" s="62" t="s">
        <v>1047</v>
      </c>
      <c r="AE145" s="50" t="s">
        <v>4</v>
      </c>
      <c r="AF145" s="50" t="s">
        <v>4</v>
      </c>
      <c r="AG145" s="50" t="s">
        <v>4</v>
      </c>
      <c r="AH145" s="62" t="s">
        <v>1253</v>
      </c>
      <c r="AI145" s="50" t="s">
        <v>4</v>
      </c>
      <c r="AJ145" s="62" t="s">
        <v>1047</v>
      </c>
      <c r="AK145" s="50" t="s">
        <v>4</v>
      </c>
      <c r="AL145" s="50" t="s">
        <v>693</v>
      </c>
      <c r="AM145" s="50" t="s">
        <v>694</v>
      </c>
      <c r="AN145" s="50" t="s">
        <v>694</v>
      </c>
      <c r="AO145" s="62" t="s">
        <v>1254</v>
      </c>
      <c r="AP145" s="50" t="s">
        <v>1255</v>
      </c>
      <c r="AQ145" s="62" t="s">
        <v>4</v>
      </c>
    </row>
    <row r="146" spans="1:43" x14ac:dyDescent="0.3">
      <c r="A146" s="62" t="s">
        <v>1269</v>
      </c>
      <c r="B146" s="50" t="s">
        <v>1244</v>
      </c>
      <c r="C146" s="62" t="s">
        <v>1047</v>
      </c>
      <c r="D146" s="62" t="s">
        <v>677</v>
      </c>
      <c r="E146" s="62" t="s">
        <v>346</v>
      </c>
      <c r="F146" s="50" t="s">
        <v>1245</v>
      </c>
      <c r="G146" s="50" t="s">
        <v>1246</v>
      </c>
      <c r="H146" s="50" t="s">
        <v>1249</v>
      </c>
      <c r="I146" s="50" t="s">
        <v>1252</v>
      </c>
      <c r="J146" s="50" t="s">
        <v>1267</v>
      </c>
      <c r="K146" s="50" t="s">
        <v>1270</v>
      </c>
      <c r="L146" s="63">
        <v>1742921660</v>
      </c>
      <c r="M146" s="63">
        <v>0</v>
      </c>
      <c r="N146" s="62" t="s">
        <v>684</v>
      </c>
      <c r="O146" s="62" t="s">
        <v>674</v>
      </c>
      <c r="P146" s="50" t="s">
        <v>4</v>
      </c>
      <c r="Q146" s="50" t="s">
        <v>1251</v>
      </c>
      <c r="R146" s="50" t="s">
        <v>4</v>
      </c>
      <c r="S146" s="50" t="s">
        <v>1252</v>
      </c>
      <c r="T146" s="50" t="s">
        <v>687</v>
      </c>
      <c r="U146" s="50" t="s">
        <v>688</v>
      </c>
      <c r="V146" s="50" t="s">
        <v>689</v>
      </c>
      <c r="W146" s="50" t="s">
        <v>4</v>
      </c>
      <c r="X146" s="50" t="s">
        <v>4</v>
      </c>
      <c r="Y146" s="50" t="s">
        <v>691</v>
      </c>
      <c r="Z146" s="50" t="s">
        <v>692</v>
      </c>
      <c r="AA146" s="50" t="s">
        <v>1244</v>
      </c>
      <c r="AB146" s="50" t="s">
        <v>4</v>
      </c>
      <c r="AC146" s="50" t="s">
        <v>4</v>
      </c>
      <c r="AD146" s="62" t="s">
        <v>1047</v>
      </c>
      <c r="AE146" s="50" t="s">
        <v>4</v>
      </c>
      <c r="AF146" s="50" t="s">
        <v>4</v>
      </c>
      <c r="AG146" s="50" t="s">
        <v>4</v>
      </c>
      <c r="AH146" s="62" t="s">
        <v>1253</v>
      </c>
      <c r="AI146" s="50" t="s">
        <v>4</v>
      </c>
      <c r="AJ146" s="62" t="s">
        <v>1047</v>
      </c>
      <c r="AK146" s="50" t="s">
        <v>4</v>
      </c>
      <c r="AL146" s="50" t="s">
        <v>693</v>
      </c>
      <c r="AM146" s="50" t="s">
        <v>694</v>
      </c>
      <c r="AN146" s="50" t="s">
        <v>694</v>
      </c>
      <c r="AO146" s="62" t="s">
        <v>1254</v>
      </c>
      <c r="AP146" s="50" t="s">
        <v>1255</v>
      </c>
      <c r="AQ146" s="62" t="s">
        <v>4</v>
      </c>
    </row>
    <row r="147" spans="1:43" x14ac:dyDescent="0.3">
      <c r="A147" s="62" t="s">
        <v>1271</v>
      </c>
      <c r="B147" s="50" t="s">
        <v>1244</v>
      </c>
      <c r="C147" s="62" t="s">
        <v>1047</v>
      </c>
      <c r="D147" s="62" t="s">
        <v>677</v>
      </c>
      <c r="E147" s="62" t="s">
        <v>346</v>
      </c>
      <c r="F147" s="50" t="s">
        <v>1245</v>
      </c>
      <c r="G147" s="50" t="s">
        <v>1246</v>
      </c>
      <c r="H147" s="50" t="s">
        <v>1272</v>
      </c>
      <c r="I147" s="50" t="s">
        <v>1273</v>
      </c>
      <c r="J147" s="50" t="s">
        <v>1249</v>
      </c>
      <c r="K147" s="50" t="s">
        <v>1250</v>
      </c>
      <c r="L147" s="63">
        <v>4920930787</v>
      </c>
      <c r="M147" s="63">
        <v>0</v>
      </c>
      <c r="N147" s="62" t="s">
        <v>684</v>
      </c>
      <c r="O147" s="62" t="s">
        <v>674</v>
      </c>
      <c r="P147" s="50" t="s">
        <v>4</v>
      </c>
      <c r="Q147" s="50" t="s">
        <v>1251</v>
      </c>
      <c r="R147" s="50" t="s">
        <v>4</v>
      </c>
      <c r="S147" s="50" t="s">
        <v>1252</v>
      </c>
      <c r="T147" s="50" t="s">
        <v>687</v>
      </c>
      <c r="U147" s="50" t="s">
        <v>688</v>
      </c>
      <c r="V147" s="50" t="s">
        <v>689</v>
      </c>
      <c r="W147" s="50" t="s">
        <v>4</v>
      </c>
      <c r="X147" s="50" t="s">
        <v>4</v>
      </c>
      <c r="Y147" s="50" t="s">
        <v>691</v>
      </c>
      <c r="Z147" s="50" t="s">
        <v>692</v>
      </c>
      <c r="AA147" s="50" t="s">
        <v>1244</v>
      </c>
      <c r="AB147" s="50" t="s">
        <v>4</v>
      </c>
      <c r="AC147" s="50" t="s">
        <v>4</v>
      </c>
      <c r="AD147" s="62" t="s">
        <v>1047</v>
      </c>
      <c r="AE147" s="50" t="s">
        <v>4</v>
      </c>
      <c r="AF147" s="50" t="s">
        <v>4</v>
      </c>
      <c r="AG147" s="50" t="s">
        <v>4</v>
      </c>
      <c r="AH147" s="62" t="s">
        <v>1253</v>
      </c>
      <c r="AI147" s="50" t="s">
        <v>4</v>
      </c>
      <c r="AJ147" s="62" t="s">
        <v>1047</v>
      </c>
      <c r="AK147" s="50" t="s">
        <v>4</v>
      </c>
      <c r="AL147" s="50" t="s">
        <v>693</v>
      </c>
      <c r="AM147" s="50" t="s">
        <v>694</v>
      </c>
      <c r="AN147" s="50" t="s">
        <v>694</v>
      </c>
      <c r="AO147" s="62" t="s">
        <v>1254</v>
      </c>
      <c r="AP147" s="50" t="s">
        <v>1255</v>
      </c>
      <c r="AQ147" s="62" t="s">
        <v>4</v>
      </c>
    </row>
    <row r="148" spans="1:43" x14ac:dyDescent="0.3">
      <c r="A148" s="62" t="s">
        <v>1274</v>
      </c>
      <c r="B148" s="50" t="s">
        <v>1244</v>
      </c>
      <c r="C148" s="62" t="s">
        <v>1047</v>
      </c>
      <c r="D148" s="62" t="s">
        <v>677</v>
      </c>
      <c r="E148" s="62" t="s">
        <v>346</v>
      </c>
      <c r="F148" s="50" t="s">
        <v>1245</v>
      </c>
      <c r="G148" s="50" t="s">
        <v>1246</v>
      </c>
      <c r="H148" s="50" t="s">
        <v>1249</v>
      </c>
      <c r="I148" s="50" t="s">
        <v>1252</v>
      </c>
      <c r="J148" s="50" t="s">
        <v>1272</v>
      </c>
      <c r="K148" s="50" t="s">
        <v>1275</v>
      </c>
      <c r="L148" s="63">
        <v>0</v>
      </c>
      <c r="M148" s="63">
        <v>4920930787</v>
      </c>
      <c r="N148" s="62" t="s">
        <v>684</v>
      </c>
      <c r="O148" s="62" t="s">
        <v>674</v>
      </c>
      <c r="P148" s="50" t="s">
        <v>4</v>
      </c>
      <c r="Q148" s="50" t="s">
        <v>1251</v>
      </c>
      <c r="R148" s="50" t="s">
        <v>4</v>
      </c>
      <c r="S148" s="50" t="s">
        <v>1252</v>
      </c>
      <c r="T148" s="50" t="s">
        <v>687</v>
      </c>
      <c r="U148" s="50" t="s">
        <v>688</v>
      </c>
      <c r="V148" s="50" t="s">
        <v>689</v>
      </c>
      <c r="W148" s="50" t="s">
        <v>4</v>
      </c>
      <c r="X148" s="50" t="s">
        <v>4</v>
      </c>
      <c r="Y148" s="50" t="s">
        <v>691</v>
      </c>
      <c r="Z148" s="50" t="s">
        <v>692</v>
      </c>
      <c r="AA148" s="50" t="s">
        <v>1244</v>
      </c>
      <c r="AB148" s="50" t="s">
        <v>4</v>
      </c>
      <c r="AC148" s="50" t="s">
        <v>4</v>
      </c>
      <c r="AD148" s="62" t="s">
        <v>1047</v>
      </c>
      <c r="AE148" s="50" t="s">
        <v>4</v>
      </c>
      <c r="AF148" s="50" t="s">
        <v>4</v>
      </c>
      <c r="AG148" s="50" t="s">
        <v>4</v>
      </c>
      <c r="AH148" s="62" t="s">
        <v>1253</v>
      </c>
      <c r="AI148" s="50" t="s">
        <v>4</v>
      </c>
      <c r="AJ148" s="62" t="s">
        <v>1047</v>
      </c>
      <c r="AK148" s="50" t="s">
        <v>4</v>
      </c>
      <c r="AL148" s="50" t="s">
        <v>693</v>
      </c>
      <c r="AM148" s="50" t="s">
        <v>694</v>
      </c>
      <c r="AN148" s="50" t="s">
        <v>694</v>
      </c>
      <c r="AO148" s="62" t="s">
        <v>1254</v>
      </c>
      <c r="AP148" s="50" t="s">
        <v>1255</v>
      </c>
      <c r="AQ148" s="62" t="s">
        <v>4</v>
      </c>
    </row>
    <row r="149" spans="1:43" x14ac:dyDescent="0.3">
      <c r="A149" s="62" t="s">
        <v>1276</v>
      </c>
      <c r="B149" s="50" t="s">
        <v>1277</v>
      </c>
      <c r="C149" s="62" t="s">
        <v>1047</v>
      </c>
      <c r="D149" s="62" t="s">
        <v>677</v>
      </c>
      <c r="E149" s="62" t="s">
        <v>346</v>
      </c>
      <c r="F149" s="50" t="s">
        <v>1245</v>
      </c>
      <c r="G149" s="50" t="s">
        <v>1278</v>
      </c>
      <c r="H149" s="50" t="s">
        <v>1249</v>
      </c>
      <c r="I149" s="50" t="s">
        <v>1252</v>
      </c>
      <c r="J149" s="50" t="s">
        <v>1279</v>
      </c>
      <c r="K149" s="50" t="s">
        <v>1280</v>
      </c>
      <c r="L149" s="63">
        <v>1839977095</v>
      </c>
      <c r="M149" s="63">
        <v>0</v>
      </c>
      <c r="N149" s="62" t="s">
        <v>684</v>
      </c>
      <c r="O149" s="62" t="s">
        <v>674</v>
      </c>
      <c r="P149" s="50" t="s">
        <v>4</v>
      </c>
      <c r="Q149" s="50" t="s">
        <v>1251</v>
      </c>
      <c r="R149" s="50" t="s">
        <v>4</v>
      </c>
      <c r="S149" s="50" t="s">
        <v>1252</v>
      </c>
      <c r="T149" s="50" t="s">
        <v>687</v>
      </c>
      <c r="U149" s="50" t="s">
        <v>688</v>
      </c>
      <c r="V149" s="50" t="s">
        <v>689</v>
      </c>
      <c r="W149" s="50" t="s">
        <v>4</v>
      </c>
      <c r="X149" s="50" t="s">
        <v>4</v>
      </c>
      <c r="Y149" s="50" t="s">
        <v>691</v>
      </c>
      <c r="Z149" s="50" t="s">
        <v>692</v>
      </c>
      <c r="AA149" s="50" t="s">
        <v>1277</v>
      </c>
      <c r="AB149" s="50" t="s">
        <v>4</v>
      </c>
      <c r="AC149" s="50" t="s">
        <v>4</v>
      </c>
      <c r="AD149" s="62" t="s">
        <v>1047</v>
      </c>
      <c r="AE149" s="50" t="s">
        <v>4</v>
      </c>
      <c r="AF149" s="50" t="s">
        <v>4</v>
      </c>
      <c r="AG149" s="50" t="s">
        <v>4</v>
      </c>
      <c r="AH149" s="62" t="s">
        <v>1281</v>
      </c>
      <c r="AI149" s="50" t="s">
        <v>4</v>
      </c>
      <c r="AJ149" s="62" t="s">
        <v>1047</v>
      </c>
      <c r="AK149" s="50" t="s">
        <v>4</v>
      </c>
      <c r="AL149" s="50" t="s">
        <v>693</v>
      </c>
      <c r="AM149" s="50" t="s">
        <v>694</v>
      </c>
      <c r="AN149" s="50" t="s">
        <v>694</v>
      </c>
      <c r="AO149" s="62" t="s">
        <v>1282</v>
      </c>
      <c r="AP149" s="50" t="s">
        <v>696</v>
      </c>
      <c r="AQ149" s="62" t="s">
        <v>4</v>
      </c>
    </row>
    <row r="150" spans="1:43" x14ac:dyDescent="0.3">
      <c r="A150" s="62" t="s">
        <v>1283</v>
      </c>
      <c r="B150" s="50" t="s">
        <v>1277</v>
      </c>
      <c r="C150" s="62" t="s">
        <v>1047</v>
      </c>
      <c r="D150" s="62" t="s">
        <v>677</v>
      </c>
      <c r="E150" s="62" t="s">
        <v>346</v>
      </c>
      <c r="F150" s="50" t="s">
        <v>1245</v>
      </c>
      <c r="G150" s="50" t="s">
        <v>1278</v>
      </c>
      <c r="H150" s="50" t="s">
        <v>1279</v>
      </c>
      <c r="I150" s="50" t="s">
        <v>1284</v>
      </c>
      <c r="J150" s="50" t="s">
        <v>1249</v>
      </c>
      <c r="K150" s="50" t="s">
        <v>1250</v>
      </c>
      <c r="L150" s="63">
        <v>0</v>
      </c>
      <c r="M150" s="63">
        <v>1839977095</v>
      </c>
      <c r="N150" s="62" t="s">
        <v>684</v>
      </c>
      <c r="O150" s="62" t="s">
        <v>674</v>
      </c>
      <c r="P150" s="50" t="s">
        <v>4</v>
      </c>
      <c r="Q150" s="50" t="s">
        <v>1251</v>
      </c>
      <c r="R150" s="50" t="s">
        <v>4</v>
      </c>
      <c r="S150" s="50" t="s">
        <v>1252</v>
      </c>
      <c r="T150" s="50" t="s">
        <v>687</v>
      </c>
      <c r="U150" s="50" t="s">
        <v>688</v>
      </c>
      <c r="V150" s="50" t="s">
        <v>689</v>
      </c>
      <c r="W150" s="50" t="s">
        <v>4</v>
      </c>
      <c r="X150" s="50" t="s">
        <v>4</v>
      </c>
      <c r="Y150" s="50" t="s">
        <v>691</v>
      </c>
      <c r="Z150" s="50" t="s">
        <v>692</v>
      </c>
      <c r="AA150" s="50" t="s">
        <v>1277</v>
      </c>
      <c r="AB150" s="50" t="s">
        <v>4</v>
      </c>
      <c r="AC150" s="50" t="s">
        <v>4</v>
      </c>
      <c r="AD150" s="62" t="s">
        <v>1047</v>
      </c>
      <c r="AE150" s="50" t="s">
        <v>4</v>
      </c>
      <c r="AF150" s="50" t="s">
        <v>4</v>
      </c>
      <c r="AG150" s="50" t="s">
        <v>4</v>
      </c>
      <c r="AH150" s="62" t="s">
        <v>1281</v>
      </c>
      <c r="AI150" s="50" t="s">
        <v>4</v>
      </c>
      <c r="AJ150" s="62" t="s">
        <v>1047</v>
      </c>
      <c r="AK150" s="50" t="s">
        <v>4</v>
      </c>
      <c r="AL150" s="50" t="s">
        <v>693</v>
      </c>
      <c r="AM150" s="50" t="s">
        <v>694</v>
      </c>
      <c r="AN150" s="50" t="s">
        <v>694</v>
      </c>
      <c r="AO150" s="62" t="s">
        <v>1282</v>
      </c>
      <c r="AP150" s="50" t="s">
        <v>696</v>
      </c>
      <c r="AQ150" s="62" t="s">
        <v>4</v>
      </c>
    </row>
    <row r="151" spans="1:43" x14ac:dyDescent="0.3">
      <c r="A151" s="62" t="s">
        <v>1285</v>
      </c>
      <c r="B151" s="50" t="s">
        <v>1286</v>
      </c>
      <c r="C151" s="62" t="s">
        <v>1047</v>
      </c>
      <c r="D151" s="62" t="s">
        <v>677</v>
      </c>
      <c r="E151" s="62" t="s">
        <v>346</v>
      </c>
      <c r="F151" s="50" t="s">
        <v>1287</v>
      </c>
      <c r="G151" s="50" t="s">
        <v>1288</v>
      </c>
      <c r="H151" s="50" t="s">
        <v>1289</v>
      </c>
      <c r="I151" s="50" t="s">
        <v>1290</v>
      </c>
      <c r="J151" s="50" t="s">
        <v>1291</v>
      </c>
      <c r="K151" s="50" t="s">
        <v>1292</v>
      </c>
      <c r="L151" s="63">
        <v>5665753</v>
      </c>
      <c r="M151" s="63">
        <v>0</v>
      </c>
      <c r="N151" s="62" t="s">
        <v>684</v>
      </c>
      <c r="O151" s="62" t="s">
        <v>674</v>
      </c>
      <c r="P151" s="50" t="s">
        <v>4</v>
      </c>
      <c r="Q151" s="50" t="s">
        <v>863</v>
      </c>
      <c r="R151" s="50" t="s">
        <v>601</v>
      </c>
      <c r="S151" s="50" t="s">
        <v>864</v>
      </c>
      <c r="T151" s="50" t="s">
        <v>687</v>
      </c>
      <c r="U151" s="50" t="s">
        <v>688</v>
      </c>
      <c r="V151" s="50" t="s">
        <v>689</v>
      </c>
      <c r="W151" s="50" t="s">
        <v>159</v>
      </c>
      <c r="X151" s="50" t="s">
        <v>850</v>
      </c>
      <c r="Y151" s="50" t="s">
        <v>691</v>
      </c>
      <c r="Z151" s="50" t="s">
        <v>692</v>
      </c>
      <c r="AA151" s="50" t="s">
        <v>1286</v>
      </c>
      <c r="AB151" s="50" t="s">
        <v>4</v>
      </c>
      <c r="AC151" s="50" t="s">
        <v>4</v>
      </c>
      <c r="AD151" s="62" t="s">
        <v>1047</v>
      </c>
      <c r="AE151" s="50" t="s">
        <v>4</v>
      </c>
      <c r="AF151" s="50" t="s">
        <v>4</v>
      </c>
      <c r="AG151" s="50" t="s">
        <v>4</v>
      </c>
      <c r="AH151" s="62" t="s">
        <v>1047</v>
      </c>
      <c r="AI151" s="50" t="s">
        <v>4</v>
      </c>
      <c r="AJ151" s="62" t="s">
        <v>1047</v>
      </c>
      <c r="AK151" s="50" t="s">
        <v>4</v>
      </c>
      <c r="AL151" s="50" t="s">
        <v>693</v>
      </c>
      <c r="AM151" s="50" t="s">
        <v>694</v>
      </c>
      <c r="AN151" s="50" t="s">
        <v>851</v>
      </c>
      <c r="AO151" s="62" t="s">
        <v>1293</v>
      </c>
      <c r="AP151" s="50" t="s">
        <v>696</v>
      </c>
      <c r="AQ151" s="62" t="s">
        <v>4</v>
      </c>
    </row>
    <row r="152" spans="1:43" x14ac:dyDescent="0.3">
      <c r="A152" s="62" t="s">
        <v>1294</v>
      </c>
      <c r="B152" s="50" t="s">
        <v>1286</v>
      </c>
      <c r="C152" s="62" t="s">
        <v>1047</v>
      </c>
      <c r="D152" s="62" t="s">
        <v>677</v>
      </c>
      <c r="E152" s="62" t="s">
        <v>346</v>
      </c>
      <c r="F152" s="50" t="s">
        <v>1287</v>
      </c>
      <c r="G152" s="50" t="s">
        <v>1288</v>
      </c>
      <c r="H152" s="50" t="s">
        <v>1291</v>
      </c>
      <c r="I152" s="50" t="s">
        <v>1295</v>
      </c>
      <c r="J152" s="50" t="s">
        <v>1289</v>
      </c>
      <c r="K152" s="50" t="s">
        <v>1296</v>
      </c>
      <c r="L152" s="63">
        <v>0</v>
      </c>
      <c r="M152" s="63">
        <v>5665753</v>
      </c>
      <c r="N152" s="62" t="s">
        <v>684</v>
      </c>
      <c r="O152" s="62" t="s">
        <v>674</v>
      </c>
      <c r="P152" s="50" t="s">
        <v>4</v>
      </c>
      <c r="Q152" s="50" t="s">
        <v>863</v>
      </c>
      <c r="R152" s="50" t="s">
        <v>601</v>
      </c>
      <c r="S152" s="50" t="s">
        <v>864</v>
      </c>
      <c r="T152" s="50" t="s">
        <v>687</v>
      </c>
      <c r="U152" s="50" t="s">
        <v>688</v>
      </c>
      <c r="V152" s="50" t="s">
        <v>689</v>
      </c>
      <c r="W152" s="50" t="s">
        <v>159</v>
      </c>
      <c r="X152" s="50" t="s">
        <v>850</v>
      </c>
      <c r="Y152" s="50" t="s">
        <v>691</v>
      </c>
      <c r="Z152" s="50" t="s">
        <v>692</v>
      </c>
      <c r="AA152" s="50" t="s">
        <v>1286</v>
      </c>
      <c r="AB152" s="50" t="s">
        <v>4</v>
      </c>
      <c r="AC152" s="50" t="s">
        <v>4</v>
      </c>
      <c r="AD152" s="62" t="s">
        <v>1047</v>
      </c>
      <c r="AE152" s="50" t="s">
        <v>4</v>
      </c>
      <c r="AF152" s="50" t="s">
        <v>4</v>
      </c>
      <c r="AG152" s="50" t="s">
        <v>4</v>
      </c>
      <c r="AH152" s="62" t="s">
        <v>1047</v>
      </c>
      <c r="AI152" s="50" t="s">
        <v>4</v>
      </c>
      <c r="AJ152" s="62" t="s">
        <v>1047</v>
      </c>
      <c r="AK152" s="50" t="s">
        <v>4</v>
      </c>
      <c r="AL152" s="50" t="s">
        <v>693</v>
      </c>
      <c r="AM152" s="50" t="s">
        <v>694</v>
      </c>
      <c r="AN152" s="50" t="s">
        <v>851</v>
      </c>
      <c r="AO152" s="62" t="s">
        <v>1293</v>
      </c>
      <c r="AP152" s="50" t="s">
        <v>696</v>
      </c>
      <c r="AQ152" s="62" t="s">
        <v>4</v>
      </c>
    </row>
    <row r="153" spans="1:43" x14ac:dyDescent="0.3">
      <c r="A153" s="64" t="s">
        <v>4</v>
      </c>
      <c r="B153" s="65" t="s">
        <v>4</v>
      </c>
      <c r="C153" s="65" t="s">
        <v>4</v>
      </c>
      <c r="D153" s="65" t="s">
        <v>4</v>
      </c>
      <c r="E153" s="65" t="s">
        <v>4</v>
      </c>
      <c r="F153" s="65" t="s">
        <v>4</v>
      </c>
      <c r="G153" s="65" t="s">
        <v>4</v>
      </c>
      <c r="H153" s="65" t="s">
        <v>4</v>
      </c>
      <c r="I153" s="65" t="s">
        <v>4</v>
      </c>
      <c r="J153" s="65" t="s">
        <v>4</v>
      </c>
      <c r="K153" s="65" t="s">
        <v>1297</v>
      </c>
      <c r="L153" s="66">
        <v>65376552796</v>
      </c>
      <c r="M153" s="66">
        <v>65376552796</v>
      </c>
      <c r="N153" s="65" t="s">
        <v>4</v>
      </c>
      <c r="O153" s="67" t="s">
        <v>4</v>
      </c>
      <c r="P153" s="67" t="s">
        <v>4</v>
      </c>
      <c r="Q153" s="65" t="s">
        <v>4</v>
      </c>
      <c r="R153" s="65" t="s">
        <v>4</v>
      </c>
      <c r="S153" s="65" t="s">
        <v>4</v>
      </c>
      <c r="T153" s="65" t="s">
        <v>4</v>
      </c>
      <c r="U153" s="65" t="s">
        <v>4</v>
      </c>
      <c r="V153" s="65" t="s">
        <v>4</v>
      </c>
      <c r="W153" s="65" t="s">
        <v>4</v>
      </c>
      <c r="X153" s="65" t="s">
        <v>4</v>
      </c>
      <c r="Y153" s="65" t="s">
        <v>4</v>
      </c>
      <c r="Z153" s="65" t="s">
        <v>4</v>
      </c>
      <c r="AA153" s="67" t="s">
        <v>4</v>
      </c>
      <c r="AB153" s="65" t="s">
        <v>4</v>
      </c>
      <c r="AC153" s="65" t="s">
        <v>4</v>
      </c>
      <c r="AD153" s="65" t="s">
        <v>4</v>
      </c>
      <c r="AE153" s="65" t="s">
        <v>4</v>
      </c>
      <c r="AF153" s="65" t="s">
        <v>4</v>
      </c>
      <c r="AG153" s="65" t="s">
        <v>4</v>
      </c>
      <c r="AH153" s="65" t="s">
        <v>4</v>
      </c>
      <c r="AI153" s="65" t="s">
        <v>4</v>
      </c>
      <c r="AJ153" s="65" t="s">
        <v>4</v>
      </c>
      <c r="AK153" s="65" t="s">
        <v>4</v>
      </c>
      <c r="AL153" s="65" t="s">
        <v>4</v>
      </c>
      <c r="AM153" s="65" t="s">
        <v>4</v>
      </c>
      <c r="AN153" s="65" t="s">
        <v>4</v>
      </c>
      <c r="AO153" s="65" t="s">
        <v>4</v>
      </c>
      <c r="AP153" s="65" t="s">
        <v>4</v>
      </c>
      <c r="AQ153" s="64" t="s">
        <v>4</v>
      </c>
    </row>
    <row r="155" spans="1:43" x14ac:dyDescent="0.3">
      <c r="A155" s="89" t="s">
        <v>4</v>
      </c>
      <c r="B155" s="89"/>
      <c r="C155" s="89"/>
      <c r="D155" s="89"/>
      <c r="E155" s="89"/>
      <c r="F155" s="89"/>
      <c r="G155" s="89"/>
      <c r="H155" s="89"/>
      <c r="I155" s="89"/>
      <c r="J155" s="89"/>
      <c r="K155" s="89" t="s">
        <v>4</v>
      </c>
      <c r="L155" s="89"/>
      <c r="M155" s="89"/>
      <c r="N155" s="89"/>
      <c r="O155" s="89"/>
      <c r="P155" s="89"/>
      <c r="Q155" s="89" t="s">
        <v>1298</v>
      </c>
      <c r="R155" s="89"/>
      <c r="S155" s="89"/>
      <c r="T155" s="89"/>
    </row>
    <row r="156" spans="1:43" x14ac:dyDescent="0.3">
      <c r="A156" s="89" t="s">
        <v>4</v>
      </c>
      <c r="B156" s="89"/>
      <c r="C156" s="89"/>
      <c r="D156" s="91" t="s">
        <v>1299</v>
      </c>
      <c r="E156" s="91"/>
      <c r="F156" s="91"/>
      <c r="G156" s="91"/>
      <c r="H156" s="89" t="s">
        <v>4</v>
      </c>
      <c r="I156" s="89"/>
      <c r="J156" s="89"/>
      <c r="K156" s="91" t="s">
        <v>1300</v>
      </c>
      <c r="L156" s="91"/>
      <c r="M156" s="91"/>
      <c r="N156" s="89" t="s">
        <v>4</v>
      </c>
      <c r="O156" s="89"/>
      <c r="P156" s="89"/>
      <c r="Q156" s="91" t="s">
        <v>1301</v>
      </c>
      <c r="R156" s="91"/>
      <c r="S156" s="91"/>
      <c r="T156" s="91"/>
    </row>
    <row r="157" spans="1:43" x14ac:dyDescent="0.3">
      <c r="A157" s="89" t="s">
        <v>4</v>
      </c>
      <c r="B157" s="89"/>
      <c r="C157" s="89"/>
      <c r="D157" s="89" t="s">
        <v>1302</v>
      </c>
      <c r="E157" s="89"/>
      <c r="F157" s="89"/>
      <c r="G157" s="89"/>
      <c r="H157" s="89" t="s">
        <v>4</v>
      </c>
      <c r="I157" s="89"/>
      <c r="J157" s="89"/>
      <c r="K157" s="89" t="s">
        <v>1302</v>
      </c>
      <c r="L157" s="89"/>
      <c r="M157" s="89"/>
      <c r="N157" s="89" t="s">
        <v>4</v>
      </c>
      <c r="O157" s="89"/>
      <c r="P157" s="89"/>
      <c r="Q157" s="89" t="s">
        <v>1303</v>
      </c>
      <c r="R157" s="89"/>
      <c r="S157" s="89"/>
      <c r="T157" s="89"/>
    </row>
  </sheetData>
  <mergeCells count="58">
    <mergeCell ref="Q157:T157"/>
    <mergeCell ref="A156:C156"/>
    <mergeCell ref="D156:G156"/>
    <mergeCell ref="H156:J156"/>
    <mergeCell ref="K156:M156"/>
    <mergeCell ref="N156:P156"/>
    <mergeCell ref="Q156:T156"/>
    <mergeCell ref="A157:C157"/>
    <mergeCell ref="D157:G157"/>
    <mergeCell ref="H157:J157"/>
    <mergeCell ref="K157:M157"/>
    <mergeCell ref="N157:P157"/>
    <mergeCell ref="AO7:AO8"/>
    <mergeCell ref="AP7:AP8"/>
    <mergeCell ref="AQ7:AQ8"/>
    <mergeCell ref="A155:J155"/>
    <mergeCell ref="K155:P155"/>
    <mergeCell ref="Q155:T155"/>
    <mergeCell ref="AI7:AI8"/>
    <mergeCell ref="AJ7:AJ8"/>
    <mergeCell ref="AK7:AK8"/>
    <mergeCell ref="AL7:AL8"/>
    <mergeCell ref="AM7:AM8"/>
    <mergeCell ref="AN7:AN8"/>
    <mergeCell ref="AC7:AC8"/>
    <mergeCell ref="AD7:AD8"/>
    <mergeCell ref="AE7:AE8"/>
    <mergeCell ref="AF7:AF8"/>
    <mergeCell ref="U7:U8"/>
    <mergeCell ref="AG7:AG8"/>
    <mergeCell ref="AH7:AH8"/>
    <mergeCell ref="W7:W8"/>
    <mergeCell ref="X7:X8"/>
    <mergeCell ref="Y7:Y8"/>
    <mergeCell ref="Z7:Z8"/>
    <mergeCell ref="AA7:AA8"/>
    <mergeCell ref="AB7:AB8"/>
    <mergeCell ref="P7:P8"/>
    <mergeCell ref="Q7:Q8"/>
    <mergeCell ref="R7:R8"/>
    <mergeCell ref="S7:S8"/>
    <mergeCell ref="T7:T8"/>
    <mergeCell ref="A1:C1"/>
    <mergeCell ref="A4:AQ4"/>
    <mergeCell ref="A5:AQ5"/>
    <mergeCell ref="A6:AQ6"/>
    <mergeCell ref="A7:A8"/>
    <mergeCell ref="B7:E7"/>
    <mergeCell ref="F7:F8"/>
    <mergeCell ref="G7:G8"/>
    <mergeCell ref="H7:H8"/>
    <mergeCell ref="I7:I8"/>
    <mergeCell ref="V7:V8"/>
    <mergeCell ref="J7:J8"/>
    <mergeCell ref="K7:K8"/>
    <mergeCell ref="L7:M7"/>
    <mergeCell ref="N7:N8"/>
    <mergeCell ref="O7:O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9EC0-2CD6-4075-AD7B-424D3E1106A0}">
  <dimension ref="A1:J72"/>
  <sheetViews>
    <sheetView zoomScale="80" zoomScaleNormal="80" workbookViewId="0">
      <selection sqref="A1:J1"/>
    </sheetView>
  </sheetViews>
  <sheetFormatPr defaultRowHeight="14.4" x14ac:dyDescent="0.3"/>
  <cols>
    <col min="5" max="6" width="12.6640625" bestFit="1" customWidth="1"/>
    <col min="7" max="8" width="11.88671875" bestFit="1" customWidth="1"/>
    <col min="9" max="10" width="12.6640625" bestFit="1" customWidth="1"/>
  </cols>
  <sheetData>
    <row r="1" spans="1:10" ht="15.6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</row>
    <row r="2" spans="1:10" ht="15.6" x14ac:dyDescent="0.3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17.399999999999999" x14ac:dyDescent="0.3">
      <c r="A3" s="80" t="s">
        <v>1304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17.399999999999999" x14ac:dyDescent="0.3">
      <c r="A4" s="80" t="s">
        <v>3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17.399999999999999" x14ac:dyDescent="0.3">
      <c r="A5" s="80" t="s">
        <v>4</v>
      </c>
      <c r="B5" s="80"/>
      <c r="C5" s="80"/>
      <c r="D5" s="80"/>
      <c r="E5" s="80"/>
      <c r="F5" s="80"/>
      <c r="G5" s="80"/>
      <c r="H5" s="80"/>
      <c r="I5" s="80"/>
      <c r="J5" s="80"/>
    </row>
    <row r="6" spans="1:10" ht="17.399999999999999" x14ac:dyDescent="0.3">
      <c r="A6" s="80" t="s">
        <v>4</v>
      </c>
      <c r="B6" s="80"/>
      <c r="C6" s="80"/>
      <c r="D6" s="80"/>
      <c r="E6" s="80"/>
      <c r="F6" s="80"/>
      <c r="G6" s="80"/>
      <c r="H6" s="80"/>
      <c r="I6" s="80"/>
      <c r="J6" s="80"/>
    </row>
    <row r="7" spans="1:10" x14ac:dyDescent="0.3">
      <c r="A7" s="1" t="s">
        <v>1305</v>
      </c>
      <c r="B7" s="1" t="s">
        <v>1306</v>
      </c>
      <c r="C7" s="1" t="s">
        <v>1307</v>
      </c>
      <c r="D7" s="1" t="s">
        <v>1308</v>
      </c>
      <c r="E7" s="2" t="s">
        <v>1309</v>
      </c>
      <c r="F7" s="2" t="s">
        <v>1310</v>
      </c>
      <c r="G7" s="2" t="s">
        <v>1311</v>
      </c>
      <c r="H7" s="2" t="s">
        <v>1312</v>
      </c>
      <c r="I7" s="2" t="s">
        <v>1313</v>
      </c>
      <c r="J7" s="2" t="s">
        <v>1314</v>
      </c>
    </row>
    <row r="8" spans="1:10" x14ac:dyDescent="0.3">
      <c r="A8" s="12" t="s">
        <v>692</v>
      </c>
      <c r="B8" s="12" t="s">
        <v>680</v>
      </c>
      <c r="C8" s="12" t="s">
        <v>681</v>
      </c>
      <c r="D8" s="12" t="s">
        <v>14</v>
      </c>
      <c r="E8" s="36">
        <v>7295915642</v>
      </c>
      <c r="F8" s="36"/>
      <c r="G8" s="36">
        <v>17146949588</v>
      </c>
      <c r="H8" s="36">
        <v>12338980112</v>
      </c>
      <c r="I8" s="36">
        <v>12103885118</v>
      </c>
      <c r="J8" s="36"/>
    </row>
    <row r="9" spans="1:10" x14ac:dyDescent="0.3">
      <c r="A9" s="12" t="s">
        <v>692</v>
      </c>
      <c r="B9" s="12" t="s">
        <v>932</v>
      </c>
      <c r="C9" s="12" t="s">
        <v>933</v>
      </c>
      <c r="D9" s="12" t="s">
        <v>1315</v>
      </c>
      <c r="E9" s="36">
        <v>61000000000</v>
      </c>
      <c r="F9" s="36"/>
      <c r="G9" s="36">
        <v>0</v>
      </c>
      <c r="H9" s="36">
        <v>10000000000</v>
      </c>
      <c r="I9" s="36">
        <v>51000000000</v>
      </c>
      <c r="J9" s="36"/>
    </row>
    <row r="10" spans="1:10" x14ac:dyDescent="0.3">
      <c r="A10" s="12" t="s">
        <v>692</v>
      </c>
      <c r="B10" s="12" t="s">
        <v>792</v>
      </c>
      <c r="C10" s="12" t="s">
        <v>793</v>
      </c>
      <c r="D10" s="12" t="s">
        <v>1316</v>
      </c>
      <c r="E10" s="36">
        <v>0</v>
      </c>
      <c r="F10" s="36"/>
      <c r="G10" s="36">
        <v>11402160073</v>
      </c>
      <c r="H10" s="36">
        <v>6784629973</v>
      </c>
      <c r="I10" s="36">
        <v>4617530100</v>
      </c>
      <c r="J10" s="36"/>
    </row>
    <row r="11" spans="1:10" x14ac:dyDescent="0.3">
      <c r="A11" s="12" t="s">
        <v>692</v>
      </c>
      <c r="B11" s="12" t="s">
        <v>748</v>
      </c>
      <c r="C11" s="12" t="s">
        <v>756</v>
      </c>
      <c r="D11" s="12" t="s">
        <v>1317</v>
      </c>
      <c r="E11" s="36">
        <v>7870247171</v>
      </c>
      <c r="F11" s="36"/>
      <c r="G11" s="36">
        <v>34221512</v>
      </c>
      <c r="H11" s="36">
        <v>486818568</v>
      </c>
      <c r="I11" s="36">
        <v>7417650115</v>
      </c>
      <c r="J11" s="36"/>
    </row>
    <row r="12" spans="1:10" x14ac:dyDescent="0.3">
      <c r="A12" s="12" t="s">
        <v>692</v>
      </c>
      <c r="B12" s="12" t="s">
        <v>1318</v>
      </c>
      <c r="C12" s="12" t="s">
        <v>1319</v>
      </c>
      <c r="D12" s="12" t="s">
        <v>1320</v>
      </c>
      <c r="E12" s="36">
        <v>12022961192</v>
      </c>
      <c r="F12" s="36"/>
      <c r="G12" s="36">
        <v>0</v>
      </c>
      <c r="H12" s="36">
        <v>0</v>
      </c>
      <c r="I12" s="36">
        <v>12022961192</v>
      </c>
      <c r="J12" s="36"/>
    </row>
    <row r="13" spans="1:10" x14ac:dyDescent="0.3">
      <c r="A13" s="12" t="s">
        <v>692</v>
      </c>
      <c r="B13" s="12" t="s">
        <v>1193</v>
      </c>
      <c r="C13" s="12" t="s">
        <v>1194</v>
      </c>
      <c r="D13" s="12" t="s">
        <v>1321</v>
      </c>
      <c r="E13" s="36"/>
      <c r="F13" s="36"/>
      <c r="G13" s="36">
        <v>286000000</v>
      </c>
      <c r="H13" s="36">
        <v>286000000</v>
      </c>
      <c r="I13" s="36">
        <v>0</v>
      </c>
      <c r="J13" s="36"/>
    </row>
    <row r="14" spans="1:10" x14ac:dyDescent="0.3">
      <c r="A14" s="12" t="s">
        <v>692</v>
      </c>
      <c r="B14" s="12" t="s">
        <v>1163</v>
      </c>
      <c r="C14" s="12" t="s">
        <v>1168</v>
      </c>
      <c r="D14" s="12" t="s">
        <v>1322</v>
      </c>
      <c r="E14" s="36"/>
      <c r="F14" s="36">
        <v>44824301267</v>
      </c>
      <c r="G14" s="36">
        <v>0</v>
      </c>
      <c r="H14" s="36">
        <v>838769876</v>
      </c>
      <c r="I14" s="36"/>
      <c r="J14" s="36">
        <v>45663071143</v>
      </c>
    </row>
    <row r="15" spans="1:10" x14ac:dyDescent="0.3">
      <c r="A15" s="12" t="s">
        <v>692</v>
      </c>
      <c r="B15" s="12" t="s">
        <v>1174</v>
      </c>
      <c r="C15" s="12" t="s">
        <v>1178</v>
      </c>
      <c r="D15" s="12" t="s">
        <v>1323</v>
      </c>
      <c r="E15" s="36"/>
      <c r="F15" s="36">
        <v>12921265323</v>
      </c>
      <c r="G15" s="36">
        <v>0</v>
      </c>
      <c r="H15" s="36">
        <v>4248406</v>
      </c>
      <c r="I15" s="36"/>
      <c r="J15" s="36">
        <v>12925513729</v>
      </c>
    </row>
    <row r="16" spans="1:10" x14ac:dyDescent="0.3">
      <c r="A16" s="12" t="s">
        <v>692</v>
      </c>
      <c r="B16" s="12" t="s">
        <v>1049</v>
      </c>
      <c r="C16" s="12" t="s">
        <v>1050</v>
      </c>
      <c r="D16" s="12" t="s">
        <v>1324</v>
      </c>
      <c r="E16" s="36"/>
      <c r="F16" s="36">
        <v>531684826</v>
      </c>
      <c r="G16" s="36">
        <v>0</v>
      </c>
      <c r="H16" s="36">
        <v>533610752</v>
      </c>
      <c r="I16" s="36"/>
      <c r="J16" s="36">
        <v>1065295578</v>
      </c>
    </row>
    <row r="17" spans="1:10" x14ac:dyDescent="0.3">
      <c r="A17" s="12" t="s">
        <v>692</v>
      </c>
      <c r="B17" s="12" t="s">
        <v>1325</v>
      </c>
      <c r="C17" s="12" t="s">
        <v>1326</v>
      </c>
      <c r="D17" s="12" t="s">
        <v>1327</v>
      </c>
      <c r="E17" s="36">
        <v>268540000000</v>
      </c>
      <c r="F17" s="36"/>
      <c r="G17" s="36">
        <v>0</v>
      </c>
      <c r="H17" s="36">
        <v>0</v>
      </c>
      <c r="I17" s="36">
        <v>268540000000</v>
      </c>
      <c r="J17" s="36"/>
    </row>
    <row r="18" spans="1:10" x14ac:dyDescent="0.3">
      <c r="A18" s="12" t="s">
        <v>692</v>
      </c>
      <c r="B18" s="12" t="s">
        <v>1328</v>
      </c>
      <c r="C18" s="12" t="s">
        <v>1329</v>
      </c>
      <c r="D18" s="12" t="s">
        <v>1330</v>
      </c>
      <c r="E18" s="36">
        <v>12989239816</v>
      </c>
      <c r="F18" s="36"/>
      <c r="G18" s="36">
        <v>0</v>
      </c>
      <c r="H18" s="36">
        <v>0</v>
      </c>
      <c r="I18" s="36">
        <v>12989239816</v>
      </c>
      <c r="J18" s="36"/>
    </row>
    <row r="19" spans="1:10" x14ac:dyDescent="0.3">
      <c r="A19" s="12" t="s">
        <v>692</v>
      </c>
      <c r="B19" s="12" t="s">
        <v>1195</v>
      </c>
      <c r="C19" s="12" t="s">
        <v>1199</v>
      </c>
      <c r="D19" s="12" t="s">
        <v>1331</v>
      </c>
      <c r="E19" s="36">
        <v>157910393432</v>
      </c>
      <c r="F19" s="36"/>
      <c r="G19" s="36">
        <v>286000000</v>
      </c>
      <c r="H19" s="36">
        <v>0</v>
      </c>
      <c r="I19" s="36">
        <v>158196393432</v>
      </c>
      <c r="J19" s="36"/>
    </row>
    <row r="20" spans="1:10" x14ac:dyDescent="0.3">
      <c r="A20" s="12" t="s">
        <v>692</v>
      </c>
      <c r="B20" s="12" t="s">
        <v>977</v>
      </c>
      <c r="C20" s="12" t="s">
        <v>980</v>
      </c>
      <c r="D20" s="12" t="s">
        <v>1332</v>
      </c>
      <c r="E20" s="36">
        <v>0</v>
      </c>
      <c r="F20" s="36"/>
      <c r="G20" s="36">
        <v>286000000</v>
      </c>
      <c r="H20" s="36">
        <v>286000000</v>
      </c>
      <c r="I20" s="36">
        <v>0</v>
      </c>
      <c r="J20" s="36"/>
    </row>
    <row r="21" spans="1:10" x14ac:dyDescent="0.3">
      <c r="A21" s="12" t="s">
        <v>692</v>
      </c>
      <c r="B21" s="12" t="s">
        <v>1116</v>
      </c>
      <c r="C21" s="12" t="s">
        <v>1119</v>
      </c>
      <c r="D21" s="12" t="s">
        <v>1333</v>
      </c>
      <c r="E21" s="36">
        <v>26344058</v>
      </c>
      <c r="F21" s="36"/>
      <c r="G21" s="36">
        <v>0</v>
      </c>
      <c r="H21" s="36">
        <v>5268812</v>
      </c>
      <c r="I21" s="36">
        <v>21075246</v>
      </c>
      <c r="J21" s="36"/>
    </row>
    <row r="22" spans="1:10" x14ac:dyDescent="0.3">
      <c r="A22" s="12" t="s">
        <v>692</v>
      </c>
      <c r="B22" s="12" t="s">
        <v>1000</v>
      </c>
      <c r="C22" s="12" t="s">
        <v>1004</v>
      </c>
      <c r="D22" s="12" t="s">
        <v>1334</v>
      </c>
      <c r="E22" s="36">
        <v>0</v>
      </c>
      <c r="F22" s="36"/>
      <c r="G22" s="36">
        <v>180000000</v>
      </c>
      <c r="H22" s="36">
        <v>5322581</v>
      </c>
      <c r="I22" s="36">
        <v>174677419</v>
      </c>
      <c r="J22" s="36"/>
    </row>
    <row r="23" spans="1:10" x14ac:dyDescent="0.3">
      <c r="A23" s="12" t="s">
        <v>692</v>
      </c>
      <c r="B23" s="12" t="s">
        <v>1123</v>
      </c>
      <c r="C23" s="12" t="s">
        <v>1129</v>
      </c>
      <c r="D23" s="12" t="s">
        <v>1335</v>
      </c>
      <c r="E23" s="36">
        <v>674695018</v>
      </c>
      <c r="F23" s="36"/>
      <c r="G23" s="36">
        <v>0</v>
      </c>
      <c r="H23" s="36">
        <v>84336877</v>
      </c>
      <c r="I23" s="36">
        <v>590358141</v>
      </c>
      <c r="J23" s="36"/>
    </row>
    <row r="24" spans="1:10" x14ac:dyDescent="0.3">
      <c r="A24" s="12" t="s">
        <v>692</v>
      </c>
      <c r="B24" s="12" t="s">
        <v>1085</v>
      </c>
      <c r="C24" s="12" t="s">
        <v>1092</v>
      </c>
      <c r="D24" s="12" t="s">
        <v>1336</v>
      </c>
      <c r="E24" s="36">
        <v>1990652374</v>
      </c>
      <c r="F24" s="36"/>
      <c r="G24" s="36">
        <v>0</v>
      </c>
      <c r="H24" s="36">
        <v>98263067</v>
      </c>
      <c r="I24" s="36">
        <v>1892389307</v>
      </c>
      <c r="J24" s="36"/>
    </row>
    <row r="25" spans="1:10" x14ac:dyDescent="0.3">
      <c r="A25" s="12" t="s">
        <v>692</v>
      </c>
      <c r="B25" s="12" t="s">
        <v>705</v>
      </c>
      <c r="C25" s="12" t="s">
        <v>716</v>
      </c>
      <c r="D25" s="12" t="s">
        <v>1337</v>
      </c>
      <c r="E25" s="36"/>
      <c r="F25" s="36">
        <v>34774157</v>
      </c>
      <c r="G25" s="36">
        <v>128767396</v>
      </c>
      <c r="H25" s="36">
        <v>288393239</v>
      </c>
      <c r="I25" s="36"/>
      <c r="J25" s="36">
        <v>194400000</v>
      </c>
    </row>
    <row r="26" spans="1:10" x14ac:dyDescent="0.3">
      <c r="A26" s="12" t="s">
        <v>692</v>
      </c>
      <c r="B26" s="12" t="s">
        <v>965</v>
      </c>
      <c r="C26" s="12" t="s">
        <v>966</v>
      </c>
      <c r="D26" s="12" t="s">
        <v>1338</v>
      </c>
      <c r="E26" s="36"/>
      <c r="F26" s="36">
        <v>14100193976</v>
      </c>
      <c r="G26" s="36">
        <v>0</v>
      </c>
      <c r="H26" s="36">
        <v>154440000</v>
      </c>
      <c r="I26" s="36"/>
      <c r="J26" s="36">
        <v>14254633976</v>
      </c>
    </row>
    <row r="27" spans="1:10" x14ac:dyDescent="0.3">
      <c r="A27" s="12" t="s">
        <v>692</v>
      </c>
      <c r="B27" s="12" t="s">
        <v>794</v>
      </c>
      <c r="C27" s="12" t="s">
        <v>812</v>
      </c>
      <c r="D27" s="12" t="s">
        <v>1339</v>
      </c>
      <c r="E27" s="36">
        <v>0</v>
      </c>
      <c r="F27" s="36"/>
      <c r="G27" s="36">
        <v>486682568</v>
      </c>
      <c r="H27" s="36">
        <v>486682568</v>
      </c>
      <c r="I27" s="36">
        <v>0</v>
      </c>
      <c r="J27" s="36"/>
    </row>
    <row r="28" spans="1:10" x14ac:dyDescent="0.3">
      <c r="A28" s="12" t="s">
        <v>692</v>
      </c>
      <c r="B28" s="12" t="s">
        <v>1184</v>
      </c>
      <c r="C28" s="12" t="s">
        <v>1188</v>
      </c>
      <c r="D28" s="12" t="s">
        <v>1340</v>
      </c>
      <c r="E28" s="36"/>
      <c r="F28" s="36">
        <v>5901139010</v>
      </c>
      <c r="G28" s="36">
        <v>0</v>
      </c>
      <c r="H28" s="36">
        <v>143000000</v>
      </c>
      <c r="I28" s="36"/>
      <c r="J28" s="36">
        <v>6044139010</v>
      </c>
    </row>
    <row r="29" spans="1:10" x14ac:dyDescent="0.3">
      <c r="A29" s="12" t="s">
        <v>692</v>
      </c>
      <c r="B29" s="12" t="s">
        <v>946</v>
      </c>
      <c r="C29" s="12" t="s">
        <v>953</v>
      </c>
      <c r="D29" s="12" t="s">
        <v>1341</v>
      </c>
      <c r="E29" s="36"/>
      <c r="F29" s="36">
        <v>863472399</v>
      </c>
      <c r="G29" s="36">
        <v>1109085216</v>
      </c>
      <c r="H29" s="36">
        <v>1683121024</v>
      </c>
      <c r="I29" s="36"/>
      <c r="J29" s="36">
        <v>1437508207</v>
      </c>
    </row>
    <row r="30" spans="1:10" x14ac:dyDescent="0.3">
      <c r="A30" s="12" t="s">
        <v>692</v>
      </c>
      <c r="B30" s="12" t="s">
        <v>861</v>
      </c>
      <c r="C30" s="12" t="s">
        <v>867</v>
      </c>
      <c r="D30" s="12" t="s">
        <v>1342</v>
      </c>
      <c r="E30" s="36"/>
      <c r="F30" s="36">
        <v>21117808</v>
      </c>
      <c r="G30" s="36">
        <v>0</v>
      </c>
      <c r="H30" s="36">
        <v>10301370</v>
      </c>
      <c r="I30" s="36"/>
      <c r="J30" s="36">
        <v>31419178</v>
      </c>
    </row>
    <row r="31" spans="1:10" x14ac:dyDescent="0.3">
      <c r="A31" s="12" t="s">
        <v>692</v>
      </c>
      <c r="B31" s="12" t="s">
        <v>1214</v>
      </c>
      <c r="C31" s="12" t="s">
        <v>1218</v>
      </c>
      <c r="D31" s="12" t="s">
        <v>1343</v>
      </c>
      <c r="E31" s="36">
        <v>0</v>
      </c>
      <c r="F31" s="36"/>
      <c r="G31" s="36">
        <v>0</v>
      </c>
      <c r="H31" s="36">
        <v>87489562</v>
      </c>
      <c r="I31" s="36"/>
      <c r="J31" s="36">
        <v>87489562</v>
      </c>
    </row>
    <row r="32" spans="1:10" x14ac:dyDescent="0.3">
      <c r="A32" s="12" t="s">
        <v>692</v>
      </c>
      <c r="B32" s="12" t="s">
        <v>1344</v>
      </c>
      <c r="C32" s="12" t="s">
        <v>1345</v>
      </c>
      <c r="D32" s="12" t="s">
        <v>1346</v>
      </c>
      <c r="E32" s="36"/>
      <c r="F32" s="36">
        <v>15098000</v>
      </c>
      <c r="G32" s="36">
        <v>0</v>
      </c>
      <c r="H32" s="36">
        <v>0</v>
      </c>
      <c r="I32" s="36"/>
      <c r="J32" s="36">
        <v>15098000</v>
      </c>
    </row>
    <row r="33" spans="1:10" x14ac:dyDescent="0.3">
      <c r="A33" s="12" t="s">
        <v>692</v>
      </c>
      <c r="B33" s="12" t="s">
        <v>843</v>
      </c>
      <c r="C33" s="12" t="s">
        <v>844</v>
      </c>
      <c r="D33" s="12" t="s">
        <v>1347</v>
      </c>
      <c r="E33" s="36"/>
      <c r="F33" s="36"/>
      <c r="G33" s="36">
        <v>0</v>
      </c>
      <c r="H33" s="36">
        <v>4000000000</v>
      </c>
      <c r="I33" s="36"/>
      <c r="J33" s="36">
        <v>4000000000</v>
      </c>
    </row>
    <row r="34" spans="1:10" x14ac:dyDescent="0.3">
      <c r="A34" s="12" t="s">
        <v>692</v>
      </c>
      <c r="B34" s="12" t="s">
        <v>1291</v>
      </c>
      <c r="C34" s="12" t="s">
        <v>1295</v>
      </c>
      <c r="D34" s="12" t="s">
        <v>1348</v>
      </c>
      <c r="E34" s="36"/>
      <c r="F34" s="36"/>
      <c r="G34" s="36">
        <v>0</v>
      </c>
      <c r="H34" s="36">
        <v>5665753</v>
      </c>
      <c r="I34" s="36"/>
      <c r="J34" s="36">
        <v>5665753</v>
      </c>
    </row>
    <row r="35" spans="1:10" x14ac:dyDescent="0.3">
      <c r="A35" s="12" t="s">
        <v>692</v>
      </c>
      <c r="B35" s="12" t="s">
        <v>804</v>
      </c>
      <c r="C35" s="12" t="s">
        <v>808</v>
      </c>
      <c r="D35" s="12" t="s">
        <v>1349</v>
      </c>
      <c r="E35" s="36"/>
      <c r="F35" s="36">
        <v>138130750830</v>
      </c>
      <c r="G35" s="36">
        <v>0</v>
      </c>
      <c r="H35" s="36">
        <v>4866825680</v>
      </c>
      <c r="I35" s="36"/>
      <c r="J35" s="36">
        <v>142997576510</v>
      </c>
    </row>
    <row r="36" spans="1:10" x14ac:dyDescent="0.3">
      <c r="A36" s="12" t="s">
        <v>692</v>
      </c>
      <c r="B36" s="12" t="s">
        <v>1064</v>
      </c>
      <c r="C36" s="12" t="s">
        <v>1071</v>
      </c>
      <c r="D36" s="12" t="s">
        <v>1350</v>
      </c>
      <c r="E36" s="36">
        <v>138832846414</v>
      </c>
      <c r="F36" s="36"/>
      <c r="G36" s="36">
        <v>4920930787</v>
      </c>
      <c r="H36" s="36">
        <v>0</v>
      </c>
      <c r="I36" s="36">
        <v>143753777201</v>
      </c>
      <c r="J36" s="36"/>
    </row>
    <row r="37" spans="1:10" x14ac:dyDescent="0.3">
      <c r="A37" s="12" t="s">
        <v>692</v>
      </c>
      <c r="B37" s="12" t="s">
        <v>1351</v>
      </c>
      <c r="C37" s="12" t="s">
        <v>1352</v>
      </c>
      <c r="D37" s="12" t="s">
        <v>1353</v>
      </c>
      <c r="E37" s="36"/>
      <c r="F37" s="36">
        <v>22600000000</v>
      </c>
      <c r="G37" s="36">
        <v>0</v>
      </c>
      <c r="H37" s="36">
        <v>0</v>
      </c>
      <c r="I37" s="36"/>
      <c r="J37" s="36">
        <v>22600000000</v>
      </c>
    </row>
    <row r="38" spans="1:10" x14ac:dyDescent="0.3">
      <c r="A38" s="12" t="s">
        <v>692</v>
      </c>
      <c r="B38" s="12" t="s">
        <v>1354</v>
      </c>
      <c r="C38" s="12" t="s">
        <v>1355</v>
      </c>
      <c r="D38" s="12" t="s">
        <v>1356</v>
      </c>
      <c r="E38" s="36"/>
      <c r="F38" s="36">
        <v>250973672236</v>
      </c>
      <c r="G38" s="36">
        <v>0</v>
      </c>
      <c r="H38" s="36">
        <v>0</v>
      </c>
      <c r="I38" s="36"/>
      <c r="J38" s="36">
        <v>250973672236</v>
      </c>
    </row>
    <row r="39" spans="1:10" x14ac:dyDescent="0.3">
      <c r="A39" s="12" t="s">
        <v>692</v>
      </c>
      <c r="B39" s="12" t="s">
        <v>845</v>
      </c>
      <c r="C39" s="12" t="s">
        <v>853</v>
      </c>
      <c r="D39" s="12" t="s">
        <v>1357</v>
      </c>
      <c r="E39" s="36"/>
      <c r="F39" s="36">
        <v>4000000000</v>
      </c>
      <c r="G39" s="36">
        <v>4000000000</v>
      </c>
      <c r="H39" s="36">
        <v>0</v>
      </c>
      <c r="I39" s="36">
        <v>0</v>
      </c>
      <c r="J39" s="36"/>
    </row>
    <row r="40" spans="1:10" x14ac:dyDescent="0.3">
      <c r="A40" s="12" t="s">
        <v>692</v>
      </c>
      <c r="B40" s="12" t="s">
        <v>828</v>
      </c>
      <c r="C40" s="12" t="s">
        <v>837</v>
      </c>
      <c r="D40" s="12" t="s">
        <v>1358</v>
      </c>
      <c r="E40" s="36"/>
      <c r="F40" s="36"/>
      <c r="G40" s="36">
        <v>0</v>
      </c>
      <c r="H40" s="36">
        <v>1521121725</v>
      </c>
      <c r="I40" s="36"/>
      <c r="J40" s="36">
        <v>1521121725</v>
      </c>
    </row>
    <row r="41" spans="1:10" x14ac:dyDescent="0.3">
      <c r="A41" s="12" t="s">
        <v>692</v>
      </c>
      <c r="B41" s="12" t="s">
        <v>890</v>
      </c>
      <c r="C41" s="12" t="s">
        <v>899</v>
      </c>
      <c r="D41" s="12" t="s">
        <v>1359</v>
      </c>
      <c r="E41" s="36"/>
      <c r="F41" s="36">
        <v>15764869760</v>
      </c>
      <c r="G41" s="36">
        <v>0</v>
      </c>
      <c r="H41" s="36">
        <v>4527530100</v>
      </c>
      <c r="I41" s="36"/>
      <c r="J41" s="36">
        <v>20292399860</v>
      </c>
    </row>
    <row r="42" spans="1:10" x14ac:dyDescent="0.3">
      <c r="A42" s="12" t="s">
        <v>692</v>
      </c>
      <c r="B42" s="12" t="s">
        <v>1360</v>
      </c>
      <c r="C42" s="12" t="s">
        <v>1361</v>
      </c>
      <c r="D42" s="12" t="s">
        <v>1362</v>
      </c>
      <c r="E42" s="36"/>
      <c r="F42" s="36">
        <v>97135032</v>
      </c>
      <c r="G42" s="36">
        <v>0</v>
      </c>
      <c r="H42" s="36">
        <v>0</v>
      </c>
      <c r="I42" s="36"/>
      <c r="J42" s="36">
        <v>97135032</v>
      </c>
    </row>
    <row r="43" spans="1:10" x14ac:dyDescent="0.3">
      <c r="A43" s="12" t="s">
        <v>692</v>
      </c>
      <c r="B43" s="12" t="s">
        <v>1363</v>
      </c>
      <c r="C43" s="12" t="s">
        <v>1364</v>
      </c>
      <c r="D43" s="12" t="s">
        <v>1365</v>
      </c>
      <c r="E43" s="36"/>
      <c r="F43" s="36">
        <v>396381706</v>
      </c>
      <c r="G43" s="36">
        <v>0</v>
      </c>
      <c r="H43" s="36">
        <v>0</v>
      </c>
      <c r="I43" s="36"/>
      <c r="J43" s="36">
        <v>396381706</v>
      </c>
    </row>
    <row r="44" spans="1:10" x14ac:dyDescent="0.3">
      <c r="A44" s="12" t="s">
        <v>692</v>
      </c>
      <c r="B44" s="12" t="s">
        <v>1366</v>
      </c>
      <c r="C44" s="12" t="s">
        <v>1367</v>
      </c>
      <c r="D44" s="12" t="s">
        <v>1368</v>
      </c>
      <c r="E44" s="36"/>
      <c r="F44" s="36">
        <v>135024400000</v>
      </c>
      <c r="G44" s="36">
        <v>0</v>
      </c>
      <c r="H44" s="36">
        <v>0</v>
      </c>
      <c r="I44" s="36"/>
      <c r="J44" s="36">
        <v>135024400000</v>
      </c>
    </row>
    <row r="45" spans="1:10" x14ac:dyDescent="0.3">
      <c r="A45" s="12" t="s">
        <v>692</v>
      </c>
      <c r="B45" s="12" t="s">
        <v>1012</v>
      </c>
      <c r="C45" s="12" t="s">
        <v>1013</v>
      </c>
      <c r="D45" s="12" t="s">
        <v>1369</v>
      </c>
      <c r="E45" s="36"/>
      <c r="F45" s="36">
        <v>11112622719</v>
      </c>
      <c r="G45" s="36">
        <v>11100000000</v>
      </c>
      <c r="H45" s="36">
        <v>0</v>
      </c>
      <c r="I45" s="36"/>
      <c r="J45" s="36">
        <v>12622719</v>
      </c>
    </row>
    <row r="46" spans="1:10" x14ac:dyDescent="0.3">
      <c r="A46" s="12" t="s">
        <v>692</v>
      </c>
      <c r="B46" s="12" t="s">
        <v>1279</v>
      </c>
      <c r="C46" s="12" t="s">
        <v>1284</v>
      </c>
      <c r="D46" s="12" t="s">
        <v>1370</v>
      </c>
      <c r="E46" s="36"/>
      <c r="F46" s="36">
        <v>36087611639</v>
      </c>
      <c r="G46" s="36">
        <v>0</v>
      </c>
      <c r="H46" s="36">
        <v>1839977095</v>
      </c>
      <c r="I46" s="36"/>
      <c r="J46" s="36">
        <v>37927588734</v>
      </c>
    </row>
    <row r="47" spans="1:10" x14ac:dyDescent="0.3">
      <c r="A47" s="12" t="s">
        <v>692</v>
      </c>
      <c r="B47" s="12" t="s">
        <v>1272</v>
      </c>
      <c r="C47" s="12" t="s">
        <v>1273</v>
      </c>
      <c r="D47" s="12" t="s">
        <v>1371</v>
      </c>
      <c r="E47" s="36">
        <v>19683723148</v>
      </c>
      <c r="F47" s="36"/>
      <c r="G47" s="36">
        <v>4920930787</v>
      </c>
      <c r="H47" s="36">
        <v>0</v>
      </c>
      <c r="I47" s="36">
        <v>24604653935</v>
      </c>
      <c r="J47" s="36"/>
    </row>
    <row r="48" spans="1:10" x14ac:dyDescent="0.3">
      <c r="A48" s="12" t="s">
        <v>692</v>
      </c>
      <c r="B48" s="12" t="s">
        <v>1062</v>
      </c>
      <c r="C48" s="12" t="s">
        <v>1063</v>
      </c>
      <c r="D48" s="12" t="s">
        <v>1372</v>
      </c>
      <c r="E48" s="36"/>
      <c r="F48" s="36">
        <v>19683723148</v>
      </c>
      <c r="G48" s="36">
        <v>0</v>
      </c>
      <c r="H48" s="36">
        <v>4920930787</v>
      </c>
      <c r="I48" s="36"/>
      <c r="J48" s="36">
        <v>24604653935</v>
      </c>
    </row>
    <row r="49" spans="1:10" x14ac:dyDescent="0.3">
      <c r="A49" s="12" t="s">
        <v>692</v>
      </c>
      <c r="B49" s="12" t="s">
        <v>1247</v>
      </c>
      <c r="C49" s="12" t="s">
        <v>1248</v>
      </c>
      <c r="D49" s="12" t="s">
        <v>1373</v>
      </c>
      <c r="E49" s="36">
        <v>743126501</v>
      </c>
      <c r="F49" s="36"/>
      <c r="G49" s="36">
        <v>360483615</v>
      </c>
      <c r="H49" s="36">
        <v>0</v>
      </c>
      <c r="I49" s="36">
        <v>1103610116</v>
      </c>
      <c r="J49" s="36"/>
    </row>
    <row r="50" spans="1:10" x14ac:dyDescent="0.3">
      <c r="A50" s="12" t="s">
        <v>692</v>
      </c>
      <c r="B50" s="12" t="s">
        <v>682</v>
      </c>
      <c r="C50" s="12" t="s">
        <v>698</v>
      </c>
      <c r="D50" s="12" t="s">
        <v>1374</v>
      </c>
      <c r="E50" s="36"/>
      <c r="F50" s="36">
        <v>743126501</v>
      </c>
      <c r="G50" s="36">
        <v>0</v>
      </c>
      <c r="H50" s="36">
        <v>360483615</v>
      </c>
      <c r="I50" s="36"/>
      <c r="J50" s="36">
        <v>1103610116</v>
      </c>
    </row>
    <row r="51" spans="1:10" x14ac:dyDescent="0.3">
      <c r="A51" s="12" t="s">
        <v>692</v>
      </c>
      <c r="B51" s="12" t="s">
        <v>1267</v>
      </c>
      <c r="C51" s="12" t="s">
        <v>1268</v>
      </c>
      <c r="D51" s="12" t="s">
        <v>1375</v>
      </c>
      <c r="E51" s="36"/>
      <c r="F51" s="36">
        <v>3870748848</v>
      </c>
      <c r="G51" s="36">
        <v>0</v>
      </c>
      <c r="H51" s="36">
        <v>1742921660</v>
      </c>
      <c r="I51" s="36"/>
      <c r="J51" s="36">
        <v>5613670508</v>
      </c>
    </row>
    <row r="52" spans="1:10" x14ac:dyDescent="0.3">
      <c r="A52" s="12" t="s">
        <v>692</v>
      </c>
      <c r="B52" s="12" t="s">
        <v>1161</v>
      </c>
      <c r="C52" s="12" t="s">
        <v>1162</v>
      </c>
      <c r="D52" s="12" t="s">
        <v>1376</v>
      </c>
      <c r="E52" s="36">
        <v>2406441239</v>
      </c>
      <c r="F52" s="36"/>
      <c r="G52" s="36">
        <v>838769876</v>
      </c>
      <c r="H52" s="36">
        <v>0</v>
      </c>
      <c r="I52" s="36">
        <v>3245211115</v>
      </c>
      <c r="J52" s="36"/>
    </row>
    <row r="53" spans="1:10" x14ac:dyDescent="0.3">
      <c r="A53" s="12" t="s">
        <v>692</v>
      </c>
      <c r="B53" s="12" t="s">
        <v>1172</v>
      </c>
      <c r="C53" s="12" t="s">
        <v>1173</v>
      </c>
      <c r="D53" s="12" t="s">
        <v>1377</v>
      </c>
      <c r="E53" s="36">
        <v>16993624</v>
      </c>
      <c r="F53" s="36"/>
      <c r="G53" s="36">
        <v>4248406</v>
      </c>
      <c r="H53" s="36">
        <v>0</v>
      </c>
      <c r="I53" s="36">
        <v>21242030</v>
      </c>
      <c r="J53" s="36"/>
    </row>
    <row r="54" spans="1:10" x14ac:dyDescent="0.3">
      <c r="A54" s="12" t="s">
        <v>692</v>
      </c>
      <c r="B54" s="12" t="s">
        <v>1051</v>
      </c>
      <c r="C54" s="12" t="s">
        <v>1057</v>
      </c>
      <c r="D54" s="12" t="s">
        <v>1378</v>
      </c>
      <c r="E54" s="36">
        <v>531684826</v>
      </c>
      <c r="F54" s="36"/>
      <c r="G54" s="36">
        <v>533610752</v>
      </c>
      <c r="H54" s="36">
        <v>0</v>
      </c>
      <c r="I54" s="36">
        <v>1065295578</v>
      </c>
      <c r="J54" s="36"/>
    </row>
    <row r="55" spans="1:10" x14ac:dyDescent="0.3">
      <c r="A55" s="12" t="s">
        <v>692</v>
      </c>
      <c r="B55" s="12" t="s">
        <v>771</v>
      </c>
      <c r="C55" s="12" t="s">
        <v>784</v>
      </c>
      <c r="D55" s="12" t="s">
        <v>1379</v>
      </c>
      <c r="E55" s="36">
        <v>68510616</v>
      </c>
      <c r="F55" s="36"/>
      <c r="G55" s="36">
        <v>146470972</v>
      </c>
      <c r="H55" s="36">
        <v>0</v>
      </c>
      <c r="I55" s="36">
        <v>214981588</v>
      </c>
      <c r="J55" s="36"/>
    </row>
    <row r="56" spans="1:10" x14ac:dyDescent="0.3">
      <c r="A56" s="12" t="s">
        <v>692</v>
      </c>
      <c r="B56" s="12" t="s">
        <v>1083</v>
      </c>
      <c r="C56" s="12" t="s">
        <v>1084</v>
      </c>
      <c r="D56" s="12" t="s">
        <v>1380</v>
      </c>
      <c r="E56" s="36">
        <v>485991486</v>
      </c>
      <c r="F56" s="36"/>
      <c r="G56" s="36">
        <v>103585648</v>
      </c>
      <c r="H56" s="36">
        <v>0</v>
      </c>
      <c r="I56" s="36">
        <v>589577134</v>
      </c>
      <c r="J56" s="36"/>
    </row>
    <row r="57" spans="1:10" x14ac:dyDescent="0.3">
      <c r="A57" s="12" t="s">
        <v>692</v>
      </c>
      <c r="B57" s="12" t="s">
        <v>739</v>
      </c>
      <c r="C57" s="12" t="s">
        <v>751</v>
      </c>
      <c r="D57" s="12" t="s">
        <v>1381</v>
      </c>
      <c r="E57" s="36">
        <v>23779549</v>
      </c>
      <c r="F57" s="36"/>
      <c r="G57" s="36">
        <v>8661977</v>
      </c>
      <c r="H57" s="36">
        <v>0</v>
      </c>
      <c r="I57" s="36">
        <v>32441526</v>
      </c>
      <c r="J57" s="36"/>
    </row>
    <row r="58" spans="1:10" x14ac:dyDescent="0.3">
      <c r="A58" s="12" t="s">
        <v>692</v>
      </c>
      <c r="B58" s="12" t="s">
        <v>1121</v>
      </c>
      <c r="C58" s="12" t="s">
        <v>1122</v>
      </c>
      <c r="D58" s="12" t="s">
        <v>1382</v>
      </c>
      <c r="E58" s="36">
        <v>337347508</v>
      </c>
      <c r="F58" s="36"/>
      <c r="G58" s="36">
        <v>84336877</v>
      </c>
      <c r="H58" s="36">
        <v>0</v>
      </c>
      <c r="I58" s="36">
        <v>421684385</v>
      </c>
      <c r="J58" s="36"/>
    </row>
    <row r="59" spans="1:10" x14ac:dyDescent="0.3">
      <c r="A59" s="12" t="s">
        <v>692</v>
      </c>
      <c r="B59" s="12" t="s">
        <v>873</v>
      </c>
      <c r="C59" s="12" t="s">
        <v>881</v>
      </c>
      <c r="D59" s="12" t="s">
        <v>1383</v>
      </c>
      <c r="E59" s="36"/>
      <c r="F59" s="36"/>
      <c r="G59" s="36">
        <v>23237152</v>
      </c>
      <c r="H59" s="36">
        <v>0</v>
      </c>
      <c r="I59" s="36">
        <v>23237152</v>
      </c>
      <c r="J59" s="36"/>
    </row>
    <row r="60" spans="1:10" x14ac:dyDescent="0.3">
      <c r="A60" s="12" t="s">
        <v>692</v>
      </c>
      <c r="B60" s="12" t="s">
        <v>1263</v>
      </c>
      <c r="C60" s="12" t="s">
        <v>1264</v>
      </c>
      <c r="D60" s="12" t="s">
        <v>1384</v>
      </c>
      <c r="E60" s="36"/>
      <c r="F60" s="36">
        <v>4706930188</v>
      </c>
      <c r="G60" s="36">
        <v>0</v>
      </c>
      <c r="H60" s="36">
        <v>1699088147</v>
      </c>
      <c r="I60" s="36"/>
      <c r="J60" s="36">
        <v>6406018335</v>
      </c>
    </row>
    <row r="61" spans="1:10" x14ac:dyDescent="0.3">
      <c r="A61" s="12" t="s">
        <v>692</v>
      </c>
      <c r="B61" s="12" t="s">
        <v>944</v>
      </c>
      <c r="C61" s="12" t="s">
        <v>945</v>
      </c>
      <c r="D61" s="12" t="s">
        <v>1385</v>
      </c>
      <c r="E61" s="36">
        <v>4685812380</v>
      </c>
      <c r="F61" s="36"/>
      <c r="G61" s="36">
        <v>1683121024</v>
      </c>
      <c r="H61" s="36">
        <v>0</v>
      </c>
      <c r="I61" s="36">
        <v>6368933404</v>
      </c>
      <c r="J61" s="36"/>
    </row>
    <row r="62" spans="1:10" x14ac:dyDescent="0.3">
      <c r="A62" s="12" t="s">
        <v>692</v>
      </c>
      <c r="B62" s="12" t="s">
        <v>859</v>
      </c>
      <c r="C62" s="12" t="s">
        <v>860</v>
      </c>
      <c r="D62" s="12" t="s">
        <v>1386</v>
      </c>
      <c r="E62" s="36">
        <v>21117808</v>
      </c>
      <c r="F62" s="36"/>
      <c r="G62" s="36">
        <v>10301370</v>
      </c>
      <c r="H62" s="36">
        <v>0</v>
      </c>
      <c r="I62" s="36">
        <v>31419178</v>
      </c>
      <c r="J62" s="36"/>
    </row>
    <row r="63" spans="1:10" x14ac:dyDescent="0.3">
      <c r="A63" s="12" t="s">
        <v>692</v>
      </c>
      <c r="B63" s="12" t="s">
        <v>1289</v>
      </c>
      <c r="C63" s="12" t="s">
        <v>1290</v>
      </c>
      <c r="D63" s="12" t="s">
        <v>1387</v>
      </c>
      <c r="E63" s="36"/>
      <c r="F63" s="36"/>
      <c r="G63" s="36">
        <v>5665753</v>
      </c>
      <c r="H63" s="36">
        <v>0</v>
      </c>
      <c r="I63" s="36">
        <v>5665753</v>
      </c>
      <c r="J63" s="36"/>
    </row>
    <row r="64" spans="1:10" x14ac:dyDescent="0.3">
      <c r="A64" s="12" t="s">
        <v>692</v>
      </c>
      <c r="B64" s="12" t="s">
        <v>1258</v>
      </c>
      <c r="C64" s="12" t="s">
        <v>1259</v>
      </c>
      <c r="D64" s="12" t="s">
        <v>1388</v>
      </c>
      <c r="E64" s="36"/>
      <c r="F64" s="36">
        <v>8754545</v>
      </c>
      <c r="G64" s="36">
        <v>572500</v>
      </c>
      <c r="H64" s="36">
        <v>0</v>
      </c>
      <c r="I64" s="36"/>
      <c r="J64" s="36">
        <v>8182045</v>
      </c>
    </row>
    <row r="65" spans="1:10" x14ac:dyDescent="0.3">
      <c r="A65" s="12" t="s">
        <v>692</v>
      </c>
      <c r="B65" s="12" t="s">
        <v>1389</v>
      </c>
      <c r="C65" s="12" t="s">
        <v>1390</v>
      </c>
      <c r="D65" s="12" t="s">
        <v>1391</v>
      </c>
      <c r="E65" s="36">
        <v>3000000</v>
      </c>
      <c r="F65" s="36"/>
      <c r="G65" s="36">
        <v>0</v>
      </c>
      <c r="H65" s="36">
        <v>0</v>
      </c>
      <c r="I65" s="36">
        <v>3000000</v>
      </c>
      <c r="J65" s="36"/>
    </row>
    <row r="66" spans="1:10" x14ac:dyDescent="0.3">
      <c r="A66" s="12" t="s">
        <v>692</v>
      </c>
      <c r="B66" s="12" t="s">
        <v>1236</v>
      </c>
      <c r="C66" s="12" t="s">
        <v>1237</v>
      </c>
      <c r="D66" s="12" t="s">
        <v>1392</v>
      </c>
      <c r="E66" s="36">
        <v>2644545</v>
      </c>
      <c r="F66" s="36"/>
      <c r="G66" s="36">
        <v>0</v>
      </c>
      <c r="H66" s="36">
        <v>2644545</v>
      </c>
      <c r="I66" s="36">
        <v>0</v>
      </c>
      <c r="J66" s="36"/>
    </row>
    <row r="67" spans="1:10" x14ac:dyDescent="0.3">
      <c r="A67" s="12" t="s">
        <v>692</v>
      </c>
      <c r="B67" s="12" t="s">
        <v>722</v>
      </c>
      <c r="C67" s="12" t="s">
        <v>723</v>
      </c>
      <c r="D67" s="12" t="s">
        <v>1393</v>
      </c>
      <c r="E67" s="36">
        <v>110000</v>
      </c>
      <c r="F67" s="36"/>
      <c r="G67" s="36">
        <v>1127500</v>
      </c>
      <c r="H67" s="36">
        <v>0</v>
      </c>
      <c r="I67" s="36">
        <v>1237500</v>
      </c>
      <c r="J67" s="36"/>
    </row>
    <row r="68" spans="1:10" x14ac:dyDescent="0.3">
      <c r="A68" s="12" t="s">
        <v>692</v>
      </c>
      <c r="B68" s="12" t="s">
        <v>1238</v>
      </c>
      <c r="C68" s="12" t="s">
        <v>1242</v>
      </c>
      <c r="D68" s="12" t="s">
        <v>1394</v>
      </c>
      <c r="E68" s="36"/>
      <c r="F68" s="36"/>
      <c r="G68" s="36">
        <v>2644545</v>
      </c>
      <c r="H68" s="36">
        <v>0</v>
      </c>
      <c r="I68" s="36">
        <v>2644545</v>
      </c>
      <c r="J68" s="36"/>
    </row>
    <row r="69" spans="1:10" x14ac:dyDescent="0.3">
      <c r="A69" s="12" t="s">
        <v>692</v>
      </c>
      <c r="B69" s="12" t="s">
        <v>1033</v>
      </c>
      <c r="C69" s="12" t="s">
        <v>1041</v>
      </c>
      <c r="D69" s="12" t="s">
        <v>1395</v>
      </c>
      <c r="E69" s="36">
        <v>3000000</v>
      </c>
      <c r="F69" s="36"/>
      <c r="G69" s="36">
        <v>0</v>
      </c>
      <c r="H69" s="36">
        <v>1700000</v>
      </c>
      <c r="I69" s="36">
        <v>1300000</v>
      </c>
      <c r="J69" s="36"/>
    </row>
    <row r="70" spans="1:10" x14ac:dyDescent="0.3">
      <c r="A70" s="12" t="s">
        <v>692</v>
      </c>
      <c r="B70" s="12" t="s">
        <v>1249</v>
      </c>
      <c r="C70" s="12" t="s">
        <v>1252</v>
      </c>
      <c r="D70" s="12" t="s">
        <v>1396</v>
      </c>
      <c r="E70" s="36">
        <v>0</v>
      </c>
      <c r="F70" s="36"/>
      <c r="G70" s="36">
        <v>5281986902</v>
      </c>
      <c r="H70" s="36">
        <v>5281986902</v>
      </c>
      <c r="I70" s="36">
        <v>0</v>
      </c>
      <c r="J70" s="36"/>
    </row>
    <row r="71" spans="1:10" x14ac:dyDescent="0.3">
      <c r="A71" s="78" t="s">
        <v>1397</v>
      </c>
      <c r="B71" s="78"/>
      <c r="C71" s="78"/>
      <c r="D71" s="78"/>
      <c r="E71" s="79">
        <v>24247195571</v>
      </c>
      <c r="F71" s="79"/>
      <c r="G71" s="79"/>
      <c r="H71" s="79"/>
      <c r="I71" s="79">
        <v>24247195571</v>
      </c>
      <c r="J71" s="79"/>
    </row>
    <row r="72" spans="1:10" x14ac:dyDescent="0.3">
      <c r="A72" s="78" t="s">
        <v>1398</v>
      </c>
      <c r="B72" s="78"/>
      <c r="C72" s="78"/>
      <c r="D72" s="78"/>
      <c r="E72" s="79">
        <f>SUM(E8:E71)</f>
        <v>722413773918</v>
      </c>
      <c r="F72" s="79">
        <f>SUM(F8:F71)</f>
        <v>722413773918</v>
      </c>
      <c r="G72" s="79">
        <f>SUM(G8:G70)</f>
        <v>65376552796</v>
      </c>
      <c r="H72" s="79">
        <f>SUM(H8:H70)</f>
        <v>65376552796</v>
      </c>
      <c r="I72" s="79">
        <f>SUM(I8:I71)</f>
        <v>735303267597</v>
      </c>
      <c r="J72" s="79">
        <f>SUM(J8:J71)</f>
        <v>735303267597</v>
      </c>
    </row>
  </sheetData>
  <mergeCells count="6">
    <mergeCell ref="A6:J6"/>
    <mergeCell ref="A1:J1"/>
    <mergeCell ref="A2:J2"/>
    <mergeCell ref="A3:J3"/>
    <mergeCell ref="A4:J4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</vt:lpstr>
      <vt:lpstr>BSbreakdown</vt:lpstr>
      <vt:lpstr>PL Breakdown</vt:lpstr>
      <vt:lpstr>CF</vt:lpstr>
      <vt:lpstr>GL</vt:lpstr>
      <vt:lpstr>TB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Anh, Ho Le Hoang (Accounting)</dc:creator>
  <cp:keywords/>
  <dc:description/>
  <cp:lastModifiedBy>Hoang Mike</cp:lastModifiedBy>
  <cp:revision/>
  <dcterms:created xsi:type="dcterms:W3CDTF">2015-06-05T18:17:20Z</dcterms:created>
  <dcterms:modified xsi:type="dcterms:W3CDTF">2025-07-28T14:12:44Z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2025-07-28T14:12:44Z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4b9f2b60-2821-4843-aa27-896b9f6ca5da</vt:lpwstr>
  </property>
  <property fmtid="{D5CDD505-2E9C-101B-9397-08002B2CF9AE}" pid="7" name="MSIP_Label_defa4170-0d19-0005-0004-bc88714345d2_ActionId">
    <vt:lpwstr>97b874b8-d951-4995-8f8e-bf5829d217e2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