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40.5"/>
  </cols>
  <sheetData>
    <row r="1">
      <c r="A1" s="1" t="str">
        <f>IFERROR(__xludf.DUMMYFUNCTION("GOOGLEFINANCE(""NSE:EQUITASBNK"", ""close"", DATE(2020, 10, 4), DATE(2025, 5, 7),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IFERROR(__xludf.DUMMYFUNCTION("""COMPUTED_VALUE"""),44137.64583333333)</f>
        <v>44137.64583</v>
      </c>
      <c r="B2" s="1">
        <f>IFERROR(__xludf.DUMMYFUNCTION("""COMPUTED_VALUE"""),32.8)</f>
        <v>32.8</v>
      </c>
    </row>
    <row r="3">
      <c r="A3" s="2">
        <f>IFERROR(__xludf.DUMMYFUNCTION("""COMPUTED_VALUE"""),44138.64583333333)</f>
        <v>44138.64583</v>
      </c>
      <c r="B3" s="1">
        <f>IFERROR(__xludf.DUMMYFUNCTION("""COMPUTED_VALUE"""),32.95)</f>
        <v>32.95</v>
      </c>
    </row>
    <row r="4">
      <c r="A4" s="2">
        <f>IFERROR(__xludf.DUMMYFUNCTION("""COMPUTED_VALUE"""),44139.64583333333)</f>
        <v>44139.64583</v>
      </c>
      <c r="B4" s="1">
        <f>IFERROR(__xludf.DUMMYFUNCTION("""COMPUTED_VALUE"""),32.7)</f>
        <v>32.7</v>
      </c>
    </row>
    <row r="5">
      <c r="A5" s="2">
        <f>IFERROR(__xludf.DUMMYFUNCTION("""COMPUTED_VALUE"""),44140.64583333333)</f>
        <v>44140.64583</v>
      </c>
      <c r="B5" s="1">
        <f>IFERROR(__xludf.DUMMYFUNCTION("""COMPUTED_VALUE"""),33.0)</f>
        <v>33</v>
      </c>
    </row>
    <row r="6">
      <c r="A6" s="2">
        <f>IFERROR(__xludf.DUMMYFUNCTION("""COMPUTED_VALUE"""),44141.64583333333)</f>
        <v>44141.64583</v>
      </c>
      <c r="B6" s="1">
        <f>IFERROR(__xludf.DUMMYFUNCTION("""COMPUTED_VALUE"""),32.85)</f>
        <v>32.85</v>
      </c>
    </row>
    <row r="7">
      <c r="A7" s="2">
        <f>IFERROR(__xludf.DUMMYFUNCTION("""COMPUTED_VALUE"""),44144.64583333333)</f>
        <v>44144.64583</v>
      </c>
      <c r="B7" s="1">
        <f>IFERROR(__xludf.DUMMYFUNCTION("""COMPUTED_VALUE"""),32.65)</f>
        <v>32.65</v>
      </c>
    </row>
    <row r="8">
      <c r="A8" s="2">
        <f>IFERROR(__xludf.DUMMYFUNCTION("""COMPUTED_VALUE"""),44145.64583333333)</f>
        <v>44145.64583</v>
      </c>
      <c r="B8" s="1">
        <f>IFERROR(__xludf.DUMMYFUNCTION("""COMPUTED_VALUE"""),33.35)</f>
        <v>33.35</v>
      </c>
    </row>
    <row r="9">
      <c r="A9" s="2">
        <f>IFERROR(__xludf.DUMMYFUNCTION("""COMPUTED_VALUE"""),44146.64583333333)</f>
        <v>44146.64583</v>
      </c>
      <c r="B9" s="1">
        <f>IFERROR(__xludf.DUMMYFUNCTION("""COMPUTED_VALUE"""),32.95)</f>
        <v>32.95</v>
      </c>
    </row>
    <row r="10">
      <c r="A10" s="2">
        <f>IFERROR(__xludf.DUMMYFUNCTION("""COMPUTED_VALUE"""),44147.64583333333)</f>
        <v>44147.64583</v>
      </c>
      <c r="B10" s="1">
        <f>IFERROR(__xludf.DUMMYFUNCTION("""COMPUTED_VALUE"""),33.55)</f>
        <v>33.55</v>
      </c>
    </row>
    <row r="11">
      <c r="A11" s="2">
        <f>IFERROR(__xludf.DUMMYFUNCTION("""COMPUTED_VALUE"""),44148.64583333333)</f>
        <v>44148.64583</v>
      </c>
      <c r="B11" s="1">
        <f>IFERROR(__xludf.DUMMYFUNCTION("""COMPUTED_VALUE"""),34.5)</f>
        <v>34.5</v>
      </c>
    </row>
    <row r="12">
      <c r="A12" s="2">
        <f>IFERROR(__xludf.DUMMYFUNCTION("""COMPUTED_VALUE"""),44152.64583333333)</f>
        <v>44152.64583</v>
      </c>
      <c r="B12" s="1">
        <f>IFERROR(__xludf.DUMMYFUNCTION("""COMPUTED_VALUE"""),34.3)</f>
        <v>34.3</v>
      </c>
    </row>
    <row r="13">
      <c r="A13" s="2">
        <f>IFERROR(__xludf.DUMMYFUNCTION("""COMPUTED_VALUE"""),44153.64583333333)</f>
        <v>44153.64583</v>
      </c>
      <c r="B13" s="1">
        <f>IFERROR(__xludf.DUMMYFUNCTION("""COMPUTED_VALUE"""),33.95)</f>
        <v>33.95</v>
      </c>
    </row>
    <row r="14">
      <c r="A14" s="2">
        <f>IFERROR(__xludf.DUMMYFUNCTION("""COMPUTED_VALUE"""),44154.64583333333)</f>
        <v>44154.64583</v>
      </c>
      <c r="B14" s="1">
        <f>IFERROR(__xludf.DUMMYFUNCTION("""COMPUTED_VALUE"""),33.2)</f>
        <v>33.2</v>
      </c>
    </row>
    <row r="15">
      <c r="A15" s="2">
        <f>IFERROR(__xludf.DUMMYFUNCTION("""COMPUTED_VALUE"""),44155.64583333333)</f>
        <v>44155.64583</v>
      </c>
      <c r="B15" s="1">
        <f>IFERROR(__xludf.DUMMYFUNCTION("""COMPUTED_VALUE"""),33.05)</f>
        <v>33.05</v>
      </c>
    </row>
    <row r="16">
      <c r="A16" s="2">
        <f>IFERROR(__xludf.DUMMYFUNCTION("""COMPUTED_VALUE"""),44158.64583333333)</f>
        <v>44158.64583</v>
      </c>
      <c r="B16" s="1">
        <f>IFERROR(__xludf.DUMMYFUNCTION("""COMPUTED_VALUE"""),37.3)</f>
        <v>37.3</v>
      </c>
    </row>
    <row r="17">
      <c r="A17" s="2">
        <f>IFERROR(__xludf.DUMMYFUNCTION("""COMPUTED_VALUE"""),44159.64583333333)</f>
        <v>44159.64583</v>
      </c>
      <c r="B17" s="1">
        <f>IFERROR(__xludf.DUMMYFUNCTION("""COMPUTED_VALUE"""),36.2)</f>
        <v>36.2</v>
      </c>
    </row>
    <row r="18">
      <c r="A18" s="2">
        <f>IFERROR(__xludf.DUMMYFUNCTION("""COMPUTED_VALUE"""),44160.64583333333)</f>
        <v>44160.64583</v>
      </c>
      <c r="B18" s="1">
        <f>IFERROR(__xludf.DUMMYFUNCTION("""COMPUTED_VALUE"""),34.95)</f>
        <v>34.95</v>
      </c>
    </row>
    <row r="19">
      <c r="A19" s="2">
        <f>IFERROR(__xludf.DUMMYFUNCTION("""COMPUTED_VALUE"""),44161.64583333333)</f>
        <v>44161.64583</v>
      </c>
      <c r="B19" s="1">
        <f>IFERROR(__xludf.DUMMYFUNCTION("""COMPUTED_VALUE"""),34.45)</f>
        <v>34.45</v>
      </c>
    </row>
    <row r="20">
      <c r="A20" s="2">
        <f>IFERROR(__xludf.DUMMYFUNCTION("""COMPUTED_VALUE"""),44162.64583333333)</f>
        <v>44162.64583</v>
      </c>
      <c r="B20" s="1">
        <f>IFERROR(__xludf.DUMMYFUNCTION("""COMPUTED_VALUE"""),34.35)</f>
        <v>34.35</v>
      </c>
    </row>
    <row r="21">
      <c r="A21" s="2">
        <f>IFERROR(__xludf.DUMMYFUNCTION("""COMPUTED_VALUE"""),44166.64583333333)</f>
        <v>44166.64583</v>
      </c>
      <c r="B21" s="1">
        <f>IFERROR(__xludf.DUMMYFUNCTION("""COMPUTED_VALUE"""),34.8)</f>
        <v>34.8</v>
      </c>
    </row>
    <row r="22">
      <c r="A22" s="2">
        <f>IFERROR(__xludf.DUMMYFUNCTION("""COMPUTED_VALUE"""),44167.64583333333)</f>
        <v>44167.64583</v>
      </c>
      <c r="B22" s="1">
        <f>IFERROR(__xludf.DUMMYFUNCTION("""COMPUTED_VALUE"""),34.4)</f>
        <v>34.4</v>
      </c>
    </row>
    <row r="23">
      <c r="A23" s="2">
        <f>IFERROR(__xludf.DUMMYFUNCTION("""COMPUTED_VALUE"""),44168.64583333333)</f>
        <v>44168.64583</v>
      </c>
      <c r="B23" s="1">
        <f>IFERROR(__xludf.DUMMYFUNCTION("""COMPUTED_VALUE"""),34.8)</f>
        <v>34.8</v>
      </c>
    </row>
    <row r="24">
      <c r="A24" s="2">
        <f>IFERROR(__xludf.DUMMYFUNCTION("""COMPUTED_VALUE"""),44169.64583333333)</f>
        <v>44169.64583</v>
      </c>
      <c r="B24" s="1">
        <f>IFERROR(__xludf.DUMMYFUNCTION("""COMPUTED_VALUE"""),34.9)</f>
        <v>34.9</v>
      </c>
    </row>
    <row r="25">
      <c r="A25" s="2">
        <f>IFERROR(__xludf.DUMMYFUNCTION("""COMPUTED_VALUE"""),44172.64583333333)</f>
        <v>44172.64583</v>
      </c>
      <c r="B25" s="1">
        <f>IFERROR(__xludf.DUMMYFUNCTION("""COMPUTED_VALUE"""),35.2)</f>
        <v>35.2</v>
      </c>
    </row>
    <row r="26">
      <c r="A26" s="2">
        <f>IFERROR(__xludf.DUMMYFUNCTION("""COMPUTED_VALUE"""),44173.64583333333)</f>
        <v>44173.64583</v>
      </c>
      <c r="B26" s="1">
        <f>IFERROR(__xludf.DUMMYFUNCTION("""COMPUTED_VALUE"""),34.7)</f>
        <v>34.7</v>
      </c>
    </row>
    <row r="27">
      <c r="A27" s="2">
        <f>IFERROR(__xludf.DUMMYFUNCTION("""COMPUTED_VALUE"""),44174.64583333333)</f>
        <v>44174.64583</v>
      </c>
      <c r="B27" s="1">
        <f>IFERROR(__xludf.DUMMYFUNCTION("""COMPUTED_VALUE"""),37.6)</f>
        <v>37.6</v>
      </c>
    </row>
    <row r="28">
      <c r="A28" s="2">
        <f>IFERROR(__xludf.DUMMYFUNCTION("""COMPUTED_VALUE"""),44175.64583333333)</f>
        <v>44175.64583</v>
      </c>
      <c r="B28" s="1">
        <f>IFERROR(__xludf.DUMMYFUNCTION("""COMPUTED_VALUE"""),37.05)</f>
        <v>37.05</v>
      </c>
    </row>
    <row r="29">
      <c r="A29" s="2">
        <f>IFERROR(__xludf.DUMMYFUNCTION("""COMPUTED_VALUE"""),44176.64583333333)</f>
        <v>44176.64583</v>
      </c>
      <c r="B29" s="1">
        <f>IFERROR(__xludf.DUMMYFUNCTION("""COMPUTED_VALUE"""),37.5)</f>
        <v>37.5</v>
      </c>
    </row>
    <row r="30">
      <c r="A30" s="2">
        <f>IFERROR(__xludf.DUMMYFUNCTION("""COMPUTED_VALUE"""),44179.64583333333)</f>
        <v>44179.64583</v>
      </c>
      <c r="B30" s="1">
        <f>IFERROR(__xludf.DUMMYFUNCTION("""COMPUTED_VALUE"""),37.6)</f>
        <v>37.6</v>
      </c>
    </row>
    <row r="31">
      <c r="A31" s="2">
        <f>IFERROR(__xludf.DUMMYFUNCTION("""COMPUTED_VALUE"""),44180.64583333333)</f>
        <v>44180.64583</v>
      </c>
      <c r="B31" s="1">
        <f>IFERROR(__xludf.DUMMYFUNCTION("""COMPUTED_VALUE"""),38.1)</f>
        <v>38.1</v>
      </c>
    </row>
    <row r="32">
      <c r="A32" s="2">
        <f>IFERROR(__xludf.DUMMYFUNCTION("""COMPUTED_VALUE"""),44181.64583333333)</f>
        <v>44181.64583</v>
      </c>
      <c r="B32" s="1">
        <f>IFERROR(__xludf.DUMMYFUNCTION("""COMPUTED_VALUE"""),38.95)</f>
        <v>38.95</v>
      </c>
    </row>
    <row r="33">
      <c r="A33" s="2">
        <f>IFERROR(__xludf.DUMMYFUNCTION("""COMPUTED_VALUE"""),44182.64583333333)</f>
        <v>44182.64583</v>
      </c>
      <c r="B33" s="1">
        <f>IFERROR(__xludf.DUMMYFUNCTION("""COMPUTED_VALUE"""),39.05)</f>
        <v>39.05</v>
      </c>
    </row>
    <row r="34">
      <c r="A34" s="2">
        <f>IFERROR(__xludf.DUMMYFUNCTION("""COMPUTED_VALUE"""),44183.64583333333)</f>
        <v>44183.64583</v>
      </c>
      <c r="B34" s="1">
        <f>IFERROR(__xludf.DUMMYFUNCTION("""COMPUTED_VALUE"""),39.55)</f>
        <v>39.55</v>
      </c>
    </row>
    <row r="35">
      <c r="A35" s="2">
        <f>IFERROR(__xludf.DUMMYFUNCTION("""COMPUTED_VALUE"""),44186.64583333333)</f>
        <v>44186.64583</v>
      </c>
      <c r="B35" s="1">
        <f>IFERROR(__xludf.DUMMYFUNCTION("""COMPUTED_VALUE"""),36.2)</f>
        <v>36.2</v>
      </c>
    </row>
    <row r="36">
      <c r="A36" s="2">
        <f>IFERROR(__xludf.DUMMYFUNCTION("""COMPUTED_VALUE"""),44187.64583333333)</f>
        <v>44187.64583</v>
      </c>
      <c r="B36" s="1">
        <f>IFERROR(__xludf.DUMMYFUNCTION("""COMPUTED_VALUE"""),36.8)</f>
        <v>36.8</v>
      </c>
    </row>
    <row r="37">
      <c r="A37" s="2">
        <f>IFERROR(__xludf.DUMMYFUNCTION("""COMPUTED_VALUE"""),44188.64583333333)</f>
        <v>44188.64583</v>
      </c>
      <c r="B37" s="1">
        <f>IFERROR(__xludf.DUMMYFUNCTION("""COMPUTED_VALUE"""),36.2)</f>
        <v>36.2</v>
      </c>
    </row>
    <row r="38">
      <c r="A38" s="2">
        <f>IFERROR(__xludf.DUMMYFUNCTION("""COMPUTED_VALUE"""),44189.64583333333)</f>
        <v>44189.64583</v>
      </c>
      <c r="B38" s="1">
        <f>IFERROR(__xludf.DUMMYFUNCTION("""COMPUTED_VALUE"""),36.5)</f>
        <v>36.5</v>
      </c>
    </row>
    <row r="39">
      <c r="A39" s="2">
        <f>IFERROR(__xludf.DUMMYFUNCTION("""COMPUTED_VALUE"""),44193.64583333333)</f>
        <v>44193.64583</v>
      </c>
      <c r="B39" s="1">
        <f>IFERROR(__xludf.DUMMYFUNCTION("""COMPUTED_VALUE"""),37.1)</f>
        <v>37.1</v>
      </c>
    </row>
    <row r="40">
      <c r="A40" s="2">
        <f>IFERROR(__xludf.DUMMYFUNCTION("""COMPUTED_VALUE"""),44194.64583333333)</f>
        <v>44194.64583</v>
      </c>
      <c r="B40" s="1">
        <f>IFERROR(__xludf.DUMMYFUNCTION("""COMPUTED_VALUE"""),37.55)</f>
        <v>37.55</v>
      </c>
    </row>
    <row r="41">
      <c r="A41" s="2">
        <f>IFERROR(__xludf.DUMMYFUNCTION("""COMPUTED_VALUE"""),44195.64583333333)</f>
        <v>44195.64583</v>
      </c>
      <c r="B41" s="1">
        <f>IFERROR(__xludf.DUMMYFUNCTION("""COMPUTED_VALUE"""),37.5)</f>
        <v>37.5</v>
      </c>
    </row>
    <row r="42">
      <c r="A42" s="2">
        <f>IFERROR(__xludf.DUMMYFUNCTION("""COMPUTED_VALUE"""),44196.64583333333)</f>
        <v>44196.64583</v>
      </c>
      <c r="B42" s="1">
        <f>IFERROR(__xludf.DUMMYFUNCTION("""COMPUTED_VALUE"""),37.7)</f>
        <v>37.7</v>
      </c>
    </row>
    <row r="43">
      <c r="A43" s="2">
        <f>IFERROR(__xludf.DUMMYFUNCTION("""COMPUTED_VALUE"""),44197.64583333333)</f>
        <v>44197.64583</v>
      </c>
      <c r="B43" s="1">
        <f>IFERROR(__xludf.DUMMYFUNCTION("""COMPUTED_VALUE"""),37.75)</f>
        <v>37.75</v>
      </c>
    </row>
    <row r="44">
      <c r="A44" s="2">
        <f>IFERROR(__xludf.DUMMYFUNCTION("""COMPUTED_VALUE"""),44200.64583333333)</f>
        <v>44200.64583</v>
      </c>
      <c r="B44" s="1">
        <f>IFERROR(__xludf.DUMMYFUNCTION("""COMPUTED_VALUE"""),37.95)</f>
        <v>37.95</v>
      </c>
    </row>
    <row r="45">
      <c r="A45" s="2">
        <f>IFERROR(__xludf.DUMMYFUNCTION("""COMPUTED_VALUE"""),44201.64583333333)</f>
        <v>44201.64583</v>
      </c>
      <c r="B45" s="1">
        <f>IFERROR(__xludf.DUMMYFUNCTION("""COMPUTED_VALUE"""),37.45)</f>
        <v>37.45</v>
      </c>
    </row>
    <row r="46">
      <c r="A46" s="2">
        <f>IFERROR(__xludf.DUMMYFUNCTION("""COMPUTED_VALUE"""),44202.64583333333)</f>
        <v>44202.64583</v>
      </c>
      <c r="B46" s="1">
        <f>IFERROR(__xludf.DUMMYFUNCTION("""COMPUTED_VALUE"""),37.65)</f>
        <v>37.65</v>
      </c>
    </row>
    <row r="47">
      <c r="A47" s="2">
        <f>IFERROR(__xludf.DUMMYFUNCTION("""COMPUTED_VALUE"""),44203.64583333333)</f>
        <v>44203.64583</v>
      </c>
      <c r="B47" s="1">
        <f>IFERROR(__xludf.DUMMYFUNCTION("""COMPUTED_VALUE"""),39.9)</f>
        <v>39.9</v>
      </c>
    </row>
    <row r="48">
      <c r="A48" s="2">
        <f>IFERROR(__xludf.DUMMYFUNCTION("""COMPUTED_VALUE"""),44204.64583333333)</f>
        <v>44204.64583</v>
      </c>
      <c r="B48" s="1">
        <f>IFERROR(__xludf.DUMMYFUNCTION("""COMPUTED_VALUE"""),39.45)</f>
        <v>39.45</v>
      </c>
    </row>
    <row r="49">
      <c r="A49" s="2">
        <f>IFERROR(__xludf.DUMMYFUNCTION("""COMPUTED_VALUE"""),44207.64583333333)</f>
        <v>44207.64583</v>
      </c>
      <c r="B49" s="1">
        <f>IFERROR(__xludf.DUMMYFUNCTION("""COMPUTED_VALUE"""),40.95)</f>
        <v>40.95</v>
      </c>
    </row>
    <row r="50">
      <c r="A50" s="2">
        <f>IFERROR(__xludf.DUMMYFUNCTION("""COMPUTED_VALUE"""),44208.64583333333)</f>
        <v>44208.64583</v>
      </c>
      <c r="B50" s="1">
        <f>IFERROR(__xludf.DUMMYFUNCTION("""COMPUTED_VALUE"""),41.2)</f>
        <v>41.2</v>
      </c>
    </row>
    <row r="51">
      <c r="A51" s="2">
        <f>IFERROR(__xludf.DUMMYFUNCTION("""COMPUTED_VALUE"""),44209.64583333333)</f>
        <v>44209.64583</v>
      </c>
      <c r="B51" s="1">
        <f>IFERROR(__xludf.DUMMYFUNCTION("""COMPUTED_VALUE"""),41.45)</f>
        <v>41.45</v>
      </c>
    </row>
    <row r="52">
      <c r="A52" s="2">
        <f>IFERROR(__xludf.DUMMYFUNCTION("""COMPUTED_VALUE"""),44210.64583333333)</f>
        <v>44210.64583</v>
      </c>
      <c r="B52" s="1">
        <f>IFERROR(__xludf.DUMMYFUNCTION("""COMPUTED_VALUE"""),41.8)</f>
        <v>41.8</v>
      </c>
    </row>
    <row r="53">
      <c r="A53" s="2">
        <f>IFERROR(__xludf.DUMMYFUNCTION("""COMPUTED_VALUE"""),44211.64583333333)</f>
        <v>44211.64583</v>
      </c>
      <c r="B53" s="1">
        <f>IFERROR(__xludf.DUMMYFUNCTION("""COMPUTED_VALUE"""),41.25)</f>
        <v>41.25</v>
      </c>
    </row>
    <row r="54">
      <c r="A54" s="2">
        <f>IFERROR(__xludf.DUMMYFUNCTION("""COMPUTED_VALUE"""),44214.64583333333)</f>
        <v>44214.64583</v>
      </c>
      <c r="B54" s="1">
        <f>IFERROR(__xludf.DUMMYFUNCTION("""COMPUTED_VALUE"""),40.95)</f>
        <v>40.95</v>
      </c>
    </row>
    <row r="55">
      <c r="A55" s="2">
        <f>IFERROR(__xludf.DUMMYFUNCTION("""COMPUTED_VALUE"""),44215.64583333333)</f>
        <v>44215.64583</v>
      </c>
      <c r="B55" s="1">
        <f>IFERROR(__xludf.DUMMYFUNCTION("""COMPUTED_VALUE"""),41.55)</f>
        <v>41.55</v>
      </c>
    </row>
    <row r="56">
      <c r="A56" s="2">
        <f>IFERROR(__xludf.DUMMYFUNCTION("""COMPUTED_VALUE"""),44216.64583333333)</f>
        <v>44216.64583</v>
      </c>
      <c r="B56" s="1">
        <f>IFERROR(__xludf.DUMMYFUNCTION("""COMPUTED_VALUE"""),41.45)</f>
        <v>41.45</v>
      </c>
    </row>
    <row r="57">
      <c r="A57" s="2">
        <f>IFERROR(__xludf.DUMMYFUNCTION("""COMPUTED_VALUE"""),44217.64583333333)</f>
        <v>44217.64583</v>
      </c>
      <c r="B57" s="1">
        <f>IFERROR(__xludf.DUMMYFUNCTION("""COMPUTED_VALUE"""),40.95)</f>
        <v>40.95</v>
      </c>
    </row>
    <row r="58">
      <c r="A58" s="2">
        <f>IFERROR(__xludf.DUMMYFUNCTION("""COMPUTED_VALUE"""),44218.64583333333)</f>
        <v>44218.64583</v>
      </c>
      <c r="B58" s="1">
        <f>IFERROR(__xludf.DUMMYFUNCTION("""COMPUTED_VALUE"""),41.45)</f>
        <v>41.45</v>
      </c>
    </row>
    <row r="59">
      <c r="A59" s="2">
        <f>IFERROR(__xludf.DUMMYFUNCTION("""COMPUTED_VALUE"""),44221.64583333333)</f>
        <v>44221.64583</v>
      </c>
      <c r="B59" s="1">
        <f>IFERROR(__xludf.DUMMYFUNCTION("""COMPUTED_VALUE"""),39.35)</f>
        <v>39.35</v>
      </c>
    </row>
    <row r="60">
      <c r="A60" s="2">
        <f>IFERROR(__xludf.DUMMYFUNCTION("""COMPUTED_VALUE"""),44223.64583333333)</f>
        <v>44223.64583</v>
      </c>
      <c r="B60" s="1">
        <f>IFERROR(__xludf.DUMMYFUNCTION("""COMPUTED_VALUE"""),39.25)</f>
        <v>39.25</v>
      </c>
    </row>
    <row r="61">
      <c r="A61" s="2">
        <f>IFERROR(__xludf.DUMMYFUNCTION("""COMPUTED_VALUE"""),44224.64583333333)</f>
        <v>44224.64583</v>
      </c>
      <c r="B61" s="1">
        <f>IFERROR(__xludf.DUMMYFUNCTION("""COMPUTED_VALUE"""),39.9)</f>
        <v>39.9</v>
      </c>
    </row>
    <row r="62">
      <c r="A62" s="2">
        <f>IFERROR(__xludf.DUMMYFUNCTION("""COMPUTED_VALUE"""),44225.64583333333)</f>
        <v>44225.64583</v>
      </c>
      <c r="B62" s="1">
        <f>IFERROR(__xludf.DUMMYFUNCTION("""COMPUTED_VALUE"""),39.45)</f>
        <v>39.45</v>
      </c>
    </row>
    <row r="63">
      <c r="A63" s="2">
        <f>IFERROR(__xludf.DUMMYFUNCTION("""COMPUTED_VALUE"""),44228.64583333333)</f>
        <v>44228.64583</v>
      </c>
      <c r="B63" s="1">
        <f>IFERROR(__xludf.DUMMYFUNCTION("""COMPUTED_VALUE"""),40.9)</f>
        <v>40.9</v>
      </c>
    </row>
    <row r="64">
      <c r="A64" s="2">
        <f>IFERROR(__xludf.DUMMYFUNCTION("""COMPUTED_VALUE"""),44229.64583333333)</f>
        <v>44229.64583</v>
      </c>
      <c r="B64" s="1">
        <f>IFERROR(__xludf.DUMMYFUNCTION("""COMPUTED_VALUE"""),43.0)</f>
        <v>43</v>
      </c>
    </row>
    <row r="65">
      <c r="A65" s="2">
        <f>IFERROR(__xludf.DUMMYFUNCTION("""COMPUTED_VALUE"""),44230.64583333333)</f>
        <v>44230.64583</v>
      </c>
      <c r="B65" s="1">
        <f>IFERROR(__xludf.DUMMYFUNCTION("""COMPUTED_VALUE"""),42.95)</f>
        <v>42.95</v>
      </c>
    </row>
    <row r="66">
      <c r="A66" s="2">
        <f>IFERROR(__xludf.DUMMYFUNCTION("""COMPUTED_VALUE"""),44231.64583333333)</f>
        <v>44231.64583</v>
      </c>
      <c r="B66" s="1">
        <f>IFERROR(__xludf.DUMMYFUNCTION("""COMPUTED_VALUE"""),43.65)</f>
        <v>43.65</v>
      </c>
    </row>
    <row r="67">
      <c r="A67" s="2">
        <f>IFERROR(__xludf.DUMMYFUNCTION("""COMPUTED_VALUE"""),44232.64583333333)</f>
        <v>44232.64583</v>
      </c>
      <c r="B67" s="1">
        <f>IFERROR(__xludf.DUMMYFUNCTION("""COMPUTED_VALUE"""),45.0)</f>
        <v>45</v>
      </c>
    </row>
    <row r="68">
      <c r="A68" s="2">
        <f>IFERROR(__xludf.DUMMYFUNCTION("""COMPUTED_VALUE"""),44235.64583333333)</f>
        <v>44235.64583</v>
      </c>
      <c r="B68" s="1">
        <f>IFERROR(__xludf.DUMMYFUNCTION("""COMPUTED_VALUE"""),47.2)</f>
        <v>47.2</v>
      </c>
    </row>
    <row r="69">
      <c r="A69" s="2">
        <f>IFERROR(__xludf.DUMMYFUNCTION("""COMPUTED_VALUE"""),44236.64583333333)</f>
        <v>44236.64583</v>
      </c>
      <c r="B69" s="1">
        <f>IFERROR(__xludf.DUMMYFUNCTION("""COMPUTED_VALUE"""),46.2)</f>
        <v>46.2</v>
      </c>
    </row>
    <row r="70">
      <c r="A70" s="2">
        <f>IFERROR(__xludf.DUMMYFUNCTION("""COMPUTED_VALUE"""),44237.64583333333)</f>
        <v>44237.64583</v>
      </c>
      <c r="B70" s="1">
        <f>IFERROR(__xludf.DUMMYFUNCTION("""COMPUTED_VALUE"""),45.5)</f>
        <v>45.5</v>
      </c>
    </row>
    <row r="71">
      <c r="A71" s="2">
        <f>IFERROR(__xludf.DUMMYFUNCTION("""COMPUTED_VALUE"""),44238.64583333333)</f>
        <v>44238.64583</v>
      </c>
      <c r="B71" s="1">
        <f>IFERROR(__xludf.DUMMYFUNCTION("""COMPUTED_VALUE"""),46.3)</f>
        <v>46.3</v>
      </c>
    </row>
    <row r="72">
      <c r="A72" s="2">
        <f>IFERROR(__xludf.DUMMYFUNCTION("""COMPUTED_VALUE"""),44239.64583333333)</f>
        <v>44239.64583</v>
      </c>
      <c r="B72" s="1">
        <f>IFERROR(__xludf.DUMMYFUNCTION("""COMPUTED_VALUE"""),46.7)</f>
        <v>46.7</v>
      </c>
    </row>
    <row r="73">
      <c r="A73" s="2">
        <f>IFERROR(__xludf.DUMMYFUNCTION("""COMPUTED_VALUE"""),44242.64583333333)</f>
        <v>44242.64583</v>
      </c>
      <c r="B73" s="1">
        <f>IFERROR(__xludf.DUMMYFUNCTION("""COMPUTED_VALUE"""),47.5)</f>
        <v>47.5</v>
      </c>
    </row>
    <row r="74">
      <c r="A74" s="2">
        <f>IFERROR(__xludf.DUMMYFUNCTION("""COMPUTED_VALUE"""),44243.64583333333)</f>
        <v>44243.64583</v>
      </c>
      <c r="B74" s="1">
        <f>IFERROR(__xludf.DUMMYFUNCTION("""COMPUTED_VALUE"""),46.6)</f>
        <v>46.6</v>
      </c>
    </row>
    <row r="75">
      <c r="A75" s="2">
        <f>IFERROR(__xludf.DUMMYFUNCTION("""COMPUTED_VALUE"""),44244.64583333333)</f>
        <v>44244.64583</v>
      </c>
      <c r="B75" s="1">
        <f>IFERROR(__xludf.DUMMYFUNCTION("""COMPUTED_VALUE"""),47.55)</f>
        <v>47.55</v>
      </c>
    </row>
    <row r="76">
      <c r="A76" s="2">
        <f>IFERROR(__xludf.DUMMYFUNCTION("""COMPUTED_VALUE"""),44245.64583333333)</f>
        <v>44245.64583</v>
      </c>
      <c r="B76" s="1">
        <f>IFERROR(__xludf.DUMMYFUNCTION("""COMPUTED_VALUE"""),50.05)</f>
        <v>50.05</v>
      </c>
    </row>
    <row r="77">
      <c r="A77" s="2">
        <f>IFERROR(__xludf.DUMMYFUNCTION("""COMPUTED_VALUE"""),44246.64583333333)</f>
        <v>44246.64583</v>
      </c>
      <c r="B77" s="1">
        <f>IFERROR(__xludf.DUMMYFUNCTION("""COMPUTED_VALUE"""),48.1)</f>
        <v>48.1</v>
      </c>
    </row>
    <row r="78">
      <c r="A78" s="2">
        <f>IFERROR(__xludf.DUMMYFUNCTION("""COMPUTED_VALUE"""),44249.64583333333)</f>
        <v>44249.64583</v>
      </c>
      <c r="B78" s="1">
        <f>IFERROR(__xludf.DUMMYFUNCTION("""COMPUTED_VALUE"""),46.25)</f>
        <v>46.25</v>
      </c>
    </row>
    <row r="79">
      <c r="A79" s="2">
        <f>IFERROR(__xludf.DUMMYFUNCTION("""COMPUTED_VALUE"""),44250.64583333333)</f>
        <v>44250.64583</v>
      </c>
      <c r="B79" s="1">
        <f>IFERROR(__xludf.DUMMYFUNCTION("""COMPUTED_VALUE"""),47.3)</f>
        <v>47.3</v>
      </c>
    </row>
    <row r="80">
      <c r="A80" s="2">
        <f>IFERROR(__xludf.DUMMYFUNCTION("""COMPUTED_VALUE"""),44251.64583333333)</f>
        <v>44251.64583</v>
      </c>
      <c r="B80" s="1">
        <f>IFERROR(__xludf.DUMMYFUNCTION("""COMPUTED_VALUE"""),47.3)</f>
        <v>47.3</v>
      </c>
    </row>
    <row r="81">
      <c r="A81" s="2">
        <f>IFERROR(__xludf.DUMMYFUNCTION("""COMPUTED_VALUE"""),44252.64583333333)</f>
        <v>44252.64583</v>
      </c>
      <c r="B81" s="1">
        <f>IFERROR(__xludf.DUMMYFUNCTION("""COMPUTED_VALUE"""),47.5)</f>
        <v>47.5</v>
      </c>
    </row>
    <row r="82">
      <c r="A82" s="2">
        <f>IFERROR(__xludf.DUMMYFUNCTION("""COMPUTED_VALUE"""),44253.64583333333)</f>
        <v>44253.64583</v>
      </c>
      <c r="B82" s="1">
        <f>IFERROR(__xludf.DUMMYFUNCTION("""COMPUTED_VALUE"""),46.85)</f>
        <v>46.85</v>
      </c>
    </row>
    <row r="83">
      <c r="A83" s="2">
        <f>IFERROR(__xludf.DUMMYFUNCTION("""COMPUTED_VALUE"""),44256.64583333333)</f>
        <v>44256.64583</v>
      </c>
      <c r="B83" s="1">
        <f>IFERROR(__xludf.DUMMYFUNCTION("""COMPUTED_VALUE"""),49.45)</f>
        <v>49.45</v>
      </c>
    </row>
    <row r="84">
      <c r="A84" s="2">
        <f>IFERROR(__xludf.DUMMYFUNCTION("""COMPUTED_VALUE"""),44257.64583333333)</f>
        <v>44257.64583</v>
      </c>
      <c r="B84" s="1">
        <f>IFERROR(__xludf.DUMMYFUNCTION("""COMPUTED_VALUE"""),49.4)</f>
        <v>49.4</v>
      </c>
    </row>
    <row r="85">
      <c r="A85" s="2">
        <f>IFERROR(__xludf.DUMMYFUNCTION("""COMPUTED_VALUE"""),44258.64583333333)</f>
        <v>44258.64583</v>
      </c>
      <c r="B85" s="1">
        <f>IFERROR(__xludf.DUMMYFUNCTION("""COMPUTED_VALUE"""),49.7)</f>
        <v>49.7</v>
      </c>
    </row>
    <row r="86">
      <c r="A86" s="2">
        <f>IFERROR(__xludf.DUMMYFUNCTION("""COMPUTED_VALUE"""),44259.64583333333)</f>
        <v>44259.64583</v>
      </c>
      <c r="B86" s="1">
        <f>IFERROR(__xludf.DUMMYFUNCTION("""COMPUTED_VALUE"""),59.6)</f>
        <v>59.6</v>
      </c>
    </row>
    <row r="87">
      <c r="A87" s="2">
        <f>IFERROR(__xludf.DUMMYFUNCTION("""COMPUTED_VALUE"""),44260.64583333333)</f>
        <v>44260.64583</v>
      </c>
      <c r="B87" s="1">
        <f>IFERROR(__xludf.DUMMYFUNCTION("""COMPUTED_VALUE"""),63.5)</f>
        <v>63.5</v>
      </c>
    </row>
    <row r="88">
      <c r="A88" s="2">
        <f>IFERROR(__xludf.DUMMYFUNCTION("""COMPUTED_VALUE"""),44263.64583333333)</f>
        <v>44263.64583</v>
      </c>
      <c r="B88" s="1">
        <f>IFERROR(__xludf.DUMMYFUNCTION("""COMPUTED_VALUE"""),60.2)</f>
        <v>60.2</v>
      </c>
    </row>
    <row r="89">
      <c r="A89" s="2">
        <f>IFERROR(__xludf.DUMMYFUNCTION("""COMPUTED_VALUE"""),44264.64583333333)</f>
        <v>44264.64583</v>
      </c>
      <c r="B89" s="1">
        <f>IFERROR(__xludf.DUMMYFUNCTION("""COMPUTED_VALUE"""),58.1)</f>
        <v>58.1</v>
      </c>
    </row>
    <row r="90">
      <c r="A90" s="2">
        <f>IFERROR(__xludf.DUMMYFUNCTION("""COMPUTED_VALUE"""),44265.64583333333)</f>
        <v>44265.64583</v>
      </c>
      <c r="B90" s="1">
        <f>IFERROR(__xludf.DUMMYFUNCTION("""COMPUTED_VALUE"""),61.15)</f>
        <v>61.15</v>
      </c>
    </row>
    <row r="91">
      <c r="A91" s="2">
        <f>IFERROR(__xludf.DUMMYFUNCTION("""COMPUTED_VALUE"""),44267.64583333333)</f>
        <v>44267.64583</v>
      </c>
      <c r="B91" s="1">
        <f>IFERROR(__xludf.DUMMYFUNCTION("""COMPUTED_VALUE"""),59.4)</f>
        <v>59.4</v>
      </c>
    </row>
    <row r="92">
      <c r="A92" s="2">
        <f>IFERROR(__xludf.DUMMYFUNCTION("""COMPUTED_VALUE"""),44270.64583333333)</f>
        <v>44270.64583</v>
      </c>
      <c r="B92" s="1">
        <f>IFERROR(__xludf.DUMMYFUNCTION("""COMPUTED_VALUE"""),59.05)</f>
        <v>59.05</v>
      </c>
    </row>
    <row r="93">
      <c r="A93" s="2">
        <f>IFERROR(__xludf.DUMMYFUNCTION("""COMPUTED_VALUE"""),44271.64583333333)</f>
        <v>44271.64583</v>
      </c>
      <c r="B93" s="1">
        <f>IFERROR(__xludf.DUMMYFUNCTION("""COMPUTED_VALUE"""),58.4)</f>
        <v>58.4</v>
      </c>
    </row>
    <row r="94">
      <c r="A94" s="2">
        <f>IFERROR(__xludf.DUMMYFUNCTION("""COMPUTED_VALUE"""),44272.64583333333)</f>
        <v>44272.64583</v>
      </c>
      <c r="B94" s="1">
        <f>IFERROR(__xludf.DUMMYFUNCTION("""COMPUTED_VALUE"""),57.3)</f>
        <v>57.3</v>
      </c>
    </row>
    <row r="95">
      <c r="A95" s="2">
        <f>IFERROR(__xludf.DUMMYFUNCTION("""COMPUTED_VALUE"""),44273.64583333333)</f>
        <v>44273.64583</v>
      </c>
      <c r="B95" s="1">
        <f>IFERROR(__xludf.DUMMYFUNCTION("""COMPUTED_VALUE"""),55.0)</f>
        <v>55</v>
      </c>
    </row>
    <row r="96">
      <c r="A96" s="2">
        <f>IFERROR(__xludf.DUMMYFUNCTION("""COMPUTED_VALUE"""),44274.64583333333)</f>
        <v>44274.64583</v>
      </c>
      <c r="B96" s="1">
        <f>IFERROR(__xludf.DUMMYFUNCTION("""COMPUTED_VALUE"""),55.25)</f>
        <v>55.25</v>
      </c>
    </row>
    <row r="97">
      <c r="A97" s="2">
        <f>IFERROR(__xludf.DUMMYFUNCTION("""COMPUTED_VALUE"""),44277.64583333333)</f>
        <v>44277.64583</v>
      </c>
      <c r="B97" s="1">
        <f>IFERROR(__xludf.DUMMYFUNCTION("""COMPUTED_VALUE"""),57.95)</f>
        <v>57.95</v>
      </c>
    </row>
    <row r="98">
      <c r="A98" s="2">
        <f>IFERROR(__xludf.DUMMYFUNCTION("""COMPUTED_VALUE"""),44278.64583333333)</f>
        <v>44278.64583</v>
      </c>
      <c r="B98" s="1">
        <f>IFERROR(__xludf.DUMMYFUNCTION("""COMPUTED_VALUE"""),61.15)</f>
        <v>61.15</v>
      </c>
    </row>
    <row r="99">
      <c r="A99" s="2">
        <f>IFERROR(__xludf.DUMMYFUNCTION("""COMPUTED_VALUE"""),44279.64583333333)</f>
        <v>44279.64583</v>
      </c>
      <c r="B99" s="1">
        <f>IFERROR(__xludf.DUMMYFUNCTION("""COMPUTED_VALUE"""),60.05)</f>
        <v>60.05</v>
      </c>
    </row>
    <row r="100">
      <c r="A100" s="2">
        <f>IFERROR(__xludf.DUMMYFUNCTION("""COMPUTED_VALUE"""),44280.64583333333)</f>
        <v>44280.64583</v>
      </c>
      <c r="B100" s="1">
        <f>IFERROR(__xludf.DUMMYFUNCTION("""COMPUTED_VALUE"""),60.05)</f>
        <v>60.05</v>
      </c>
    </row>
    <row r="101">
      <c r="A101" s="2">
        <f>IFERROR(__xludf.DUMMYFUNCTION("""COMPUTED_VALUE"""),44281.64583333333)</f>
        <v>44281.64583</v>
      </c>
      <c r="B101" s="1">
        <f>IFERROR(__xludf.DUMMYFUNCTION("""COMPUTED_VALUE"""),60.6)</f>
        <v>60.6</v>
      </c>
    </row>
    <row r="102">
      <c r="A102" s="2">
        <f>IFERROR(__xludf.DUMMYFUNCTION("""COMPUTED_VALUE"""),44285.64583333333)</f>
        <v>44285.64583</v>
      </c>
      <c r="B102" s="1">
        <f>IFERROR(__xludf.DUMMYFUNCTION("""COMPUTED_VALUE"""),60.0)</f>
        <v>60</v>
      </c>
    </row>
    <row r="103">
      <c r="A103" s="2">
        <f>IFERROR(__xludf.DUMMYFUNCTION("""COMPUTED_VALUE"""),44286.64583333333)</f>
        <v>44286.64583</v>
      </c>
      <c r="B103" s="1">
        <f>IFERROR(__xludf.DUMMYFUNCTION("""COMPUTED_VALUE"""),60.25)</f>
        <v>60.25</v>
      </c>
    </row>
    <row r="104">
      <c r="A104" s="2">
        <f>IFERROR(__xludf.DUMMYFUNCTION("""COMPUTED_VALUE"""),44287.64583333333)</f>
        <v>44287.64583</v>
      </c>
      <c r="B104" s="1">
        <f>IFERROR(__xludf.DUMMYFUNCTION("""COMPUTED_VALUE"""),61.85)</f>
        <v>61.85</v>
      </c>
    </row>
    <row r="105">
      <c r="A105" s="2">
        <f>IFERROR(__xludf.DUMMYFUNCTION("""COMPUTED_VALUE"""),44291.64583333333)</f>
        <v>44291.64583</v>
      </c>
      <c r="B105" s="1">
        <f>IFERROR(__xludf.DUMMYFUNCTION("""COMPUTED_VALUE"""),59.15)</f>
        <v>59.15</v>
      </c>
    </row>
    <row r="106">
      <c r="A106" s="2">
        <f>IFERROR(__xludf.DUMMYFUNCTION("""COMPUTED_VALUE"""),44292.64583333333)</f>
        <v>44292.64583</v>
      </c>
      <c r="B106" s="1">
        <f>IFERROR(__xludf.DUMMYFUNCTION("""COMPUTED_VALUE"""),58.8)</f>
        <v>58.8</v>
      </c>
    </row>
    <row r="107">
      <c r="A107" s="2">
        <f>IFERROR(__xludf.DUMMYFUNCTION("""COMPUTED_VALUE"""),44293.64583333333)</f>
        <v>44293.64583</v>
      </c>
      <c r="B107" s="1">
        <f>IFERROR(__xludf.DUMMYFUNCTION("""COMPUTED_VALUE"""),57.1)</f>
        <v>57.1</v>
      </c>
    </row>
    <row r="108">
      <c r="A108" s="2">
        <f>IFERROR(__xludf.DUMMYFUNCTION("""COMPUTED_VALUE"""),44294.64583333333)</f>
        <v>44294.64583</v>
      </c>
      <c r="B108" s="1">
        <f>IFERROR(__xludf.DUMMYFUNCTION("""COMPUTED_VALUE"""),56.6)</f>
        <v>56.6</v>
      </c>
    </row>
    <row r="109">
      <c r="A109" s="2">
        <f>IFERROR(__xludf.DUMMYFUNCTION("""COMPUTED_VALUE"""),44295.64583333333)</f>
        <v>44295.64583</v>
      </c>
      <c r="B109" s="1">
        <f>IFERROR(__xludf.DUMMYFUNCTION("""COMPUTED_VALUE"""),56.35)</f>
        <v>56.35</v>
      </c>
    </row>
    <row r="110">
      <c r="A110" s="2">
        <f>IFERROR(__xludf.DUMMYFUNCTION("""COMPUTED_VALUE"""),44298.64583333333)</f>
        <v>44298.64583</v>
      </c>
      <c r="B110" s="1">
        <f>IFERROR(__xludf.DUMMYFUNCTION("""COMPUTED_VALUE"""),52.05)</f>
        <v>52.05</v>
      </c>
    </row>
    <row r="111">
      <c r="A111" s="2">
        <f>IFERROR(__xludf.DUMMYFUNCTION("""COMPUTED_VALUE"""),44299.64583333333)</f>
        <v>44299.64583</v>
      </c>
      <c r="B111" s="1">
        <f>IFERROR(__xludf.DUMMYFUNCTION("""COMPUTED_VALUE"""),53.85)</f>
        <v>53.85</v>
      </c>
    </row>
    <row r="112">
      <c r="A112" s="2">
        <f>IFERROR(__xludf.DUMMYFUNCTION("""COMPUTED_VALUE"""),44301.64583333333)</f>
        <v>44301.64583</v>
      </c>
      <c r="B112" s="1">
        <f>IFERROR(__xludf.DUMMYFUNCTION("""COMPUTED_VALUE"""),52.7)</f>
        <v>52.7</v>
      </c>
    </row>
    <row r="113">
      <c r="A113" s="2">
        <f>IFERROR(__xludf.DUMMYFUNCTION("""COMPUTED_VALUE"""),44302.64583333333)</f>
        <v>44302.64583</v>
      </c>
      <c r="B113" s="1">
        <f>IFERROR(__xludf.DUMMYFUNCTION("""COMPUTED_VALUE"""),53.0)</f>
        <v>53</v>
      </c>
    </row>
    <row r="114">
      <c r="A114" s="2">
        <f>IFERROR(__xludf.DUMMYFUNCTION("""COMPUTED_VALUE"""),44305.64583333333)</f>
        <v>44305.64583</v>
      </c>
      <c r="B114" s="1">
        <f>IFERROR(__xludf.DUMMYFUNCTION("""COMPUTED_VALUE"""),51.0)</f>
        <v>51</v>
      </c>
    </row>
    <row r="115">
      <c r="A115" s="2">
        <f>IFERROR(__xludf.DUMMYFUNCTION("""COMPUTED_VALUE"""),44306.64583333333)</f>
        <v>44306.64583</v>
      </c>
      <c r="B115" s="1">
        <f>IFERROR(__xludf.DUMMYFUNCTION("""COMPUTED_VALUE"""),51.05)</f>
        <v>51.05</v>
      </c>
    </row>
    <row r="116">
      <c r="A116" s="2">
        <f>IFERROR(__xludf.DUMMYFUNCTION("""COMPUTED_VALUE"""),44308.64583333333)</f>
        <v>44308.64583</v>
      </c>
      <c r="B116" s="1">
        <f>IFERROR(__xludf.DUMMYFUNCTION("""COMPUTED_VALUE"""),51.15)</f>
        <v>51.15</v>
      </c>
    </row>
    <row r="117">
      <c r="A117" s="2">
        <f>IFERROR(__xludf.DUMMYFUNCTION("""COMPUTED_VALUE"""),44309.64583333333)</f>
        <v>44309.64583</v>
      </c>
      <c r="B117" s="1">
        <f>IFERROR(__xludf.DUMMYFUNCTION("""COMPUTED_VALUE"""),51.1)</f>
        <v>51.1</v>
      </c>
    </row>
    <row r="118">
      <c r="A118" s="2">
        <f>IFERROR(__xludf.DUMMYFUNCTION("""COMPUTED_VALUE"""),44312.64583333333)</f>
        <v>44312.64583</v>
      </c>
      <c r="B118" s="1">
        <f>IFERROR(__xludf.DUMMYFUNCTION("""COMPUTED_VALUE"""),51.8)</f>
        <v>51.8</v>
      </c>
    </row>
    <row r="119">
      <c r="A119" s="2">
        <f>IFERROR(__xludf.DUMMYFUNCTION("""COMPUTED_VALUE"""),44313.64583333333)</f>
        <v>44313.64583</v>
      </c>
      <c r="B119" s="1">
        <f>IFERROR(__xludf.DUMMYFUNCTION("""COMPUTED_VALUE"""),53.2)</f>
        <v>53.2</v>
      </c>
    </row>
    <row r="120">
      <c r="A120" s="2">
        <f>IFERROR(__xludf.DUMMYFUNCTION("""COMPUTED_VALUE"""),44314.64583333333)</f>
        <v>44314.64583</v>
      </c>
      <c r="B120" s="1">
        <f>IFERROR(__xludf.DUMMYFUNCTION("""COMPUTED_VALUE"""),54.25)</f>
        <v>54.25</v>
      </c>
    </row>
    <row r="121">
      <c r="A121" s="2">
        <f>IFERROR(__xludf.DUMMYFUNCTION("""COMPUTED_VALUE"""),44315.64583333333)</f>
        <v>44315.64583</v>
      </c>
      <c r="B121" s="1">
        <f>IFERROR(__xludf.DUMMYFUNCTION("""COMPUTED_VALUE"""),54.75)</f>
        <v>54.75</v>
      </c>
    </row>
    <row r="122">
      <c r="A122" s="2">
        <f>IFERROR(__xludf.DUMMYFUNCTION("""COMPUTED_VALUE"""),44316.64583333333)</f>
        <v>44316.64583</v>
      </c>
      <c r="B122" s="1">
        <f>IFERROR(__xludf.DUMMYFUNCTION("""COMPUTED_VALUE"""),55.5)</f>
        <v>55.5</v>
      </c>
    </row>
    <row r="123">
      <c r="A123" s="2">
        <f>IFERROR(__xludf.DUMMYFUNCTION("""COMPUTED_VALUE"""),44319.64583333333)</f>
        <v>44319.64583</v>
      </c>
      <c r="B123" s="1">
        <f>IFERROR(__xludf.DUMMYFUNCTION("""COMPUTED_VALUE"""),54.65)</f>
        <v>54.65</v>
      </c>
    </row>
    <row r="124">
      <c r="A124" s="2">
        <f>IFERROR(__xludf.DUMMYFUNCTION("""COMPUTED_VALUE"""),44320.64583333333)</f>
        <v>44320.64583</v>
      </c>
      <c r="B124" s="1">
        <f>IFERROR(__xludf.DUMMYFUNCTION("""COMPUTED_VALUE"""),56.0)</f>
        <v>56</v>
      </c>
    </row>
    <row r="125">
      <c r="A125" s="2">
        <f>IFERROR(__xludf.DUMMYFUNCTION("""COMPUTED_VALUE"""),44321.64583333333)</f>
        <v>44321.64583</v>
      </c>
      <c r="B125" s="1">
        <f>IFERROR(__xludf.DUMMYFUNCTION("""COMPUTED_VALUE"""),58.05)</f>
        <v>58.05</v>
      </c>
    </row>
    <row r="126">
      <c r="A126" s="2">
        <f>IFERROR(__xludf.DUMMYFUNCTION("""COMPUTED_VALUE"""),44322.64583333333)</f>
        <v>44322.64583</v>
      </c>
      <c r="B126" s="1">
        <f>IFERROR(__xludf.DUMMYFUNCTION("""COMPUTED_VALUE"""),57.75)</f>
        <v>57.75</v>
      </c>
    </row>
    <row r="127">
      <c r="A127" s="2">
        <f>IFERROR(__xludf.DUMMYFUNCTION("""COMPUTED_VALUE"""),44323.64583333333)</f>
        <v>44323.64583</v>
      </c>
      <c r="B127" s="1">
        <f>IFERROR(__xludf.DUMMYFUNCTION("""COMPUTED_VALUE"""),57.35)</f>
        <v>57.35</v>
      </c>
    </row>
    <row r="128">
      <c r="A128" s="2">
        <f>IFERROR(__xludf.DUMMYFUNCTION("""COMPUTED_VALUE"""),44326.64583333333)</f>
        <v>44326.64583</v>
      </c>
      <c r="B128" s="1">
        <f>IFERROR(__xludf.DUMMYFUNCTION("""COMPUTED_VALUE"""),56.8)</f>
        <v>56.8</v>
      </c>
    </row>
    <row r="129">
      <c r="A129" s="2">
        <f>IFERROR(__xludf.DUMMYFUNCTION("""COMPUTED_VALUE"""),44327.64583333333)</f>
        <v>44327.64583</v>
      </c>
      <c r="B129" s="1">
        <f>IFERROR(__xludf.DUMMYFUNCTION("""COMPUTED_VALUE"""),56.1)</f>
        <v>56.1</v>
      </c>
    </row>
    <row r="130">
      <c r="A130" s="2">
        <f>IFERROR(__xludf.DUMMYFUNCTION("""COMPUTED_VALUE"""),44328.64583333333)</f>
        <v>44328.64583</v>
      </c>
      <c r="B130" s="1">
        <f>IFERROR(__xludf.DUMMYFUNCTION("""COMPUTED_VALUE"""),56.3)</f>
        <v>56.3</v>
      </c>
    </row>
    <row r="131">
      <c r="A131" s="2">
        <f>IFERROR(__xludf.DUMMYFUNCTION("""COMPUTED_VALUE"""),44330.64583333333)</f>
        <v>44330.64583</v>
      </c>
      <c r="B131" s="1">
        <f>IFERROR(__xludf.DUMMYFUNCTION("""COMPUTED_VALUE"""),55.8)</f>
        <v>55.8</v>
      </c>
    </row>
    <row r="132">
      <c r="A132" s="2">
        <f>IFERROR(__xludf.DUMMYFUNCTION("""COMPUTED_VALUE"""),44333.64583333333)</f>
        <v>44333.64583</v>
      </c>
      <c r="B132" s="1">
        <f>IFERROR(__xludf.DUMMYFUNCTION("""COMPUTED_VALUE"""),55.6)</f>
        <v>55.6</v>
      </c>
    </row>
    <row r="133">
      <c r="A133" s="2">
        <f>IFERROR(__xludf.DUMMYFUNCTION("""COMPUTED_VALUE"""),44334.64583333333)</f>
        <v>44334.64583</v>
      </c>
      <c r="B133" s="1">
        <f>IFERROR(__xludf.DUMMYFUNCTION("""COMPUTED_VALUE"""),55.5)</f>
        <v>55.5</v>
      </c>
    </row>
    <row r="134">
      <c r="A134" s="2">
        <f>IFERROR(__xludf.DUMMYFUNCTION("""COMPUTED_VALUE"""),44335.64583333333)</f>
        <v>44335.64583</v>
      </c>
      <c r="B134" s="1">
        <f>IFERROR(__xludf.DUMMYFUNCTION("""COMPUTED_VALUE"""),55.4)</f>
        <v>55.4</v>
      </c>
    </row>
    <row r="135">
      <c r="A135" s="2">
        <f>IFERROR(__xludf.DUMMYFUNCTION("""COMPUTED_VALUE"""),44336.64583333333)</f>
        <v>44336.64583</v>
      </c>
      <c r="B135" s="1">
        <f>IFERROR(__xludf.DUMMYFUNCTION("""COMPUTED_VALUE"""),56.65)</f>
        <v>56.65</v>
      </c>
    </row>
    <row r="136">
      <c r="A136" s="2">
        <f>IFERROR(__xludf.DUMMYFUNCTION("""COMPUTED_VALUE"""),44337.64583333333)</f>
        <v>44337.64583</v>
      </c>
      <c r="B136" s="1">
        <f>IFERROR(__xludf.DUMMYFUNCTION("""COMPUTED_VALUE"""),58.05)</f>
        <v>58.05</v>
      </c>
    </row>
    <row r="137">
      <c r="A137" s="2">
        <f>IFERROR(__xludf.DUMMYFUNCTION("""COMPUTED_VALUE"""),44340.64583333333)</f>
        <v>44340.64583</v>
      </c>
      <c r="B137" s="1">
        <f>IFERROR(__xludf.DUMMYFUNCTION("""COMPUTED_VALUE"""),59.5)</f>
        <v>59.5</v>
      </c>
    </row>
    <row r="138">
      <c r="A138" s="2">
        <f>IFERROR(__xludf.DUMMYFUNCTION("""COMPUTED_VALUE"""),44341.64583333333)</f>
        <v>44341.64583</v>
      </c>
      <c r="B138" s="1">
        <f>IFERROR(__xludf.DUMMYFUNCTION("""COMPUTED_VALUE"""),60.05)</f>
        <v>60.05</v>
      </c>
    </row>
    <row r="139">
      <c r="A139" s="2">
        <f>IFERROR(__xludf.DUMMYFUNCTION("""COMPUTED_VALUE"""),44342.64583333333)</f>
        <v>44342.64583</v>
      </c>
      <c r="B139" s="1">
        <f>IFERROR(__xludf.DUMMYFUNCTION("""COMPUTED_VALUE"""),63.8)</f>
        <v>63.8</v>
      </c>
    </row>
    <row r="140">
      <c r="A140" s="2">
        <f>IFERROR(__xludf.DUMMYFUNCTION("""COMPUTED_VALUE"""),44343.64583333333)</f>
        <v>44343.64583</v>
      </c>
      <c r="B140" s="1">
        <f>IFERROR(__xludf.DUMMYFUNCTION("""COMPUTED_VALUE"""),62.55)</f>
        <v>62.55</v>
      </c>
    </row>
    <row r="141">
      <c r="A141" s="2">
        <f>IFERROR(__xludf.DUMMYFUNCTION("""COMPUTED_VALUE"""),44344.64583333333)</f>
        <v>44344.64583</v>
      </c>
      <c r="B141" s="1">
        <f>IFERROR(__xludf.DUMMYFUNCTION("""COMPUTED_VALUE"""),61.05)</f>
        <v>61.05</v>
      </c>
    </row>
    <row r="142">
      <c r="A142" s="2">
        <f>IFERROR(__xludf.DUMMYFUNCTION("""COMPUTED_VALUE"""),44347.64583333333)</f>
        <v>44347.64583</v>
      </c>
      <c r="B142" s="1">
        <f>IFERROR(__xludf.DUMMYFUNCTION("""COMPUTED_VALUE"""),59.15)</f>
        <v>59.15</v>
      </c>
    </row>
    <row r="143">
      <c r="A143" s="2">
        <f>IFERROR(__xludf.DUMMYFUNCTION("""COMPUTED_VALUE"""),44348.64583333333)</f>
        <v>44348.64583</v>
      </c>
      <c r="B143" s="1">
        <f>IFERROR(__xludf.DUMMYFUNCTION("""COMPUTED_VALUE"""),60.1)</f>
        <v>60.1</v>
      </c>
    </row>
    <row r="144">
      <c r="A144" s="2">
        <f>IFERROR(__xludf.DUMMYFUNCTION("""COMPUTED_VALUE"""),44349.64583333333)</f>
        <v>44349.64583</v>
      </c>
      <c r="B144" s="1">
        <f>IFERROR(__xludf.DUMMYFUNCTION("""COMPUTED_VALUE"""),60.45)</f>
        <v>60.45</v>
      </c>
    </row>
    <row r="145">
      <c r="A145" s="2">
        <f>IFERROR(__xludf.DUMMYFUNCTION("""COMPUTED_VALUE"""),44350.64583333333)</f>
        <v>44350.64583</v>
      </c>
      <c r="B145" s="1">
        <f>IFERROR(__xludf.DUMMYFUNCTION("""COMPUTED_VALUE"""),60.9)</f>
        <v>60.9</v>
      </c>
    </row>
    <row r="146">
      <c r="A146" s="2">
        <f>IFERROR(__xludf.DUMMYFUNCTION("""COMPUTED_VALUE"""),44351.64583333333)</f>
        <v>44351.64583</v>
      </c>
      <c r="B146" s="1">
        <f>IFERROR(__xludf.DUMMYFUNCTION("""COMPUTED_VALUE"""),60.95)</f>
        <v>60.95</v>
      </c>
    </row>
    <row r="147">
      <c r="A147" s="2">
        <f>IFERROR(__xludf.DUMMYFUNCTION("""COMPUTED_VALUE"""),44354.64583333333)</f>
        <v>44354.64583</v>
      </c>
      <c r="B147" s="1">
        <f>IFERROR(__xludf.DUMMYFUNCTION("""COMPUTED_VALUE"""),60.3)</f>
        <v>60.3</v>
      </c>
    </row>
    <row r="148">
      <c r="A148" s="2">
        <f>IFERROR(__xludf.DUMMYFUNCTION("""COMPUTED_VALUE"""),44355.64583333333)</f>
        <v>44355.64583</v>
      </c>
      <c r="B148" s="1">
        <f>IFERROR(__xludf.DUMMYFUNCTION("""COMPUTED_VALUE"""),60.4)</f>
        <v>60.4</v>
      </c>
    </row>
    <row r="149">
      <c r="A149" s="2">
        <f>IFERROR(__xludf.DUMMYFUNCTION("""COMPUTED_VALUE"""),44356.64583333333)</f>
        <v>44356.64583</v>
      </c>
      <c r="B149" s="1">
        <f>IFERROR(__xludf.DUMMYFUNCTION("""COMPUTED_VALUE"""),58.9)</f>
        <v>58.9</v>
      </c>
    </row>
    <row r="150">
      <c r="A150" s="2">
        <f>IFERROR(__xludf.DUMMYFUNCTION("""COMPUTED_VALUE"""),44357.64583333333)</f>
        <v>44357.64583</v>
      </c>
      <c r="B150" s="1">
        <f>IFERROR(__xludf.DUMMYFUNCTION("""COMPUTED_VALUE"""),59.6)</f>
        <v>59.6</v>
      </c>
    </row>
    <row r="151">
      <c r="A151" s="2">
        <f>IFERROR(__xludf.DUMMYFUNCTION("""COMPUTED_VALUE"""),44358.64583333333)</f>
        <v>44358.64583</v>
      </c>
      <c r="B151" s="1">
        <f>IFERROR(__xludf.DUMMYFUNCTION("""COMPUTED_VALUE"""),60.55)</f>
        <v>60.55</v>
      </c>
    </row>
    <row r="152">
      <c r="A152" s="2">
        <f>IFERROR(__xludf.DUMMYFUNCTION("""COMPUTED_VALUE"""),44361.64583333333)</f>
        <v>44361.64583</v>
      </c>
      <c r="B152" s="1">
        <f>IFERROR(__xludf.DUMMYFUNCTION("""COMPUTED_VALUE"""),59.9)</f>
        <v>59.9</v>
      </c>
    </row>
    <row r="153">
      <c r="A153" s="2">
        <f>IFERROR(__xludf.DUMMYFUNCTION("""COMPUTED_VALUE"""),44362.64583333333)</f>
        <v>44362.64583</v>
      </c>
      <c r="B153" s="1">
        <f>IFERROR(__xludf.DUMMYFUNCTION("""COMPUTED_VALUE"""),60.05)</f>
        <v>60.05</v>
      </c>
    </row>
    <row r="154">
      <c r="A154" s="2">
        <f>IFERROR(__xludf.DUMMYFUNCTION("""COMPUTED_VALUE"""),44363.64583333333)</f>
        <v>44363.64583</v>
      </c>
      <c r="B154" s="1">
        <f>IFERROR(__xludf.DUMMYFUNCTION("""COMPUTED_VALUE"""),59.8)</f>
        <v>59.8</v>
      </c>
    </row>
    <row r="155">
      <c r="A155" s="2">
        <f>IFERROR(__xludf.DUMMYFUNCTION("""COMPUTED_VALUE"""),44364.64583333333)</f>
        <v>44364.64583</v>
      </c>
      <c r="B155" s="1">
        <f>IFERROR(__xludf.DUMMYFUNCTION("""COMPUTED_VALUE"""),59.0)</f>
        <v>59</v>
      </c>
    </row>
    <row r="156">
      <c r="A156" s="2">
        <f>IFERROR(__xludf.DUMMYFUNCTION("""COMPUTED_VALUE"""),44365.64583333333)</f>
        <v>44365.64583</v>
      </c>
      <c r="B156" s="1">
        <f>IFERROR(__xludf.DUMMYFUNCTION("""COMPUTED_VALUE"""),57.95)</f>
        <v>57.95</v>
      </c>
    </row>
    <row r="157">
      <c r="A157" s="2">
        <f>IFERROR(__xludf.DUMMYFUNCTION("""COMPUTED_VALUE"""),44368.64583333333)</f>
        <v>44368.64583</v>
      </c>
      <c r="B157" s="1">
        <f>IFERROR(__xludf.DUMMYFUNCTION("""COMPUTED_VALUE"""),58.95)</f>
        <v>58.95</v>
      </c>
    </row>
    <row r="158">
      <c r="A158" s="2">
        <f>IFERROR(__xludf.DUMMYFUNCTION("""COMPUTED_VALUE"""),44369.64583333333)</f>
        <v>44369.64583</v>
      </c>
      <c r="B158" s="1">
        <f>IFERROR(__xludf.DUMMYFUNCTION("""COMPUTED_VALUE"""),60.05)</f>
        <v>60.05</v>
      </c>
    </row>
    <row r="159">
      <c r="A159" s="2">
        <f>IFERROR(__xludf.DUMMYFUNCTION("""COMPUTED_VALUE"""),44370.64583333333)</f>
        <v>44370.64583</v>
      </c>
      <c r="B159" s="1">
        <f>IFERROR(__xludf.DUMMYFUNCTION("""COMPUTED_VALUE"""),59.25)</f>
        <v>59.25</v>
      </c>
    </row>
    <row r="160">
      <c r="A160" s="2">
        <f>IFERROR(__xludf.DUMMYFUNCTION("""COMPUTED_VALUE"""),44371.64583333333)</f>
        <v>44371.64583</v>
      </c>
      <c r="B160" s="1">
        <f>IFERROR(__xludf.DUMMYFUNCTION("""COMPUTED_VALUE"""),58.7)</f>
        <v>58.7</v>
      </c>
    </row>
    <row r="161">
      <c r="A161" s="2">
        <f>IFERROR(__xludf.DUMMYFUNCTION("""COMPUTED_VALUE"""),44372.64583333333)</f>
        <v>44372.64583</v>
      </c>
      <c r="B161" s="1">
        <f>IFERROR(__xludf.DUMMYFUNCTION("""COMPUTED_VALUE"""),58.75)</f>
        <v>58.75</v>
      </c>
    </row>
    <row r="162">
      <c r="A162" s="2">
        <f>IFERROR(__xludf.DUMMYFUNCTION("""COMPUTED_VALUE"""),44375.64583333333)</f>
        <v>44375.64583</v>
      </c>
      <c r="B162" s="1">
        <f>IFERROR(__xludf.DUMMYFUNCTION("""COMPUTED_VALUE"""),60.65)</f>
        <v>60.65</v>
      </c>
    </row>
    <row r="163">
      <c r="A163" s="2">
        <f>IFERROR(__xludf.DUMMYFUNCTION("""COMPUTED_VALUE"""),44376.64583333333)</f>
        <v>44376.64583</v>
      </c>
      <c r="B163" s="1">
        <f>IFERROR(__xludf.DUMMYFUNCTION("""COMPUTED_VALUE"""),59.4)</f>
        <v>59.4</v>
      </c>
    </row>
    <row r="164">
      <c r="A164" s="2">
        <f>IFERROR(__xludf.DUMMYFUNCTION("""COMPUTED_VALUE"""),44377.64583333333)</f>
        <v>44377.64583</v>
      </c>
      <c r="B164" s="1">
        <f>IFERROR(__xludf.DUMMYFUNCTION("""COMPUTED_VALUE"""),58.95)</f>
        <v>58.95</v>
      </c>
    </row>
    <row r="165">
      <c r="A165" s="2">
        <f>IFERROR(__xludf.DUMMYFUNCTION("""COMPUTED_VALUE"""),44378.64583333333)</f>
        <v>44378.64583</v>
      </c>
      <c r="B165" s="1">
        <f>IFERROR(__xludf.DUMMYFUNCTION("""COMPUTED_VALUE"""),58.9)</f>
        <v>58.9</v>
      </c>
    </row>
    <row r="166">
      <c r="A166" s="2">
        <f>IFERROR(__xludf.DUMMYFUNCTION("""COMPUTED_VALUE"""),44379.64583333333)</f>
        <v>44379.64583</v>
      </c>
      <c r="B166" s="1">
        <f>IFERROR(__xludf.DUMMYFUNCTION("""COMPUTED_VALUE"""),58.4)</f>
        <v>58.4</v>
      </c>
    </row>
    <row r="167">
      <c r="A167" s="2">
        <f>IFERROR(__xludf.DUMMYFUNCTION("""COMPUTED_VALUE"""),44382.64583333333)</f>
        <v>44382.64583</v>
      </c>
      <c r="B167" s="1">
        <f>IFERROR(__xludf.DUMMYFUNCTION("""COMPUTED_VALUE"""),58.85)</f>
        <v>58.85</v>
      </c>
    </row>
    <row r="168">
      <c r="A168" s="2">
        <f>IFERROR(__xludf.DUMMYFUNCTION("""COMPUTED_VALUE"""),44383.64583333333)</f>
        <v>44383.64583</v>
      </c>
      <c r="B168" s="1">
        <f>IFERROR(__xludf.DUMMYFUNCTION("""COMPUTED_VALUE"""),58.6)</f>
        <v>58.6</v>
      </c>
    </row>
    <row r="169">
      <c r="A169" s="2">
        <f>IFERROR(__xludf.DUMMYFUNCTION("""COMPUTED_VALUE"""),44384.64583333333)</f>
        <v>44384.64583</v>
      </c>
      <c r="B169" s="1">
        <f>IFERROR(__xludf.DUMMYFUNCTION("""COMPUTED_VALUE"""),67.3)</f>
        <v>67.3</v>
      </c>
    </row>
    <row r="170">
      <c r="A170" s="2">
        <f>IFERROR(__xludf.DUMMYFUNCTION("""COMPUTED_VALUE"""),44385.64583333333)</f>
        <v>44385.64583</v>
      </c>
      <c r="B170" s="1">
        <f>IFERROR(__xludf.DUMMYFUNCTION("""COMPUTED_VALUE"""),64.0)</f>
        <v>64</v>
      </c>
    </row>
    <row r="171">
      <c r="A171" s="2">
        <f>IFERROR(__xludf.DUMMYFUNCTION("""COMPUTED_VALUE"""),44386.64583333333)</f>
        <v>44386.64583</v>
      </c>
      <c r="B171" s="1">
        <f>IFERROR(__xludf.DUMMYFUNCTION("""COMPUTED_VALUE"""),65.15)</f>
        <v>65.15</v>
      </c>
    </row>
    <row r="172">
      <c r="A172" s="2">
        <f>IFERROR(__xludf.DUMMYFUNCTION("""COMPUTED_VALUE"""),44389.64583333333)</f>
        <v>44389.64583</v>
      </c>
      <c r="B172" s="1">
        <f>IFERROR(__xludf.DUMMYFUNCTION("""COMPUTED_VALUE"""),69.9)</f>
        <v>69.9</v>
      </c>
    </row>
    <row r="173">
      <c r="A173" s="2">
        <f>IFERROR(__xludf.DUMMYFUNCTION("""COMPUTED_VALUE"""),44390.64583333333)</f>
        <v>44390.64583</v>
      </c>
      <c r="B173" s="1">
        <f>IFERROR(__xludf.DUMMYFUNCTION("""COMPUTED_VALUE"""),68.45)</f>
        <v>68.45</v>
      </c>
    </row>
    <row r="174">
      <c r="A174" s="2">
        <f>IFERROR(__xludf.DUMMYFUNCTION("""COMPUTED_VALUE"""),44391.64583333333)</f>
        <v>44391.64583</v>
      </c>
      <c r="B174" s="1">
        <f>IFERROR(__xludf.DUMMYFUNCTION("""COMPUTED_VALUE"""),66.2)</f>
        <v>66.2</v>
      </c>
    </row>
    <row r="175">
      <c r="A175" s="2">
        <f>IFERROR(__xludf.DUMMYFUNCTION("""COMPUTED_VALUE"""),44392.64583333333)</f>
        <v>44392.64583</v>
      </c>
      <c r="B175" s="1">
        <f>IFERROR(__xludf.DUMMYFUNCTION("""COMPUTED_VALUE"""),65.45)</f>
        <v>65.45</v>
      </c>
    </row>
    <row r="176">
      <c r="A176" s="2">
        <f>IFERROR(__xludf.DUMMYFUNCTION("""COMPUTED_VALUE"""),44393.64583333333)</f>
        <v>44393.64583</v>
      </c>
      <c r="B176" s="1">
        <f>IFERROR(__xludf.DUMMYFUNCTION("""COMPUTED_VALUE"""),65.75)</f>
        <v>65.75</v>
      </c>
    </row>
    <row r="177">
      <c r="A177" s="2">
        <f>IFERROR(__xludf.DUMMYFUNCTION("""COMPUTED_VALUE"""),44396.64583333333)</f>
        <v>44396.64583</v>
      </c>
      <c r="B177" s="1">
        <f>IFERROR(__xludf.DUMMYFUNCTION("""COMPUTED_VALUE"""),65.75)</f>
        <v>65.75</v>
      </c>
    </row>
    <row r="178">
      <c r="A178" s="2">
        <f>IFERROR(__xludf.DUMMYFUNCTION("""COMPUTED_VALUE"""),44397.64583333333)</f>
        <v>44397.64583</v>
      </c>
      <c r="B178" s="1">
        <f>IFERROR(__xludf.DUMMYFUNCTION("""COMPUTED_VALUE"""),62.1)</f>
        <v>62.1</v>
      </c>
    </row>
    <row r="179">
      <c r="A179" s="2">
        <f>IFERROR(__xludf.DUMMYFUNCTION("""COMPUTED_VALUE"""),44399.64583333333)</f>
        <v>44399.64583</v>
      </c>
      <c r="B179" s="1">
        <f>IFERROR(__xludf.DUMMYFUNCTION("""COMPUTED_VALUE"""),65.1)</f>
        <v>65.1</v>
      </c>
    </row>
    <row r="180">
      <c r="A180" s="2">
        <f>IFERROR(__xludf.DUMMYFUNCTION("""COMPUTED_VALUE"""),44400.64583333333)</f>
        <v>44400.64583</v>
      </c>
      <c r="B180" s="1">
        <f>IFERROR(__xludf.DUMMYFUNCTION("""COMPUTED_VALUE"""),64.15)</f>
        <v>64.15</v>
      </c>
    </row>
    <row r="181">
      <c r="A181" s="2">
        <f>IFERROR(__xludf.DUMMYFUNCTION("""COMPUTED_VALUE"""),44403.64583333333)</f>
        <v>44403.64583</v>
      </c>
      <c r="B181" s="1">
        <f>IFERROR(__xludf.DUMMYFUNCTION("""COMPUTED_VALUE"""),63.1)</f>
        <v>63.1</v>
      </c>
    </row>
    <row r="182">
      <c r="A182" s="2">
        <f>IFERROR(__xludf.DUMMYFUNCTION("""COMPUTED_VALUE"""),44404.64583333333)</f>
        <v>44404.64583</v>
      </c>
      <c r="B182" s="1">
        <f>IFERROR(__xludf.DUMMYFUNCTION("""COMPUTED_VALUE"""),66.1)</f>
        <v>66.1</v>
      </c>
    </row>
    <row r="183">
      <c r="A183" s="2">
        <f>IFERROR(__xludf.DUMMYFUNCTION("""COMPUTED_VALUE"""),44405.64583333333)</f>
        <v>44405.64583</v>
      </c>
      <c r="B183" s="1">
        <f>IFERROR(__xludf.DUMMYFUNCTION("""COMPUTED_VALUE"""),64.1)</f>
        <v>64.1</v>
      </c>
    </row>
    <row r="184">
      <c r="A184" s="2">
        <f>IFERROR(__xludf.DUMMYFUNCTION("""COMPUTED_VALUE"""),44406.64583333333)</f>
        <v>44406.64583</v>
      </c>
      <c r="B184" s="1">
        <f>IFERROR(__xludf.DUMMYFUNCTION("""COMPUTED_VALUE"""),63.25)</f>
        <v>63.25</v>
      </c>
    </row>
    <row r="185">
      <c r="A185" s="2">
        <f>IFERROR(__xludf.DUMMYFUNCTION("""COMPUTED_VALUE"""),44407.64583333333)</f>
        <v>44407.64583</v>
      </c>
      <c r="B185" s="1">
        <f>IFERROR(__xludf.DUMMYFUNCTION("""COMPUTED_VALUE"""),63.0)</f>
        <v>63</v>
      </c>
    </row>
    <row r="186">
      <c r="A186" s="2">
        <f>IFERROR(__xludf.DUMMYFUNCTION("""COMPUTED_VALUE"""),44410.64583333333)</f>
        <v>44410.64583</v>
      </c>
      <c r="B186" s="1">
        <f>IFERROR(__xludf.DUMMYFUNCTION("""COMPUTED_VALUE"""),60.7)</f>
        <v>60.7</v>
      </c>
    </row>
    <row r="187">
      <c r="A187" s="2">
        <f>IFERROR(__xludf.DUMMYFUNCTION("""COMPUTED_VALUE"""),44411.64583333333)</f>
        <v>44411.64583</v>
      </c>
      <c r="B187" s="1">
        <f>IFERROR(__xludf.DUMMYFUNCTION("""COMPUTED_VALUE"""),61.3)</f>
        <v>61.3</v>
      </c>
    </row>
    <row r="188">
      <c r="A188" s="2">
        <f>IFERROR(__xludf.DUMMYFUNCTION("""COMPUTED_VALUE"""),44412.64583333333)</f>
        <v>44412.64583</v>
      </c>
      <c r="B188" s="1">
        <f>IFERROR(__xludf.DUMMYFUNCTION("""COMPUTED_VALUE"""),60.25)</f>
        <v>60.25</v>
      </c>
    </row>
    <row r="189">
      <c r="A189" s="2">
        <f>IFERROR(__xludf.DUMMYFUNCTION("""COMPUTED_VALUE"""),44413.64583333333)</f>
        <v>44413.64583</v>
      </c>
      <c r="B189" s="1">
        <f>IFERROR(__xludf.DUMMYFUNCTION("""COMPUTED_VALUE"""),62.05)</f>
        <v>62.05</v>
      </c>
    </row>
    <row r="190">
      <c r="A190" s="2">
        <f>IFERROR(__xludf.DUMMYFUNCTION("""COMPUTED_VALUE"""),44414.64583333333)</f>
        <v>44414.64583</v>
      </c>
      <c r="B190" s="1">
        <f>IFERROR(__xludf.DUMMYFUNCTION("""COMPUTED_VALUE"""),61.2)</f>
        <v>61.2</v>
      </c>
    </row>
    <row r="191">
      <c r="A191" s="2">
        <f>IFERROR(__xludf.DUMMYFUNCTION("""COMPUTED_VALUE"""),44417.64583333333)</f>
        <v>44417.64583</v>
      </c>
      <c r="B191" s="1">
        <f>IFERROR(__xludf.DUMMYFUNCTION("""COMPUTED_VALUE"""),59.85)</f>
        <v>59.85</v>
      </c>
    </row>
    <row r="192">
      <c r="A192" s="2">
        <f>IFERROR(__xludf.DUMMYFUNCTION("""COMPUTED_VALUE"""),44418.64583333333)</f>
        <v>44418.64583</v>
      </c>
      <c r="B192" s="1">
        <f>IFERROR(__xludf.DUMMYFUNCTION("""COMPUTED_VALUE"""),57.85)</f>
        <v>57.85</v>
      </c>
    </row>
    <row r="193">
      <c r="A193" s="2">
        <f>IFERROR(__xludf.DUMMYFUNCTION("""COMPUTED_VALUE"""),44419.64583333333)</f>
        <v>44419.64583</v>
      </c>
      <c r="B193" s="1">
        <f>IFERROR(__xludf.DUMMYFUNCTION("""COMPUTED_VALUE"""),57.15)</f>
        <v>57.15</v>
      </c>
    </row>
    <row r="194">
      <c r="A194" s="2">
        <f>IFERROR(__xludf.DUMMYFUNCTION("""COMPUTED_VALUE"""),44420.64583333333)</f>
        <v>44420.64583</v>
      </c>
      <c r="B194" s="1">
        <f>IFERROR(__xludf.DUMMYFUNCTION("""COMPUTED_VALUE"""),60.35)</f>
        <v>60.35</v>
      </c>
    </row>
    <row r="195">
      <c r="A195" s="2">
        <f>IFERROR(__xludf.DUMMYFUNCTION("""COMPUTED_VALUE"""),44421.64583333333)</f>
        <v>44421.64583</v>
      </c>
      <c r="B195" s="1">
        <f>IFERROR(__xludf.DUMMYFUNCTION("""COMPUTED_VALUE"""),60.45)</f>
        <v>60.45</v>
      </c>
    </row>
    <row r="196">
      <c r="A196" s="2">
        <f>IFERROR(__xludf.DUMMYFUNCTION("""COMPUTED_VALUE"""),44424.64583333333)</f>
        <v>44424.64583</v>
      </c>
      <c r="B196" s="1">
        <f>IFERROR(__xludf.DUMMYFUNCTION("""COMPUTED_VALUE"""),62.85)</f>
        <v>62.85</v>
      </c>
    </row>
    <row r="197">
      <c r="A197" s="2">
        <f>IFERROR(__xludf.DUMMYFUNCTION("""COMPUTED_VALUE"""),44425.64583333333)</f>
        <v>44425.64583</v>
      </c>
      <c r="B197" s="1">
        <f>IFERROR(__xludf.DUMMYFUNCTION("""COMPUTED_VALUE"""),62.45)</f>
        <v>62.45</v>
      </c>
    </row>
    <row r="198">
      <c r="A198" s="2">
        <f>IFERROR(__xludf.DUMMYFUNCTION("""COMPUTED_VALUE"""),44426.64583333333)</f>
        <v>44426.64583</v>
      </c>
      <c r="B198" s="1">
        <f>IFERROR(__xludf.DUMMYFUNCTION("""COMPUTED_VALUE"""),60.8)</f>
        <v>60.8</v>
      </c>
    </row>
    <row r="199">
      <c r="A199" s="2">
        <f>IFERROR(__xludf.DUMMYFUNCTION("""COMPUTED_VALUE"""),44428.64583333333)</f>
        <v>44428.64583</v>
      </c>
      <c r="B199" s="1">
        <f>IFERROR(__xludf.DUMMYFUNCTION("""COMPUTED_VALUE"""),58.35)</f>
        <v>58.35</v>
      </c>
    </row>
    <row r="200">
      <c r="A200" s="2">
        <f>IFERROR(__xludf.DUMMYFUNCTION("""COMPUTED_VALUE"""),44431.64583333333)</f>
        <v>44431.64583</v>
      </c>
      <c r="B200" s="1">
        <f>IFERROR(__xludf.DUMMYFUNCTION("""COMPUTED_VALUE"""),57.15)</f>
        <v>57.15</v>
      </c>
    </row>
    <row r="201">
      <c r="A201" s="2">
        <f>IFERROR(__xludf.DUMMYFUNCTION("""COMPUTED_VALUE"""),44432.64583333333)</f>
        <v>44432.64583</v>
      </c>
      <c r="B201" s="1">
        <f>IFERROR(__xludf.DUMMYFUNCTION("""COMPUTED_VALUE"""),58.05)</f>
        <v>58.05</v>
      </c>
    </row>
    <row r="202">
      <c r="A202" s="2">
        <f>IFERROR(__xludf.DUMMYFUNCTION("""COMPUTED_VALUE"""),44433.64583333333)</f>
        <v>44433.64583</v>
      </c>
      <c r="B202" s="1">
        <f>IFERROR(__xludf.DUMMYFUNCTION("""COMPUTED_VALUE"""),58.1)</f>
        <v>58.1</v>
      </c>
    </row>
    <row r="203">
      <c r="A203" s="2">
        <f>IFERROR(__xludf.DUMMYFUNCTION("""COMPUTED_VALUE"""),44434.64583333333)</f>
        <v>44434.64583</v>
      </c>
      <c r="B203" s="1">
        <f>IFERROR(__xludf.DUMMYFUNCTION("""COMPUTED_VALUE"""),58.65)</f>
        <v>58.65</v>
      </c>
    </row>
    <row r="204">
      <c r="A204" s="2">
        <f>IFERROR(__xludf.DUMMYFUNCTION("""COMPUTED_VALUE"""),44435.64583333333)</f>
        <v>44435.64583</v>
      </c>
      <c r="B204" s="1">
        <f>IFERROR(__xludf.DUMMYFUNCTION("""COMPUTED_VALUE"""),58.9)</f>
        <v>58.9</v>
      </c>
    </row>
    <row r="205">
      <c r="A205" s="2">
        <f>IFERROR(__xludf.DUMMYFUNCTION("""COMPUTED_VALUE"""),44438.64583333333)</f>
        <v>44438.64583</v>
      </c>
      <c r="B205" s="1">
        <f>IFERROR(__xludf.DUMMYFUNCTION("""COMPUTED_VALUE"""),59.2)</f>
        <v>59.2</v>
      </c>
    </row>
    <row r="206">
      <c r="A206" s="2">
        <f>IFERROR(__xludf.DUMMYFUNCTION("""COMPUTED_VALUE"""),44439.64583333333)</f>
        <v>44439.64583</v>
      </c>
      <c r="B206" s="1">
        <f>IFERROR(__xludf.DUMMYFUNCTION("""COMPUTED_VALUE"""),59.55)</f>
        <v>59.55</v>
      </c>
    </row>
    <row r="207">
      <c r="A207" s="2">
        <f>IFERROR(__xludf.DUMMYFUNCTION("""COMPUTED_VALUE"""),44440.64583333333)</f>
        <v>44440.64583</v>
      </c>
      <c r="B207" s="1">
        <f>IFERROR(__xludf.DUMMYFUNCTION("""COMPUTED_VALUE"""),62.65)</f>
        <v>62.65</v>
      </c>
    </row>
    <row r="208">
      <c r="A208" s="2">
        <f>IFERROR(__xludf.DUMMYFUNCTION("""COMPUTED_VALUE"""),44441.64583333333)</f>
        <v>44441.64583</v>
      </c>
      <c r="B208" s="1">
        <f>IFERROR(__xludf.DUMMYFUNCTION("""COMPUTED_VALUE"""),61.0)</f>
        <v>61</v>
      </c>
    </row>
    <row r="209">
      <c r="A209" s="2">
        <f>IFERROR(__xludf.DUMMYFUNCTION("""COMPUTED_VALUE"""),44442.64583333333)</f>
        <v>44442.64583</v>
      </c>
      <c r="B209" s="1">
        <f>IFERROR(__xludf.DUMMYFUNCTION("""COMPUTED_VALUE"""),60.05)</f>
        <v>60.05</v>
      </c>
    </row>
    <row r="210">
      <c r="A210" s="2">
        <f>IFERROR(__xludf.DUMMYFUNCTION("""COMPUTED_VALUE"""),44445.64583333333)</f>
        <v>44445.64583</v>
      </c>
      <c r="B210" s="1">
        <f>IFERROR(__xludf.DUMMYFUNCTION("""COMPUTED_VALUE"""),59.75)</f>
        <v>59.75</v>
      </c>
    </row>
    <row r="211">
      <c r="A211" s="2">
        <f>IFERROR(__xludf.DUMMYFUNCTION("""COMPUTED_VALUE"""),44446.64583333333)</f>
        <v>44446.64583</v>
      </c>
      <c r="B211" s="1">
        <f>IFERROR(__xludf.DUMMYFUNCTION("""COMPUTED_VALUE"""),59.55)</f>
        <v>59.55</v>
      </c>
    </row>
    <row r="212">
      <c r="A212" s="2">
        <f>IFERROR(__xludf.DUMMYFUNCTION("""COMPUTED_VALUE"""),44447.64583333333)</f>
        <v>44447.64583</v>
      </c>
      <c r="B212" s="1">
        <f>IFERROR(__xludf.DUMMYFUNCTION("""COMPUTED_VALUE"""),58.75)</f>
        <v>58.75</v>
      </c>
    </row>
    <row r="213">
      <c r="A213" s="2">
        <f>IFERROR(__xludf.DUMMYFUNCTION("""COMPUTED_VALUE"""),44448.64583333333)</f>
        <v>44448.64583</v>
      </c>
      <c r="B213" s="1">
        <f>IFERROR(__xludf.DUMMYFUNCTION("""COMPUTED_VALUE"""),60.05)</f>
        <v>60.05</v>
      </c>
    </row>
    <row r="214">
      <c r="A214" s="2">
        <f>IFERROR(__xludf.DUMMYFUNCTION("""COMPUTED_VALUE"""),44452.64583333333)</f>
        <v>44452.64583</v>
      </c>
      <c r="B214" s="1">
        <f>IFERROR(__xludf.DUMMYFUNCTION("""COMPUTED_VALUE"""),59.95)</f>
        <v>59.95</v>
      </c>
    </row>
    <row r="215">
      <c r="A215" s="2">
        <f>IFERROR(__xludf.DUMMYFUNCTION("""COMPUTED_VALUE"""),44453.64583333333)</f>
        <v>44453.64583</v>
      </c>
      <c r="B215" s="1">
        <f>IFERROR(__xludf.DUMMYFUNCTION("""COMPUTED_VALUE"""),60.85)</f>
        <v>60.85</v>
      </c>
    </row>
    <row r="216">
      <c r="A216" s="2">
        <f>IFERROR(__xludf.DUMMYFUNCTION("""COMPUTED_VALUE"""),44454.64583333333)</f>
        <v>44454.64583</v>
      </c>
      <c r="B216" s="1">
        <f>IFERROR(__xludf.DUMMYFUNCTION("""COMPUTED_VALUE"""),61.7)</f>
        <v>61.7</v>
      </c>
    </row>
    <row r="217">
      <c r="A217" s="2">
        <f>IFERROR(__xludf.DUMMYFUNCTION("""COMPUTED_VALUE"""),44455.64583333333)</f>
        <v>44455.64583</v>
      </c>
      <c r="B217" s="1">
        <f>IFERROR(__xludf.DUMMYFUNCTION("""COMPUTED_VALUE"""),60.55)</f>
        <v>60.55</v>
      </c>
    </row>
    <row r="218">
      <c r="A218" s="2">
        <f>IFERROR(__xludf.DUMMYFUNCTION("""COMPUTED_VALUE"""),44456.64583333333)</f>
        <v>44456.64583</v>
      </c>
      <c r="B218" s="1">
        <f>IFERROR(__xludf.DUMMYFUNCTION("""COMPUTED_VALUE"""),60.25)</f>
        <v>60.25</v>
      </c>
    </row>
    <row r="219">
      <c r="A219" s="2">
        <f>IFERROR(__xludf.DUMMYFUNCTION("""COMPUTED_VALUE"""),44459.64583333333)</f>
        <v>44459.64583</v>
      </c>
      <c r="B219" s="1">
        <f>IFERROR(__xludf.DUMMYFUNCTION("""COMPUTED_VALUE"""),59.25)</f>
        <v>59.25</v>
      </c>
    </row>
    <row r="220">
      <c r="A220" s="2">
        <f>IFERROR(__xludf.DUMMYFUNCTION("""COMPUTED_VALUE"""),44460.64583333333)</f>
        <v>44460.64583</v>
      </c>
      <c r="B220" s="1">
        <f>IFERROR(__xludf.DUMMYFUNCTION("""COMPUTED_VALUE"""),59.7)</f>
        <v>59.7</v>
      </c>
    </row>
    <row r="221">
      <c r="A221" s="2">
        <f>IFERROR(__xludf.DUMMYFUNCTION("""COMPUTED_VALUE"""),44461.64583333333)</f>
        <v>44461.64583</v>
      </c>
      <c r="B221" s="1">
        <f>IFERROR(__xludf.DUMMYFUNCTION("""COMPUTED_VALUE"""),59.55)</f>
        <v>59.55</v>
      </c>
    </row>
    <row r="222">
      <c r="A222" s="2">
        <f>IFERROR(__xludf.DUMMYFUNCTION("""COMPUTED_VALUE"""),44462.64583333333)</f>
        <v>44462.64583</v>
      </c>
      <c r="B222" s="1">
        <f>IFERROR(__xludf.DUMMYFUNCTION("""COMPUTED_VALUE"""),59.85)</f>
        <v>59.85</v>
      </c>
    </row>
    <row r="223">
      <c r="A223" s="2">
        <f>IFERROR(__xludf.DUMMYFUNCTION("""COMPUTED_VALUE"""),44463.64583333333)</f>
        <v>44463.64583</v>
      </c>
      <c r="B223" s="1">
        <f>IFERROR(__xludf.DUMMYFUNCTION("""COMPUTED_VALUE"""),59.25)</f>
        <v>59.25</v>
      </c>
    </row>
    <row r="224">
      <c r="A224" s="2">
        <f>IFERROR(__xludf.DUMMYFUNCTION("""COMPUTED_VALUE"""),44466.64583333333)</f>
        <v>44466.64583</v>
      </c>
      <c r="B224" s="1">
        <f>IFERROR(__xludf.DUMMYFUNCTION("""COMPUTED_VALUE"""),61.7)</f>
        <v>61.7</v>
      </c>
    </row>
    <row r="225">
      <c r="A225" s="2">
        <f>IFERROR(__xludf.DUMMYFUNCTION("""COMPUTED_VALUE"""),44467.64583333333)</f>
        <v>44467.64583</v>
      </c>
      <c r="B225" s="1">
        <f>IFERROR(__xludf.DUMMYFUNCTION("""COMPUTED_VALUE"""),61.05)</f>
        <v>61.05</v>
      </c>
    </row>
    <row r="226">
      <c r="A226" s="2">
        <f>IFERROR(__xludf.DUMMYFUNCTION("""COMPUTED_VALUE"""),44468.64583333333)</f>
        <v>44468.64583</v>
      </c>
      <c r="B226" s="1">
        <f>IFERROR(__xludf.DUMMYFUNCTION("""COMPUTED_VALUE"""),62.75)</f>
        <v>62.75</v>
      </c>
    </row>
    <row r="227">
      <c r="A227" s="2">
        <f>IFERROR(__xludf.DUMMYFUNCTION("""COMPUTED_VALUE"""),44469.64583333333)</f>
        <v>44469.64583</v>
      </c>
      <c r="B227" s="1">
        <f>IFERROR(__xludf.DUMMYFUNCTION("""COMPUTED_VALUE"""),62.2)</f>
        <v>62.2</v>
      </c>
    </row>
    <row r="228">
      <c r="A228" s="2">
        <f>IFERROR(__xludf.DUMMYFUNCTION("""COMPUTED_VALUE"""),44470.64583333333)</f>
        <v>44470.64583</v>
      </c>
      <c r="B228" s="1">
        <f>IFERROR(__xludf.DUMMYFUNCTION("""COMPUTED_VALUE"""),61.6)</f>
        <v>61.6</v>
      </c>
    </row>
    <row r="229">
      <c r="A229" s="2">
        <f>IFERROR(__xludf.DUMMYFUNCTION("""COMPUTED_VALUE"""),44473.64583333333)</f>
        <v>44473.64583</v>
      </c>
      <c r="B229" s="1">
        <f>IFERROR(__xludf.DUMMYFUNCTION("""COMPUTED_VALUE"""),64.9)</f>
        <v>64.9</v>
      </c>
    </row>
    <row r="230">
      <c r="A230" s="2">
        <f>IFERROR(__xludf.DUMMYFUNCTION("""COMPUTED_VALUE"""),44474.64583333333)</f>
        <v>44474.64583</v>
      </c>
      <c r="B230" s="1">
        <f>IFERROR(__xludf.DUMMYFUNCTION("""COMPUTED_VALUE"""),64.5)</f>
        <v>64.5</v>
      </c>
    </row>
    <row r="231">
      <c r="A231" s="2">
        <f>IFERROR(__xludf.DUMMYFUNCTION("""COMPUTED_VALUE"""),44475.64583333333)</f>
        <v>44475.64583</v>
      </c>
      <c r="B231" s="1">
        <f>IFERROR(__xludf.DUMMYFUNCTION("""COMPUTED_VALUE"""),63.8)</f>
        <v>63.8</v>
      </c>
    </row>
    <row r="232">
      <c r="A232" s="2">
        <f>IFERROR(__xludf.DUMMYFUNCTION("""COMPUTED_VALUE"""),44476.64583333333)</f>
        <v>44476.64583</v>
      </c>
      <c r="B232" s="1">
        <f>IFERROR(__xludf.DUMMYFUNCTION("""COMPUTED_VALUE"""),64.7)</f>
        <v>64.7</v>
      </c>
    </row>
    <row r="233">
      <c r="A233" s="2">
        <f>IFERROR(__xludf.DUMMYFUNCTION("""COMPUTED_VALUE"""),44477.64583333333)</f>
        <v>44477.64583</v>
      </c>
      <c r="B233" s="1">
        <f>IFERROR(__xludf.DUMMYFUNCTION("""COMPUTED_VALUE"""),64.2)</f>
        <v>64.2</v>
      </c>
    </row>
    <row r="234">
      <c r="A234" s="2">
        <f>IFERROR(__xludf.DUMMYFUNCTION("""COMPUTED_VALUE"""),44480.64583333333)</f>
        <v>44480.64583</v>
      </c>
      <c r="B234" s="1">
        <f>IFERROR(__xludf.DUMMYFUNCTION("""COMPUTED_VALUE"""),68.65)</f>
        <v>68.65</v>
      </c>
    </row>
    <row r="235">
      <c r="A235" s="2">
        <f>IFERROR(__xludf.DUMMYFUNCTION("""COMPUTED_VALUE"""),44481.64583333333)</f>
        <v>44481.64583</v>
      </c>
      <c r="B235" s="1">
        <f>IFERROR(__xludf.DUMMYFUNCTION("""COMPUTED_VALUE"""),68.2)</f>
        <v>68.2</v>
      </c>
    </row>
    <row r="236">
      <c r="A236" s="2">
        <f>IFERROR(__xludf.DUMMYFUNCTION("""COMPUTED_VALUE"""),44482.64583333333)</f>
        <v>44482.64583</v>
      </c>
      <c r="B236" s="1">
        <f>IFERROR(__xludf.DUMMYFUNCTION("""COMPUTED_VALUE"""),68.55)</f>
        <v>68.55</v>
      </c>
    </row>
    <row r="237">
      <c r="A237" s="2">
        <f>IFERROR(__xludf.DUMMYFUNCTION("""COMPUTED_VALUE"""),44483.64583333333)</f>
        <v>44483.64583</v>
      </c>
      <c r="B237" s="1">
        <f>IFERROR(__xludf.DUMMYFUNCTION("""COMPUTED_VALUE"""),66.7)</f>
        <v>66.7</v>
      </c>
    </row>
    <row r="238">
      <c r="A238" s="2">
        <f>IFERROR(__xludf.DUMMYFUNCTION("""COMPUTED_VALUE"""),44487.64583333333)</f>
        <v>44487.64583</v>
      </c>
      <c r="B238" s="1">
        <f>IFERROR(__xludf.DUMMYFUNCTION("""COMPUTED_VALUE"""),67.1)</f>
        <v>67.1</v>
      </c>
    </row>
    <row r="239">
      <c r="A239" s="2">
        <f>IFERROR(__xludf.DUMMYFUNCTION("""COMPUTED_VALUE"""),44488.64583333333)</f>
        <v>44488.64583</v>
      </c>
      <c r="B239" s="1">
        <f>IFERROR(__xludf.DUMMYFUNCTION("""COMPUTED_VALUE"""),65.2)</f>
        <v>65.2</v>
      </c>
    </row>
    <row r="240">
      <c r="A240" s="2">
        <f>IFERROR(__xludf.DUMMYFUNCTION("""COMPUTED_VALUE"""),44489.64583333333)</f>
        <v>44489.64583</v>
      </c>
      <c r="B240" s="1">
        <f>IFERROR(__xludf.DUMMYFUNCTION("""COMPUTED_VALUE"""),64.25)</f>
        <v>64.25</v>
      </c>
    </row>
    <row r="241">
      <c r="A241" s="2">
        <f>IFERROR(__xludf.DUMMYFUNCTION("""COMPUTED_VALUE"""),44490.64583333333)</f>
        <v>44490.64583</v>
      </c>
      <c r="B241" s="1">
        <f>IFERROR(__xludf.DUMMYFUNCTION("""COMPUTED_VALUE"""),64.75)</f>
        <v>64.75</v>
      </c>
    </row>
    <row r="242">
      <c r="A242" s="2">
        <f>IFERROR(__xludf.DUMMYFUNCTION("""COMPUTED_VALUE"""),44491.64583333333)</f>
        <v>44491.64583</v>
      </c>
      <c r="B242" s="1">
        <f>IFERROR(__xludf.DUMMYFUNCTION("""COMPUTED_VALUE"""),66.95)</f>
        <v>66.95</v>
      </c>
    </row>
    <row r="243">
      <c r="A243" s="2">
        <f>IFERROR(__xludf.DUMMYFUNCTION("""COMPUTED_VALUE"""),44494.64583333333)</f>
        <v>44494.64583</v>
      </c>
      <c r="B243" s="1">
        <f>IFERROR(__xludf.DUMMYFUNCTION("""COMPUTED_VALUE"""),65.7)</f>
        <v>65.7</v>
      </c>
    </row>
    <row r="244">
      <c r="A244" s="2">
        <f>IFERROR(__xludf.DUMMYFUNCTION("""COMPUTED_VALUE"""),44495.64583333333)</f>
        <v>44495.64583</v>
      </c>
      <c r="B244" s="1">
        <f>IFERROR(__xludf.DUMMYFUNCTION("""COMPUTED_VALUE"""),66.75)</f>
        <v>66.75</v>
      </c>
    </row>
    <row r="245">
      <c r="A245" s="2">
        <f>IFERROR(__xludf.DUMMYFUNCTION("""COMPUTED_VALUE"""),44496.64583333333)</f>
        <v>44496.64583</v>
      </c>
      <c r="B245" s="1">
        <f>IFERROR(__xludf.DUMMYFUNCTION("""COMPUTED_VALUE"""),66.6)</f>
        <v>66.6</v>
      </c>
    </row>
    <row r="246">
      <c r="A246" s="2">
        <f>IFERROR(__xludf.DUMMYFUNCTION("""COMPUTED_VALUE"""),44497.64583333333)</f>
        <v>44497.64583</v>
      </c>
      <c r="B246" s="1">
        <f>IFERROR(__xludf.DUMMYFUNCTION("""COMPUTED_VALUE"""),64.75)</f>
        <v>64.75</v>
      </c>
    </row>
    <row r="247">
      <c r="A247" s="2">
        <f>IFERROR(__xludf.DUMMYFUNCTION("""COMPUTED_VALUE"""),44498.64583333333)</f>
        <v>44498.64583</v>
      </c>
      <c r="B247" s="1">
        <f>IFERROR(__xludf.DUMMYFUNCTION("""COMPUTED_VALUE"""),64.25)</f>
        <v>64.25</v>
      </c>
    </row>
    <row r="248">
      <c r="A248" s="2">
        <f>IFERROR(__xludf.DUMMYFUNCTION("""COMPUTED_VALUE"""),44501.64583333333)</f>
        <v>44501.64583</v>
      </c>
      <c r="B248" s="1">
        <f>IFERROR(__xludf.DUMMYFUNCTION("""COMPUTED_VALUE"""),62.05)</f>
        <v>62.05</v>
      </c>
    </row>
    <row r="249">
      <c r="A249" s="2">
        <f>IFERROR(__xludf.DUMMYFUNCTION("""COMPUTED_VALUE"""),44502.64583333333)</f>
        <v>44502.64583</v>
      </c>
      <c r="B249" s="1">
        <f>IFERROR(__xludf.DUMMYFUNCTION("""COMPUTED_VALUE"""),62.75)</f>
        <v>62.75</v>
      </c>
    </row>
    <row r="250">
      <c r="A250" s="2">
        <f>IFERROR(__xludf.DUMMYFUNCTION("""COMPUTED_VALUE"""),44503.64583333333)</f>
        <v>44503.64583</v>
      </c>
      <c r="B250" s="1">
        <f>IFERROR(__xludf.DUMMYFUNCTION("""COMPUTED_VALUE"""),63.3)</f>
        <v>63.3</v>
      </c>
    </row>
    <row r="251">
      <c r="A251" s="2">
        <f>IFERROR(__xludf.DUMMYFUNCTION("""COMPUTED_VALUE"""),44504.80208333333)</f>
        <v>44504.80208</v>
      </c>
      <c r="B251" s="1">
        <f>IFERROR(__xludf.DUMMYFUNCTION("""COMPUTED_VALUE"""),65.4)</f>
        <v>65.4</v>
      </c>
    </row>
    <row r="252">
      <c r="A252" s="2">
        <f>IFERROR(__xludf.DUMMYFUNCTION("""COMPUTED_VALUE"""),44508.64583333333)</f>
        <v>44508.64583</v>
      </c>
      <c r="B252" s="1">
        <f>IFERROR(__xludf.DUMMYFUNCTION("""COMPUTED_VALUE"""),64.85)</f>
        <v>64.85</v>
      </c>
    </row>
    <row r="253">
      <c r="A253" s="2">
        <f>IFERROR(__xludf.DUMMYFUNCTION("""COMPUTED_VALUE"""),44509.64583333333)</f>
        <v>44509.64583</v>
      </c>
      <c r="B253" s="1">
        <f>IFERROR(__xludf.DUMMYFUNCTION("""COMPUTED_VALUE"""),65.1)</f>
        <v>65.1</v>
      </c>
    </row>
    <row r="254">
      <c r="A254" s="2">
        <f>IFERROR(__xludf.DUMMYFUNCTION("""COMPUTED_VALUE"""),44510.64583333333)</f>
        <v>44510.64583</v>
      </c>
      <c r="B254" s="1">
        <f>IFERROR(__xludf.DUMMYFUNCTION("""COMPUTED_VALUE"""),64.25)</f>
        <v>64.25</v>
      </c>
    </row>
    <row r="255">
      <c r="A255" s="2">
        <f>IFERROR(__xludf.DUMMYFUNCTION("""COMPUTED_VALUE"""),44511.64583333333)</f>
        <v>44511.64583</v>
      </c>
      <c r="B255" s="1">
        <f>IFERROR(__xludf.DUMMYFUNCTION("""COMPUTED_VALUE"""),63.5)</f>
        <v>63.5</v>
      </c>
    </row>
    <row r="256">
      <c r="A256" s="2">
        <f>IFERROR(__xludf.DUMMYFUNCTION("""COMPUTED_VALUE"""),44512.64583333333)</f>
        <v>44512.64583</v>
      </c>
      <c r="B256" s="1">
        <f>IFERROR(__xludf.DUMMYFUNCTION("""COMPUTED_VALUE"""),65.0)</f>
        <v>65</v>
      </c>
    </row>
    <row r="257">
      <c r="A257" s="2">
        <f>IFERROR(__xludf.DUMMYFUNCTION("""COMPUTED_VALUE"""),44515.64583333333)</f>
        <v>44515.64583</v>
      </c>
      <c r="B257" s="1">
        <f>IFERROR(__xludf.DUMMYFUNCTION("""COMPUTED_VALUE"""),65.35)</f>
        <v>65.35</v>
      </c>
    </row>
    <row r="258">
      <c r="A258" s="2">
        <f>IFERROR(__xludf.DUMMYFUNCTION("""COMPUTED_VALUE"""),44516.64583333333)</f>
        <v>44516.64583</v>
      </c>
      <c r="B258" s="1">
        <f>IFERROR(__xludf.DUMMYFUNCTION("""COMPUTED_VALUE"""),64.8)</f>
        <v>64.8</v>
      </c>
    </row>
    <row r="259">
      <c r="A259" s="2">
        <f>IFERROR(__xludf.DUMMYFUNCTION("""COMPUTED_VALUE"""),44517.64583333333)</f>
        <v>44517.64583</v>
      </c>
      <c r="B259" s="1">
        <f>IFERROR(__xludf.DUMMYFUNCTION("""COMPUTED_VALUE"""),64.05)</f>
        <v>64.05</v>
      </c>
    </row>
    <row r="260">
      <c r="A260" s="2">
        <f>IFERROR(__xludf.DUMMYFUNCTION("""COMPUTED_VALUE"""),44518.64583333333)</f>
        <v>44518.64583</v>
      </c>
      <c r="B260" s="1">
        <f>IFERROR(__xludf.DUMMYFUNCTION("""COMPUTED_VALUE"""),63.6)</f>
        <v>63.6</v>
      </c>
    </row>
    <row r="261">
      <c r="A261" s="2">
        <f>IFERROR(__xludf.DUMMYFUNCTION("""COMPUTED_VALUE"""),44522.64583333333)</f>
        <v>44522.64583</v>
      </c>
      <c r="B261" s="1">
        <f>IFERROR(__xludf.DUMMYFUNCTION("""COMPUTED_VALUE"""),62.65)</f>
        <v>62.65</v>
      </c>
    </row>
    <row r="262">
      <c r="A262" s="2">
        <f>IFERROR(__xludf.DUMMYFUNCTION("""COMPUTED_VALUE"""),44523.64583333333)</f>
        <v>44523.64583</v>
      </c>
      <c r="B262" s="1">
        <f>IFERROR(__xludf.DUMMYFUNCTION("""COMPUTED_VALUE"""),63.2)</f>
        <v>63.2</v>
      </c>
    </row>
    <row r="263">
      <c r="A263" s="2">
        <f>IFERROR(__xludf.DUMMYFUNCTION("""COMPUTED_VALUE"""),44524.64583333333)</f>
        <v>44524.64583</v>
      </c>
      <c r="B263" s="1">
        <f>IFERROR(__xludf.DUMMYFUNCTION("""COMPUTED_VALUE"""),63.15)</f>
        <v>63.15</v>
      </c>
    </row>
    <row r="264">
      <c r="A264" s="2">
        <f>IFERROR(__xludf.DUMMYFUNCTION("""COMPUTED_VALUE"""),44525.64583333333)</f>
        <v>44525.64583</v>
      </c>
      <c r="B264" s="1">
        <f>IFERROR(__xludf.DUMMYFUNCTION("""COMPUTED_VALUE"""),65.8)</f>
        <v>65.8</v>
      </c>
    </row>
    <row r="265">
      <c r="A265" s="2">
        <f>IFERROR(__xludf.DUMMYFUNCTION("""COMPUTED_VALUE"""),44526.64583333333)</f>
        <v>44526.64583</v>
      </c>
      <c r="B265" s="1">
        <f>IFERROR(__xludf.DUMMYFUNCTION("""COMPUTED_VALUE"""),62.9)</f>
        <v>62.9</v>
      </c>
    </row>
    <row r="266">
      <c r="A266" s="2">
        <f>IFERROR(__xludf.DUMMYFUNCTION("""COMPUTED_VALUE"""),44529.64583333333)</f>
        <v>44529.64583</v>
      </c>
      <c r="B266" s="1">
        <f>IFERROR(__xludf.DUMMYFUNCTION("""COMPUTED_VALUE"""),62.1)</f>
        <v>62.1</v>
      </c>
    </row>
    <row r="267">
      <c r="A267" s="2">
        <f>IFERROR(__xludf.DUMMYFUNCTION("""COMPUTED_VALUE"""),44530.64583333333)</f>
        <v>44530.64583</v>
      </c>
      <c r="B267" s="1">
        <f>IFERROR(__xludf.DUMMYFUNCTION("""COMPUTED_VALUE"""),60.3)</f>
        <v>60.3</v>
      </c>
    </row>
    <row r="268">
      <c r="A268" s="2">
        <f>IFERROR(__xludf.DUMMYFUNCTION("""COMPUTED_VALUE"""),44531.64583333333)</f>
        <v>44531.64583</v>
      </c>
      <c r="B268" s="1">
        <f>IFERROR(__xludf.DUMMYFUNCTION("""COMPUTED_VALUE"""),61.55)</f>
        <v>61.55</v>
      </c>
    </row>
    <row r="269">
      <c r="A269" s="2">
        <f>IFERROR(__xludf.DUMMYFUNCTION("""COMPUTED_VALUE"""),44532.64583333333)</f>
        <v>44532.64583</v>
      </c>
      <c r="B269" s="1">
        <f>IFERROR(__xludf.DUMMYFUNCTION("""COMPUTED_VALUE"""),62.4)</f>
        <v>62.4</v>
      </c>
    </row>
    <row r="270">
      <c r="A270" s="2">
        <f>IFERROR(__xludf.DUMMYFUNCTION("""COMPUTED_VALUE"""),44533.64583333333)</f>
        <v>44533.64583</v>
      </c>
      <c r="B270" s="1">
        <f>IFERROR(__xludf.DUMMYFUNCTION("""COMPUTED_VALUE"""),61.85)</f>
        <v>61.85</v>
      </c>
    </row>
    <row r="271">
      <c r="A271" s="2">
        <f>IFERROR(__xludf.DUMMYFUNCTION("""COMPUTED_VALUE"""),44536.64583333333)</f>
        <v>44536.64583</v>
      </c>
      <c r="B271" s="1">
        <f>IFERROR(__xludf.DUMMYFUNCTION("""COMPUTED_VALUE"""),60.55)</f>
        <v>60.55</v>
      </c>
    </row>
    <row r="272">
      <c r="A272" s="2">
        <f>IFERROR(__xludf.DUMMYFUNCTION("""COMPUTED_VALUE"""),44537.64583333333)</f>
        <v>44537.64583</v>
      </c>
      <c r="B272" s="1">
        <f>IFERROR(__xludf.DUMMYFUNCTION("""COMPUTED_VALUE"""),60.9)</f>
        <v>60.9</v>
      </c>
    </row>
    <row r="273">
      <c r="A273" s="2">
        <f>IFERROR(__xludf.DUMMYFUNCTION("""COMPUTED_VALUE"""),44538.64583333333)</f>
        <v>44538.64583</v>
      </c>
      <c r="B273" s="1">
        <f>IFERROR(__xludf.DUMMYFUNCTION("""COMPUTED_VALUE"""),61.65)</f>
        <v>61.65</v>
      </c>
    </row>
    <row r="274">
      <c r="A274" s="2">
        <f>IFERROR(__xludf.DUMMYFUNCTION("""COMPUTED_VALUE"""),44539.64583333333)</f>
        <v>44539.64583</v>
      </c>
      <c r="B274" s="1">
        <f>IFERROR(__xludf.DUMMYFUNCTION("""COMPUTED_VALUE"""),62.0)</f>
        <v>62</v>
      </c>
    </row>
    <row r="275">
      <c r="A275" s="2">
        <f>IFERROR(__xludf.DUMMYFUNCTION("""COMPUTED_VALUE"""),44540.64583333333)</f>
        <v>44540.64583</v>
      </c>
      <c r="B275" s="1">
        <f>IFERROR(__xludf.DUMMYFUNCTION("""COMPUTED_VALUE"""),62.2)</f>
        <v>62.2</v>
      </c>
    </row>
    <row r="276">
      <c r="A276" s="2">
        <f>IFERROR(__xludf.DUMMYFUNCTION("""COMPUTED_VALUE"""),44543.64583333333)</f>
        <v>44543.64583</v>
      </c>
      <c r="B276" s="1">
        <f>IFERROR(__xludf.DUMMYFUNCTION("""COMPUTED_VALUE"""),62.65)</f>
        <v>62.65</v>
      </c>
    </row>
    <row r="277">
      <c r="A277" s="2">
        <f>IFERROR(__xludf.DUMMYFUNCTION("""COMPUTED_VALUE"""),44544.64583333333)</f>
        <v>44544.64583</v>
      </c>
      <c r="B277" s="1">
        <f>IFERROR(__xludf.DUMMYFUNCTION("""COMPUTED_VALUE"""),62.0)</f>
        <v>62</v>
      </c>
    </row>
    <row r="278">
      <c r="A278" s="2">
        <f>IFERROR(__xludf.DUMMYFUNCTION("""COMPUTED_VALUE"""),44545.64583333333)</f>
        <v>44545.64583</v>
      </c>
      <c r="B278" s="1">
        <f>IFERROR(__xludf.DUMMYFUNCTION("""COMPUTED_VALUE"""),61.1)</f>
        <v>61.1</v>
      </c>
    </row>
    <row r="279">
      <c r="A279" s="2">
        <f>IFERROR(__xludf.DUMMYFUNCTION("""COMPUTED_VALUE"""),44546.64583333333)</f>
        <v>44546.64583</v>
      </c>
      <c r="B279" s="1">
        <f>IFERROR(__xludf.DUMMYFUNCTION("""COMPUTED_VALUE"""),61.05)</f>
        <v>61.05</v>
      </c>
    </row>
    <row r="280">
      <c r="A280" s="2">
        <f>IFERROR(__xludf.DUMMYFUNCTION("""COMPUTED_VALUE"""),44547.64583333333)</f>
        <v>44547.64583</v>
      </c>
      <c r="B280" s="1">
        <f>IFERROR(__xludf.DUMMYFUNCTION("""COMPUTED_VALUE"""),60.35)</f>
        <v>60.35</v>
      </c>
    </row>
    <row r="281">
      <c r="A281" s="2">
        <f>IFERROR(__xludf.DUMMYFUNCTION("""COMPUTED_VALUE"""),44550.64583333333)</f>
        <v>44550.64583</v>
      </c>
      <c r="B281" s="1">
        <f>IFERROR(__xludf.DUMMYFUNCTION("""COMPUTED_VALUE"""),58.95)</f>
        <v>58.95</v>
      </c>
    </row>
    <row r="282">
      <c r="A282" s="2">
        <f>IFERROR(__xludf.DUMMYFUNCTION("""COMPUTED_VALUE"""),44551.64583333333)</f>
        <v>44551.64583</v>
      </c>
      <c r="B282" s="1">
        <f>IFERROR(__xludf.DUMMYFUNCTION("""COMPUTED_VALUE"""),59.0)</f>
        <v>59</v>
      </c>
    </row>
    <row r="283">
      <c r="A283" s="2">
        <f>IFERROR(__xludf.DUMMYFUNCTION("""COMPUTED_VALUE"""),44552.64583333333)</f>
        <v>44552.64583</v>
      </c>
      <c r="B283" s="1">
        <f>IFERROR(__xludf.DUMMYFUNCTION("""COMPUTED_VALUE"""),59.85)</f>
        <v>59.85</v>
      </c>
    </row>
    <row r="284">
      <c r="A284" s="2">
        <f>IFERROR(__xludf.DUMMYFUNCTION("""COMPUTED_VALUE"""),44553.64583333333)</f>
        <v>44553.64583</v>
      </c>
      <c r="B284" s="1">
        <f>IFERROR(__xludf.DUMMYFUNCTION("""COMPUTED_VALUE"""),60.0)</f>
        <v>60</v>
      </c>
    </row>
    <row r="285">
      <c r="A285" s="2">
        <f>IFERROR(__xludf.DUMMYFUNCTION("""COMPUTED_VALUE"""),44554.64583333333)</f>
        <v>44554.64583</v>
      </c>
      <c r="B285" s="1">
        <f>IFERROR(__xludf.DUMMYFUNCTION("""COMPUTED_VALUE"""),60.15)</f>
        <v>60.15</v>
      </c>
    </row>
    <row r="286">
      <c r="A286" s="2">
        <f>IFERROR(__xludf.DUMMYFUNCTION("""COMPUTED_VALUE"""),44557.64583333333)</f>
        <v>44557.64583</v>
      </c>
      <c r="B286" s="1">
        <f>IFERROR(__xludf.DUMMYFUNCTION("""COMPUTED_VALUE"""),59.95)</f>
        <v>59.95</v>
      </c>
    </row>
    <row r="287">
      <c r="A287" s="2">
        <f>IFERROR(__xludf.DUMMYFUNCTION("""COMPUTED_VALUE"""),44558.64583333333)</f>
        <v>44558.64583</v>
      </c>
      <c r="B287" s="1">
        <f>IFERROR(__xludf.DUMMYFUNCTION("""COMPUTED_VALUE"""),58.85)</f>
        <v>58.85</v>
      </c>
    </row>
    <row r="288">
      <c r="A288" s="2">
        <f>IFERROR(__xludf.DUMMYFUNCTION("""COMPUTED_VALUE"""),44559.64583333333)</f>
        <v>44559.64583</v>
      </c>
      <c r="B288" s="1">
        <f>IFERROR(__xludf.DUMMYFUNCTION("""COMPUTED_VALUE"""),61.0)</f>
        <v>61</v>
      </c>
    </row>
    <row r="289">
      <c r="A289" s="2">
        <f>IFERROR(__xludf.DUMMYFUNCTION("""COMPUTED_VALUE"""),44560.64583333333)</f>
        <v>44560.64583</v>
      </c>
      <c r="B289" s="1">
        <f>IFERROR(__xludf.DUMMYFUNCTION("""COMPUTED_VALUE"""),59.8)</f>
        <v>59.8</v>
      </c>
    </row>
    <row r="290">
      <c r="A290" s="2">
        <f>IFERROR(__xludf.DUMMYFUNCTION("""COMPUTED_VALUE"""),44561.64583333333)</f>
        <v>44561.64583</v>
      </c>
      <c r="B290" s="1">
        <f>IFERROR(__xludf.DUMMYFUNCTION("""COMPUTED_VALUE"""),59.5)</f>
        <v>59.5</v>
      </c>
    </row>
    <row r="291">
      <c r="A291" s="2">
        <f>IFERROR(__xludf.DUMMYFUNCTION("""COMPUTED_VALUE"""),44564.64583333333)</f>
        <v>44564.64583</v>
      </c>
      <c r="B291" s="1">
        <f>IFERROR(__xludf.DUMMYFUNCTION("""COMPUTED_VALUE"""),59.5)</f>
        <v>59.5</v>
      </c>
    </row>
    <row r="292">
      <c r="A292" s="2">
        <f>IFERROR(__xludf.DUMMYFUNCTION("""COMPUTED_VALUE"""),44565.64583333333)</f>
        <v>44565.64583</v>
      </c>
      <c r="B292" s="1">
        <f>IFERROR(__xludf.DUMMYFUNCTION("""COMPUTED_VALUE"""),59.3)</f>
        <v>59.3</v>
      </c>
    </row>
    <row r="293">
      <c r="A293" s="2">
        <f>IFERROR(__xludf.DUMMYFUNCTION("""COMPUTED_VALUE"""),44566.64583333333)</f>
        <v>44566.64583</v>
      </c>
      <c r="B293" s="1">
        <f>IFERROR(__xludf.DUMMYFUNCTION("""COMPUTED_VALUE"""),59.35)</f>
        <v>59.35</v>
      </c>
    </row>
    <row r="294">
      <c r="A294" s="2">
        <f>IFERROR(__xludf.DUMMYFUNCTION("""COMPUTED_VALUE"""),44567.64583333333)</f>
        <v>44567.64583</v>
      </c>
      <c r="B294" s="1">
        <f>IFERROR(__xludf.DUMMYFUNCTION("""COMPUTED_VALUE"""),59.25)</f>
        <v>59.25</v>
      </c>
    </row>
    <row r="295">
      <c r="A295" s="2">
        <f>IFERROR(__xludf.DUMMYFUNCTION("""COMPUTED_VALUE"""),44568.64583333333)</f>
        <v>44568.64583</v>
      </c>
      <c r="B295" s="1">
        <f>IFERROR(__xludf.DUMMYFUNCTION("""COMPUTED_VALUE"""),56.9)</f>
        <v>56.9</v>
      </c>
    </row>
    <row r="296">
      <c r="A296" s="2">
        <f>IFERROR(__xludf.DUMMYFUNCTION("""COMPUTED_VALUE"""),44571.64583333333)</f>
        <v>44571.64583</v>
      </c>
      <c r="B296" s="1">
        <f>IFERROR(__xludf.DUMMYFUNCTION("""COMPUTED_VALUE"""),57.4)</f>
        <v>57.4</v>
      </c>
    </row>
    <row r="297">
      <c r="A297" s="2">
        <f>IFERROR(__xludf.DUMMYFUNCTION("""COMPUTED_VALUE"""),44572.64583333333)</f>
        <v>44572.64583</v>
      </c>
      <c r="B297" s="1">
        <f>IFERROR(__xludf.DUMMYFUNCTION("""COMPUTED_VALUE"""),57.8)</f>
        <v>57.8</v>
      </c>
    </row>
    <row r="298">
      <c r="A298" s="2">
        <f>IFERROR(__xludf.DUMMYFUNCTION("""COMPUTED_VALUE"""),44573.64583333333)</f>
        <v>44573.64583</v>
      </c>
      <c r="B298" s="1">
        <f>IFERROR(__xludf.DUMMYFUNCTION("""COMPUTED_VALUE"""),58.3)</f>
        <v>58.3</v>
      </c>
    </row>
    <row r="299">
      <c r="A299" s="2">
        <f>IFERROR(__xludf.DUMMYFUNCTION("""COMPUTED_VALUE"""),44574.64583333333)</f>
        <v>44574.64583</v>
      </c>
      <c r="B299" s="1">
        <f>IFERROR(__xludf.DUMMYFUNCTION("""COMPUTED_VALUE"""),58.8)</f>
        <v>58.8</v>
      </c>
    </row>
    <row r="300">
      <c r="A300" s="2">
        <f>IFERROR(__xludf.DUMMYFUNCTION("""COMPUTED_VALUE"""),44575.64583333333)</f>
        <v>44575.64583</v>
      </c>
      <c r="B300" s="1">
        <f>IFERROR(__xludf.DUMMYFUNCTION("""COMPUTED_VALUE"""),59.05)</f>
        <v>59.05</v>
      </c>
    </row>
    <row r="301">
      <c r="A301" s="2">
        <f>IFERROR(__xludf.DUMMYFUNCTION("""COMPUTED_VALUE"""),44578.64583333333)</f>
        <v>44578.64583</v>
      </c>
      <c r="B301" s="1">
        <f>IFERROR(__xludf.DUMMYFUNCTION("""COMPUTED_VALUE"""),58.15)</f>
        <v>58.15</v>
      </c>
    </row>
    <row r="302">
      <c r="A302" s="2">
        <f>IFERROR(__xludf.DUMMYFUNCTION("""COMPUTED_VALUE"""),44579.64583333333)</f>
        <v>44579.64583</v>
      </c>
      <c r="B302" s="1">
        <f>IFERROR(__xludf.DUMMYFUNCTION("""COMPUTED_VALUE"""),57.4)</f>
        <v>57.4</v>
      </c>
    </row>
    <row r="303">
      <c r="A303" s="2">
        <f>IFERROR(__xludf.DUMMYFUNCTION("""COMPUTED_VALUE"""),44580.64583333333)</f>
        <v>44580.64583</v>
      </c>
      <c r="B303" s="1">
        <f>IFERROR(__xludf.DUMMYFUNCTION("""COMPUTED_VALUE"""),56.2)</f>
        <v>56.2</v>
      </c>
    </row>
    <row r="304">
      <c r="A304" s="2">
        <f>IFERROR(__xludf.DUMMYFUNCTION("""COMPUTED_VALUE"""),44581.64583333333)</f>
        <v>44581.64583</v>
      </c>
      <c r="B304" s="1">
        <f>IFERROR(__xludf.DUMMYFUNCTION("""COMPUTED_VALUE"""),54.9)</f>
        <v>54.9</v>
      </c>
    </row>
    <row r="305">
      <c r="A305" s="2">
        <f>IFERROR(__xludf.DUMMYFUNCTION("""COMPUTED_VALUE"""),44582.64583333333)</f>
        <v>44582.64583</v>
      </c>
      <c r="B305" s="1">
        <f>IFERROR(__xludf.DUMMYFUNCTION("""COMPUTED_VALUE"""),55.5)</f>
        <v>55.5</v>
      </c>
    </row>
    <row r="306">
      <c r="A306" s="2">
        <f>IFERROR(__xludf.DUMMYFUNCTION("""COMPUTED_VALUE"""),44585.64583333333)</f>
        <v>44585.64583</v>
      </c>
      <c r="B306" s="1">
        <f>IFERROR(__xludf.DUMMYFUNCTION("""COMPUTED_VALUE"""),53.15)</f>
        <v>53.15</v>
      </c>
    </row>
    <row r="307">
      <c r="A307" s="2">
        <f>IFERROR(__xludf.DUMMYFUNCTION("""COMPUTED_VALUE"""),44586.64583333333)</f>
        <v>44586.64583</v>
      </c>
      <c r="B307" s="1">
        <f>IFERROR(__xludf.DUMMYFUNCTION("""COMPUTED_VALUE"""),54.5)</f>
        <v>54.5</v>
      </c>
    </row>
    <row r="308">
      <c r="A308" s="2">
        <f>IFERROR(__xludf.DUMMYFUNCTION("""COMPUTED_VALUE"""),44588.64583333333)</f>
        <v>44588.64583</v>
      </c>
      <c r="B308" s="1">
        <f>IFERROR(__xludf.DUMMYFUNCTION("""COMPUTED_VALUE"""),54.35)</f>
        <v>54.35</v>
      </c>
    </row>
    <row r="309">
      <c r="A309" s="2">
        <f>IFERROR(__xludf.DUMMYFUNCTION("""COMPUTED_VALUE"""),44589.64583333333)</f>
        <v>44589.64583</v>
      </c>
      <c r="B309" s="1">
        <f>IFERROR(__xludf.DUMMYFUNCTION("""COMPUTED_VALUE"""),55.0)</f>
        <v>55</v>
      </c>
    </row>
    <row r="310">
      <c r="A310" s="2">
        <f>IFERROR(__xludf.DUMMYFUNCTION("""COMPUTED_VALUE"""),44592.64583333333)</f>
        <v>44592.64583</v>
      </c>
      <c r="B310" s="1">
        <f>IFERROR(__xludf.DUMMYFUNCTION("""COMPUTED_VALUE"""),55.1)</f>
        <v>55.1</v>
      </c>
    </row>
    <row r="311">
      <c r="A311" s="2">
        <f>IFERROR(__xludf.DUMMYFUNCTION("""COMPUTED_VALUE"""),44593.64583333333)</f>
        <v>44593.64583</v>
      </c>
      <c r="B311" s="1">
        <f>IFERROR(__xludf.DUMMYFUNCTION("""COMPUTED_VALUE"""),55.75)</f>
        <v>55.75</v>
      </c>
    </row>
    <row r="312">
      <c r="A312" s="2">
        <f>IFERROR(__xludf.DUMMYFUNCTION("""COMPUTED_VALUE"""),44594.64583333333)</f>
        <v>44594.64583</v>
      </c>
      <c r="B312" s="1">
        <f>IFERROR(__xludf.DUMMYFUNCTION("""COMPUTED_VALUE"""),57.25)</f>
        <v>57.25</v>
      </c>
    </row>
    <row r="313">
      <c r="A313" s="2">
        <f>IFERROR(__xludf.DUMMYFUNCTION("""COMPUTED_VALUE"""),44595.64583333333)</f>
        <v>44595.64583</v>
      </c>
      <c r="B313" s="1">
        <f>IFERROR(__xludf.DUMMYFUNCTION("""COMPUTED_VALUE"""),57.6)</f>
        <v>57.6</v>
      </c>
    </row>
    <row r="314">
      <c r="A314" s="2">
        <f>IFERROR(__xludf.DUMMYFUNCTION("""COMPUTED_VALUE"""),44596.64583333333)</f>
        <v>44596.64583</v>
      </c>
      <c r="B314" s="1">
        <f>IFERROR(__xludf.DUMMYFUNCTION("""COMPUTED_VALUE"""),57.85)</f>
        <v>57.85</v>
      </c>
    </row>
    <row r="315">
      <c r="A315" s="2">
        <f>IFERROR(__xludf.DUMMYFUNCTION("""COMPUTED_VALUE"""),44599.64583333333)</f>
        <v>44599.64583</v>
      </c>
      <c r="B315" s="1">
        <f>IFERROR(__xludf.DUMMYFUNCTION("""COMPUTED_VALUE"""),56.85)</f>
        <v>56.85</v>
      </c>
    </row>
    <row r="316">
      <c r="A316" s="2">
        <f>IFERROR(__xludf.DUMMYFUNCTION("""COMPUTED_VALUE"""),44600.64583333333)</f>
        <v>44600.64583</v>
      </c>
      <c r="B316" s="1">
        <f>IFERROR(__xludf.DUMMYFUNCTION("""COMPUTED_VALUE"""),55.8)</f>
        <v>55.8</v>
      </c>
    </row>
    <row r="317">
      <c r="A317" s="2">
        <f>IFERROR(__xludf.DUMMYFUNCTION("""COMPUTED_VALUE"""),44601.64583333333)</f>
        <v>44601.64583</v>
      </c>
      <c r="B317" s="1">
        <f>IFERROR(__xludf.DUMMYFUNCTION("""COMPUTED_VALUE"""),56.15)</f>
        <v>56.15</v>
      </c>
    </row>
    <row r="318">
      <c r="A318" s="2">
        <f>IFERROR(__xludf.DUMMYFUNCTION("""COMPUTED_VALUE"""),44602.64583333333)</f>
        <v>44602.64583</v>
      </c>
      <c r="B318" s="1">
        <f>IFERROR(__xludf.DUMMYFUNCTION("""COMPUTED_VALUE"""),56.75)</f>
        <v>56.75</v>
      </c>
    </row>
    <row r="319">
      <c r="A319" s="2">
        <f>IFERROR(__xludf.DUMMYFUNCTION("""COMPUTED_VALUE"""),44603.64583333333)</f>
        <v>44603.64583</v>
      </c>
      <c r="B319" s="1">
        <f>IFERROR(__xludf.DUMMYFUNCTION("""COMPUTED_VALUE"""),56.45)</f>
        <v>56.45</v>
      </c>
    </row>
    <row r="320">
      <c r="A320" s="2">
        <f>IFERROR(__xludf.DUMMYFUNCTION("""COMPUTED_VALUE"""),44606.64583333333)</f>
        <v>44606.64583</v>
      </c>
      <c r="B320" s="1">
        <f>IFERROR(__xludf.DUMMYFUNCTION("""COMPUTED_VALUE"""),54.1)</f>
        <v>54.1</v>
      </c>
    </row>
    <row r="321">
      <c r="A321" s="2">
        <f>IFERROR(__xludf.DUMMYFUNCTION("""COMPUTED_VALUE"""),44607.64583333333)</f>
        <v>44607.64583</v>
      </c>
      <c r="B321" s="1">
        <f>IFERROR(__xludf.DUMMYFUNCTION("""COMPUTED_VALUE"""),55.05)</f>
        <v>55.05</v>
      </c>
    </row>
    <row r="322">
      <c r="A322" s="2">
        <f>IFERROR(__xludf.DUMMYFUNCTION("""COMPUTED_VALUE"""),44608.64583333333)</f>
        <v>44608.64583</v>
      </c>
      <c r="B322" s="1">
        <f>IFERROR(__xludf.DUMMYFUNCTION("""COMPUTED_VALUE"""),53.2)</f>
        <v>53.2</v>
      </c>
    </row>
    <row r="323">
      <c r="A323" s="2">
        <f>IFERROR(__xludf.DUMMYFUNCTION("""COMPUTED_VALUE"""),44609.64583333333)</f>
        <v>44609.64583</v>
      </c>
      <c r="B323" s="1">
        <f>IFERROR(__xludf.DUMMYFUNCTION("""COMPUTED_VALUE"""),53.75)</f>
        <v>53.75</v>
      </c>
    </row>
    <row r="324">
      <c r="A324" s="2">
        <f>IFERROR(__xludf.DUMMYFUNCTION("""COMPUTED_VALUE"""),44610.64583333333)</f>
        <v>44610.64583</v>
      </c>
      <c r="B324" s="1">
        <f>IFERROR(__xludf.DUMMYFUNCTION("""COMPUTED_VALUE"""),53.4)</f>
        <v>53.4</v>
      </c>
    </row>
    <row r="325">
      <c r="A325" s="2">
        <f>IFERROR(__xludf.DUMMYFUNCTION("""COMPUTED_VALUE"""),44613.64583333333)</f>
        <v>44613.64583</v>
      </c>
      <c r="B325" s="1">
        <f>IFERROR(__xludf.DUMMYFUNCTION("""COMPUTED_VALUE"""),55.7)</f>
        <v>55.7</v>
      </c>
    </row>
    <row r="326">
      <c r="A326" s="2">
        <f>IFERROR(__xludf.DUMMYFUNCTION("""COMPUTED_VALUE"""),44614.64583333333)</f>
        <v>44614.64583</v>
      </c>
      <c r="B326" s="1">
        <f>IFERROR(__xludf.DUMMYFUNCTION("""COMPUTED_VALUE"""),53.9)</f>
        <v>53.9</v>
      </c>
    </row>
    <row r="327">
      <c r="A327" s="2">
        <f>IFERROR(__xludf.DUMMYFUNCTION("""COMPUTED_VALUE"""),44615.64583333333)</f>
        <v>44615.64583</v>
      </c>
      <c r="B327" s="1">
        <f>IFERROR(__xludf.DUMMYFUNCTION("""COMPUTED_VALUE"""),54.2)</f>
        <v>54.2</v>
      </c>
    </row>
    <row r="328">
      <c r="A328" s="2">
        <f>IFERROR(__xludf.DUMMYFUNCTION("""COMPUTED_VALUE"""),44616.64583333333)</f>
        <v>44616.64583</v>
      </c>
      <c r="B328" s="1">
        <f>IFERROR(__xludf.DUMMYFUNCTION("""COMPUTED_VALUE"""),50.75)</f>
        <v>50.75</v>
      </c>
    </row>
    <row r="329">
      <c r="A329" s="2">
        <f>IFERROR(__xludf.DUMMYFUNCTION("""COMPUTED_VALUE"""),44617.64583333333)</f>
        <v>44617.64583</v>
      </c>
      <c r="B329" s="1">
        <f>IFERROR(__xludf.DUMMYFUNCTION("""COMPUTED_VALUE"""),52.2)</f>
        <v>52.2</v>
      </c>
    </row>
    <row r="330">
      <c r="A330" s="2">
        <f>IFERROR(__xludf.DUMMYFUNCTION("""COMPUTED_VALUE"""),44620.64583333333)</f>
        <v>44620.64583</v>
      </c>
      <c r="B330" s="1">
        <f>IFERROR(__xludf.DUMMYFUNCTION("""COMPUTED_VALUE"""),51.8)</f>
        <v>51.8</v>
      </c>
    </row>
    <row r="331">
      <c r="A331" s="2">
        <f>IFERROR(__xludf.DUMMYFUNCTION("""COMPUTED_VALUE"""),44622.64583333333)</f>
        <v>44622.64583</v>
      </c>
      <c r="B331" s="1">
        <f>IFERROR(__xludf.DUMMYFUNCTION("""COMPUTED_VALUE"""),51.4)</f>
        <v>51.4</v>
      </c>
    </row>
    <row r="332">
      <c r="A332" s="2">
        <f>IFERROR(__xludf.DUMMYFUNCTION("""COMPUTED_VALUE"""),44623.64583333333)</f>
        <v>44623.64583</v>
      </c>
      <c r="B332" s="1">
        <f>IFERROR(__xludf.DUMMYFUNCTION("""COMPUTED_VALUE"""),50.8)</f>
        <v>50.8</v>
      </c>
    </row>
    <row r="333">
      <c r="A333" s="2">
        <f>IFERROR(__xludf.DUMMYFUNCTION("""COMPUTED_VALUE"""),44624.64583333333)</f>
        <v>44624.64583</v>
      </c>
      <c r="B333" s="1">
        <f>IFERROR(__xludf.DUMMYFUNCTION("""COMPUTED_VALUE"""),48.6)</f>
        <v>48.6</v>
      </c>
    </row>
    <row r="334">
      <c r="A334" s="2">
        <f>IFERROR(__xludf.DUMMYFUNCTION("""COMPUTED_VALUE"""),44627.64583333333)</f>
        <v>44627.64583</v>
      </c>
      <c r="B334" s="1">
        <f>IFERROR(__xludf.DUMMYFUNCTION("""COMPUTED_VALUE"""),47.45)</f>
        <v>47.45</v>
      </c>
    </row>
    <row r="335">
      <c r="A335" s="2">
        <f>IFERROR(__xludf.DUMMYFUNCTION("""COMPUTED_VALUE"""),44628.64583333333)</f>
        <v>44628.64583</v>
      </c>
      <c r="B335" s="1">
        <f>IFERROR(__xludf.DUMMYFUNCTION("""COMPUTED_VALUE"""),49.4)</f>
        <v>49.4</v>
      </c>
    </row>
    <row r="336">
      <c r="A336" s="2">
        <f>IFERROR(__xludf.DUMMYFUNCTION("""COMPUTED_VALUE"""),44629.64583333333)</f>
        <v>44629.64583</v>
      </c>
      <c r="B336" s="1">
        <f>IFERROR(__xludf.DUMMYFUNCTION("""COMPUTED_VALUE"""),50.7)</f>
        <v>50.7</v>
      </c>
    </row>
    <row r="337">
      <c r="A337" s="2">
        <f>IFERROR(__xludf.DUMMYFUNCTION("""COMPUTED_VALUE"""),44630.64583333333)</f>
        <v>44630.64583</v>
      </c>
      <c r="B337" s="1">
        <f>IFERROR(__xludf.DUMMYFUNCTION("""COMPUTED_VALUE"""),52.25)</f>
        <v>52.25</v>
      </c>
    </row>
    <row r="338">
      <c r="A338" s="2">
        <f>IFERROR(__xludf.DUMMYFUNCTION("""COMPUTED_VALUE"""),44631.64583333333)</f>
        <v>44631.64583</v>
      </c>
      <c r="B338" s="1">
        <f>IFERROR(__xludf.DUMMYFUNCTION("""COMPUTED_VALUE"""),53.0)</f>
        <v>53</v>
      </c>
    </row>
    <row r="339">
      <c r="A339" s="2">
        <f>IFERROR(__xludf.DUMMYFUNCTION("""COMPUTED_VALUE"""),44634.64583333333)</f>
        <v>44634.64583</v>
      </c>
      <c r="B339" s="1">
        <f>IFERROR(__xludf.DUMMYFUNCTION("""COMPUTED_VALUE"""),52.8)</f>
        <v>52.8</v>
      </c>
    </row>
    <row r="340">
      <c r="A340" s="2">
        <f>IFERROR(__xludf.DUMMYFUNCTION("""COMPUTED_VALUE"""),44635.64583333333)</f>
        <v>44635.64583</v>
      </c>
      <c r="B340" s="1">
        <f>IFERROR(__xludf.DUMMYFUNCTION("""COMPUTED_VALUE"""),51.9)</f>
        <v>51.9</v>
      </c>
    </row>
    <row r="341">
      <c r="A341" s="2">
        <f>IFERROR(__xludf.DUMMYFUNCTION("""COMPUTED_VALUE"""),44636.64583333333)</f>
        <v>44636.64583</v>
      </c>
      <c r="B341" s="1">
        <f>IFERROR(__xludf.DUMMYFUNCTION("""COMPUTED_VALUE"""),54.05)</f>
        <v>54.05</v>
      </c>
    </row>
    <row r="342">
      <c r="A342" s="2">
        <f>IFERROR(__xludf.DUMMYFUNCTION("""COMPUTED_VALUE"""),44637.64583333333)</f>
        <v>44637.64583</v>
      </c>
      <c r="B342" s="1">
        <f>IFERROR(__xludf.DUMMYFUNCTION("""COMPUTED_VALUE"""),53.5)</f>
        <v>53.5</v>
      </c>
    </row>
    <row r="343">
      <c r="A343" s="2">
        <f>IFERROR(__xludf.DUMMYFUNCTION("""COMPUTED_VALUE"""),44641.64583333333)</f>
        <v>44641.64583</v>
      </c>
      <c r="B343" s="1">
        <f>IFERROR(__xludf.DUMMYFUNCTION("""COMPUTED_VALUE"""),52.9)</f>
        <v>52.9</v>
      </c>
    </row>
    <row r="344">
      <c r="A344" s="2">
        <f>IFERROR(__xludf.DUMMYFUNCTION("""COMPUTED_VALUE"""),44642.64583333333)</f>
        <v>44642.64583</v>
      </c>
      <c r="B344" s="1">
        <f>IFERROR(__xludf.DUMMYFUNCTION("""COMPUTED_VALUE"""),54.1)</f>
        <v>54.1</v>
      </c>
    </row>
    <row r="345">
      <c r="A345" s="2">
        <f>IFERROR(__xludf.DUMMYFUNCTION("""COMPUTED_VALUE"""),44643.64583333333)</f>
        <v>44643.64583</v>
      </c>
      <c r="B345" s="1">
        <f>IFERROR(__xludf.DUMMYFUNCTION("""COMPUTED_VALUE"""),53.7)</f>
        <v>53.7</v>
      </c>
    </row>
    <row r="346">
      <c r="A346" s="2">
        <f>IFERROR(__xludf.DUMMYFUNCTION("""COMPUTED_VALUE"""),44644.64583333333)</f>
        <v>44644.64583</v>
      </c>
      <c r="B346" s="1">
        <f>IFERROR(__xludf.DUMMYFUNCTION("""COMPUTED_VALUE"""),53.25)</f>
        <v>53.25</v>
      </c>
    </row>
    <row r="347">
      <c r="A347" s="2">
        <f>IFERROR(__xludf.DUMMYFUNCTION("""COMPUTED_VALUE"""),44645.64583333333)</f>
        <v>44645.64583</v>
      </c>
      <c r="B347" s="1">
        <f>IFERROR(__xludf.DUMMYFUNCTION("""COMPUTED_VALUE"""),52.65)</f>
        <v>52.65</v>
      </c>
    </row>
    <row r="348">
      <c r="A348" s="2">
        <f>IFERROR(__xludf.DUMMYFUNCTION("""COMPUTED_VALUE"""),44648.64583333333)</f>
        <v>44648.64583</v>
      </c>
      <c r="B348" s="1">
        <f>IFERROR(__xludf.DUMMYFUNCTION("""COMPUTED_VALUE"""),51.75)</f>
        <v>51.75</v>
      </c>
    </row>
    <row r="349">
      <c r="A349" s="2">
        <f>IFERROR(__xludf.DUMMYFUNCTION("""COMPUTED_VALUE"""),44649.64583333333)</f>
        <v>44649.64583</v>
      </c>
      <c r="B349" s="1">
        <f>IFERROR(__xludf.DUMMYFUNCTION("""COMPUTED_VALUE"""),51.5)</f>
        <v>51.5</v>
      </c>
    </row>
    <row r="350">
      <c r="A350" s="2">
        <f>IFERROR(__xludf.DUMMYFUNCTION("""COMPUTED_VALUE"""),44650.64583333333)</f>
        <v>44650.64583</v>
      </c>
      <c r="B350" s="1">
        <f>IFERROR(__xludf.DUMMYFUNCTION("""COMPUTED_VALUE"""),51.35)</f>
        <v>51.35</v>
      </c>
    </row>
    <row r="351">
      <c r="A351" s="2">
        <f>IFERROR(__xludf.DUMMYFUNCTION("""COMPUTED_VALUE"""),44651.64583333333)</f>
        <v>44651.64583</v>
      </c>
      <c r="B351" s="1">
        <f>IFERROR(__xludf.DUMMYFUNCTION("""COMPUTED_VALUE"""),51.1)</f>
        <v>51.1</v>
      </c>
    </row>
    <row r="352">
      <c r="A352" s="2">
        <f>IFERROR(__xludf.DUMMYFUNCTION("""COMPUTED_VALUE"""),44652.64583333333)</f>
        <v>44652.64583</v>
      </c>
      <c r="B352" s="1">
        <f>IFERROR(__xludf.DUMMYFUNCTION("""COMPUTED_VALUE"""),52.55)</f>
        <v>52.55</v>
      </c>
    </row>
    <row r="353">
      <c r="A353" s="2">
        <f>IFERROR(__xludf.DUMMYFUNCTION("""COMPUTED_VALUE"""),44655.64583333333)</f>
        <v>44655.64583</v>
      </c>
      <c r="B353" s="1">
        <f>IFERROR(__xludf.DUMMYFUNCTION("""COMPUTED_VALUE"""),53.9)</f>
        <v>53.9</v>
      </c>
    </row>
    <row r="354">
      <c r="A354" s="2">
        <f>IFERROR(__xludf.DUMMYFUNCTION("""COMPUTED_VALUE"""),44656.64583333333)</f>
        <v>44656.64583</v>
      </c>
      <c r="B354" s="1">
        <f>IFERROR(__xludf.DUMMYFUNCTION("""COMPUTED_VALUE"""),54.95)</f>
        <v>54.95</v>
      </c>
    </row>
    <row r="355">
      <c r="A355" s="2">
        <f>IFERROR(__xludf.DUMMYFUNCTION("""COMPUTED_VALUE"""),44657.64583333333)</f>
        <v>44657.64583</v>
      </c>
      <c r="B355" s="1">
        <f>IFERROR(__xludf.DUMMYFUNCTION("""COMPUTED_VALUE"""),55.55)</f>
        <v>55.55</v>
      </c>
    </row>
    <row r="356">
      <c r="A356" s="2">
        <f>IFERROR(__xludf.DUMMYFUNCTION("""COMPUTED_VALUE"""),44658.64583333333)</f>
        <v>44658.64583</v>
      </c>
      <c r="B356" s="1">
        <f>IFERROR(__xludf.DUMMYFUNCTION("""COMPUTED_VALUE"""),55.8)</f>
        <v>55.8</v>
      </c>
    </row>
    <row r="357">
      <c r="A357" s="2">
        <f>IFERROR(__xludf.DUMMYFUNCTION("""COMPUTED_VALUE"""),44659.64583333333)</f>
        <v>44659.64583</v>
      </c>
      <c r="B357" s="1">
        <f>IFERROR(__xludf.DUMMYFUNCTION("""COMPUTED_VALUE"""),56.55)</f>
        <v>56.55</v>
      </c>
    </row>
    <row r="358">
      <c r="A358" s="2">
        <f>IFERROR(__xludf.DUMMYFUNCTION("""COMPUTED_VALUE"""),44662.64583333333)</f>
        <v>44662.64583</v>
      </c>
      <c r="B358" s="1">
        <f>IFERROR(__xludf.DUMMYFUNCTION("""COMPUTED_VALUE"""),56.75)</f>
        <v>56.75</v>
      </c>
    </row>
    <row r="359">
      <c r="A359" s="2">
        <f>IFERROR(__xludf.DUMMYFUNCTION("""COMPUTED_VALUE"""),44663.64583333333)</f>
        <v>44663.64583</v>
      </c>
      <c r="B359" s="1">
        <f>IFERROR(__xludf.DUMMYFUNCTION("""COMPUTED_VALUE"""),56.55)</f>
        <v>56.55</v>
      </c>
    </row>
    <row r="360">
      <c r="A360" s="2">
        <f>IFERROR(__xludf.DUMMYFUNCTION("""COMPUTED_VALUE"""),44664.64583333333)</f>
        <v>44664.64583</v>
      </c>
      <c r="B360" s="1">
        <f>IFERROR(__xludf.DUMMYFUNCTION("""COMPUTED_VALUE"""),56.75)</f>
        <v>56.75</v>
      </c>
    </row>
    <row r="361">
      <c r="A361" s="2">
        <f>IFERROR(__xludf.DUMMYFUNCTION("""COMPUTED_VALUE"""),44669.64583333333)</f>
        <v>44669.64583</v>
      </c>
      <c r="B361" s="1">
        <f>IFERROR(__xludf.DUMMYFUNCTION("""COMPUTED_VALUE"""),55.15)</f>
        <v>55.15</v>
      </c>
    </row>
    <row r="362">
      <c r="A362" s="2">
        <f>IFERROR(__xludf.DUMMYFUNCTION("""COMPUTED_VALUE"""),44670.64583333333)</f>
        <v>44670.64583</v>
      </c>
      <c r="B362" s="1">
        <f>IFERROR(__xludf.DUMMYFUNCTION("""COMPUTED_VALUE"""),54.7)</f>
        <v>54.7</v>
      </c>
    </row>
    <row r="363">
      <c r="A363" s="2">
        <f>IFERROR(__xludf.DUMMYFUNCTION("""COMPUTED_VALUE"""),44671.64583333333)</f>
        <v>44671.64583</v>
      </c>
      <c r="B363" s="1">
        <f>IFERROR(__xludf.DUMMYFUNCTION("""COMPUTED_VALUE"""),56.05)</f>
        <v>56.05</v>
      </c>
    </row>
    <row r="364">
      <c r="A364" s="2">
        <f>IFERROR(__xludf.DUMMYFUNCTION("""COMPUTED_VALUE"""),44672.64583333333)</f>
        <v>44672.64583</v>
      </c>
      <c r="B364" s="1">
        <f>IFERROR(__xludf.DUMMYFUNCTION("""COMPUTED_VALUE"""),55.2)</f>
        <v>55.2</v>
      </c>
    </row>
    <row r="365">
      <c r="A365" s="2">
        <f>IFERROR(__xludf.DUMMYFUNCTION("""COMPUTED_VALUE"""),44673.64583333333)</f>
        <v>44673.64583</v>
      </c>
      <c r="B365" s="1">
        <f>IFERROR(__xludf.DUMMYFUNCTION("""COMPUTED_VALUE"""),55.35)</f>
        <v>55.35</v>
      </c>
    </row>
    <row r="366">
      <c r="A366" s="2">
        <f>IFERROR(__xludf.DUMMYFUNCTION("""COMPUTED_VALUE"""),44676.64583333333)</f>
        <v>44676.64583</v>
      </c>
      <c r="B366" s="1">
        <f>IFERROR(__xludf.DUMMYFUNCTION("""COMPUTED_VALUE"""),55.2)</f>
        <v>55.2</v>
      </c>
    </row>
    <row r="367">
      <c r="A367" s="2">
        <f>IFERROR(__xludf.DUMMYFUNCTION("""COMPUTED_VALUE"""),44677.64583333333)</f>
        <v>44677.64583</v>
      </c>
      <c r="B367" s="1">
        <f>IFERROR(__xludf.DUMMYFUNCTION("""COMPUTED_VALUE"""),56.05)</f>
        <v>56.05</v>
      </c>
    </row>
    <row r="368">
      <c r="A368" s="2">
        <f>IFERROR(__xludf.DUMMYFUNCTION("""COMPUTED_VALUE"""),44678.64583333333)</f>
        <v>44678.64583</v>
      </c>
      <c r="B368" s="1">
        <f>IFERROR(__xludf.DUMMYFUNCTION("""COMPUTED_VALUE"""),55.4)</f>
        <v>55.4</v>
      </c>
    </row>
    <row r="369">
      <c r="A369" s="2">
        <f>IFERROR(__xludf.DUMMYFUNCTION("""COMPUTED_VALUE"""),44679.64583333333)</f>
        <v>44679.64583</v>
      </c>
      <c r="B369" s="1">
        <f>IFERROR(__xludf.DUMMYFUNCTION("""COMPUTED_VALUE"""),54.9)</f>
        <v>54.9</v>
      </c>
    </row>
    <row r="370">
      <c r="A370" s="2">
        <f>IFERROR(__xludf.DUMMYFUNCTION("""COMPUTED_VALUE"""),44680.64583333333)</f>
        <v>44680.64583</v>
      </c>
      <c r="B370" s="1">
        <f>IFERROR(__xludf.DUMMYFUNCTION("""COMPUTED_VALUE"""),54.65)</f>
        <v>54.65</v>
      </c>
    </row>
    <row r="371">
      <c r="A371" s="2">
        <f>IFERROR(__xludf.DUMMYFUNCTION("""COMPUTED_VALUE"""),44683.64583333333)</f>
        <v>44683.64583</v>
      </c>
      <c r="B371" s="1">
        <f>IFERROR(__xludf.DUMMYFUNCTION("""COMPUTED_VALUE"""),53.6)</f>
        <v>53.6</v>
      </c>
    </row>
    <row r="372">
      <c r="A372" s="2">
        <f>IFERROR(__xludf.DUMMYFUNCTION("""COMPUTED_VALUE"""),44685.64583333333)</f>
        <v>44685.64583</v>
      </c>
      <c r="B372" s="1">
        <f>IFERROR(__xludf.DUMMYFUNCTION("""COMPUTED_VALUE"""),52.15)</f>
        <v>52.15</v>
      </c>
    </row>
    <row r="373">
      <c r="A373" s="2">
        <f>IFERROR(__xludf.DUMMYFUNCTION("""COMPUTED_VALUE"""),44686.64583333333)</f>
        <v>44686.64583</v>
      </c>
      <c r="B373" s="1">
        <f>IFERROR(__xludf.DUMMYFUNCTION("""COMPUTED_VALUE"""),53.9)</f>
        <v>53.9</v>
      </c>
    </row>
    <row r="374">
      <c r="A374" s="2">
        <f>IFERROR(__xludf.DUMMYFUNCTION("""COMPUTED_VALUE"""),44687.64583333333)</f>
        <v>44687.64583</v>
      </c>
      <c r="B374" s="1">
        <f>IFERROR(__xludf.DUMMYFUNCTION("""COMPUTED_VALUE"""),54.3)</f>
        <v>54.3</v>
      </c>
    </row>
    <row r="375">
      <c r="A375" s="2">
        <f>IFERROR(__xludf.DUMMYFUNCTION("""COMPUTED_VALUE"""),44690.64583333333)</f>
        <v>44690.64583</v>
      </c>
      <c r="B375" s="1">
        <f>IFERROR(__xludf.DUMMYFUNCTION("""COMPUTED_VALUE"""),52.75)</f>
        <v>52.75</v>
      </c>
    </row>
    <row r="376">
      <c r="A376" s="2">
        <f>IFERROR(__xludf.DUMMYFUNCTION("""COMPUTED_VALUE"""),44691.64583333333)</f>
        <v>44691.64583</v>
      </c>
      <c r="B376" s="1">
        <f>IFERROR(__xludf.DUMMYFUNCTION("""COMPUTED_VALUE"""),52.6)</f>
        <v>52.6</v>
      </c>
    </row>
    <row r="377">
      <c r="A377" s="2">
        <f>IFERROR(__xludf.DUMMYFUNCTION("""COMPUTED_VALUE"""),44692.64583333333)</f>
        <v>44692.64583</v>
      </c>
      <c r="B377" s="1">
        <f>IFERROR(__xludf.DUMMYFUNCTION("""COMPUTED_VALUE"""),53.5)</f>
        <v>53.5</v>
      </c>
    </row>
    <row r="378">
      <c r="A378" s="2">
        <f>IFERROR(__xludf.DUMMYFUNCTION("""COMPUTED_VALUE"""),44693.64583333333)</f>
        <v>44693.64583</v>
      </c>
      <c r="B378" s="1">
        <f>IFERROR(__xludf.DUMMYFUNCTION("""COMPUTED_VALUE"""),55.0)</f>
        <v>55</v>
      </c>
    </row>
    <row r="379">
      <c r="A379" s="2">
        <f>IFERROR(__xludf.DUMMYFUNCTION("""COMPUTED_VALUE"""),44694.64583333333)</f>
        <v>44694.64583</v>
      </c>
      <c r="B379" s="1">
        <f>IFERROR(__xludf.DUMMYFUNCTION("""COMPUTED_VALUE"""),54.7)</f>
        <v>54.7</v>
      </c>
    </row>
    <row r="380">
      <c r="A380" s="2">
        <f>IFERROR(__xludf.DUMMYFUNCTION("""COMPUTED_VALUE"""),44697.64583333333)</f>
        <v>44697.64583</v>
      </c>
      <c r="B380" s="1">
        <f>IFERROR(__xludf.DUMMYFUNCTION("""COMPUTED_VALUE"""),56.25)</f>
        <v>56.25</v>
      </c>
    </row>
    <row r="381">
      <c r="A381" s="2">
        <f>IFERROR(__xludf.DUMMYFUNCTION("""COMPUTED_VALUE"""),44698.64583333333)</f>
        <v>44698.64583</v>
      </c>
      <c r="B381" s="1">
        <f>IFERROR(__xludf.DUMMYFUNCTION("""COMPUTED_VALUE"""),57.3)</f>
        <v>57.3</v>
      </c>
    </row>
    <row r="382">
      <c r="A382" s="2">
        <f>IFERROR(__xludf.DUMMYFUNCTION("""COMPUTED_VALUE"""),44699.64583333333)</f>
        <v>44699.64583</v>
      </c>
      <c r="B382" s="1">
        <f>IFERROR(__xludf.DUMMYFUNCTION("""COMPUTED_VALUE"""),59.0)</f>
        <v>59</v>
      </c>
    </row>
    <row r="383">
      <c r="A383" s="2">
        <f>IFERROR(__xludf.DUMMYFUNCTION("""COMPUTED_VALUE"""),44700.64583333333)</f>
        <v>44700.64583</v>
      </c>
      <c r="B383" s="1">
        <f>IFERROR(__xludf.DUMMYFUNCTION("""COMPUTED_VALUE"""),59.45)</f>
        <v>59.45</v>
      </c>
    </row>
    <row r="384">
      <c r="A384" s="2">
        <f>IFERROR(__xludf.DUMMYFUNCTION("""COMPUTED_VALUE"""),44701.64583333333)</f>
        <v>44701.64583</v>
      </c>
      <c r="B384" s="1">
        <f>IFERROR(__xludf.DUMMYFUNCTION("""COMPUTED_VALUE"""),52.55)</f>
        <v>52.55</v>
      </c>
    </row>
    <row r="385">
      <c r="A385" s="2">
        <f>IFERROR(__xludf.DUMMYFUNCTION("""COMPUTED_VALUE"""),44704.64583333333)</f>
        <v>44704.64583</v>
      </c>
      <c r="B385" s="1">
        <f>IFERROR(__xludf.DUMMYFUNCTION("""COMPUTED_VALUE"""),47.9)</f>
        <v>47.9</v>
      </c>
    </row>
    <row r="386">
      <c r="A386" s="2">
        <f>IFERROR(__xludf.DUMMYFUNCTION("""COMPUTED_VALUE"""),44705.64583333333)</f>
        <v>44705.64583</v>
      </c>
      <c r="B386" s="1">
        <f>IFERROR(__xludf.DUMMYFUNCTION("""COMPUTED_VALUE"""),44.15)</f>
        <v>44.15</v>
      </c>
    </row>
    <row r="387">
      <c r="A387" s="2">
        <f>IFERROR(__xludf.DUMMYFUNCTION("""COMPUTED_VALUE"""),44706.64583333333)</f>
        <v>44706.64583</v>
      </c>
      <c r="B387" s="1">
        <f>IFERROR(__xludf.DUMMYFUNCTION("""COMPUTED_VALUE"""),41.95)</f>
        <v>41.95</v>
      </c>
    </row>
    <row r="388">
      <c r="A388" s="2">
        <f>IFERROR(__xludf.DUMMYFUNCTION("""COMPUTED_VALUE"""),44707.64583333333)</f>
        <v>44707.64583</v>
      </c>
      <c r="B388" s="1">
        <f>IFERROR(__xludf.DUMMYFUNCTION("""COMPUTED_VALUE"""),42.85)</f>
        <v>42.85</v>
      </c>
    </row>
    <row r="389">
      <c r="A389" s="2">
        <f>IFERROR(__xludf.DUMMYFUNCTION("""COMPUTED_VALUE"""),44708.64583333333)</f>
        <v>44708.64583</v>
      </c>
      <c r="B389" s="1">
        <f>IFERROR(__xludf.DUMMYFUNCTION("""COMPUTED_VALUE"""),43.6)</f>
        <v>43.6</v>
      </c>
    </row>
    <row r="390">
      <c r="A390" s="2">
        <f>IFERROR(__xludf.DUMMYFUNCTION("""COMPUTED_VALUE"""),44711.64583333333)</f>
        <v>44711.64583</v>
      </c>
      <c r="B390" s="1">
        <f>IFERROR(__xludf.DUMMYFUNCTION("""COMPUTED_VALUE"""),43.3)</f>
        <v>43.3</v>
      </c>
    </row>
    <row r="391">
      <c r="A391" s="2">
        <f>IFERROR(__xludf.DUMMYFUNCTION("""COMPUTED_VALUE"""),44712.64583333333)</f>
        <v>44712.64583</v>
      </c>
      <c r="B391" s="1">
        <f>IFERROR(__xludf.DUMMYFUNCTION("""COMPUTED_VALUE"""),40.65)</f>
        <v>40.65</v>
      </c>
    </row>
    <row r="392">
      <c r="A392" s="2">
        <f>IFERROR(__xludf.DUMMYFUNCTION("""COMPUTED_VALUE"""),44713.64583333333)</f>
        <v>44713.64583</v>
      </c>
      <c r="B392" s="1">
        <f>IFERROR(__xludf.DUMMYFUNCTION("""COMPUTED_VALUE"""),41.15)</f>
        <v>41.15</v>
      </c>
    </row>
    <row r="393">
      <c r="A393" s="2">
        <f>IFERROR(__xludf.DUMMYFUNCTION("""COMPUTED_VALUE"""),44714.64583333333)</f>
        <v>44714.64583</v>
      </c>
      <c r="B393" s="1">
        <f>IFERROR(__xludf.DUMMYFUNCTION("""COMPUTED_VALUE"""),41.15)</f>
        <v>41.15</v>
      </c>
    </row>
    <row r="394">
      <c r="A394" s="2">
        <f>IFERROR(__xludf.DUMMYFUNCTION("""COMPUTED_VALUE"""),44715.64583333333)</f>
        <v>44715.64583</v>
      </c>
      <c r="B394" s="1">
        <f>IFERROR(__xludf.DUMMYFUNCTION("""COMPUTED_VALUE"""),39.85)</f>
        <v>39.85</v>
      </c>
    </row>
    <row r="395">
      <c r="A395" s="2">
        <f>IFERROR(__xludf.DUMMYFUNCTION("""COMPUTED_VALUE"""),44718.64583333333)</f>
        <v>44718.64583</v>
      </c>
      <c r="B395" s="1">
        <f>IFERROR(__xludf.DUMMYFUNCTION("""COMPUTED_VALUE"""),41.0)</f>
        <v>41</v>
      </c>
    </row>
    <row r="396">
      <c r="A396" s="2">
        <f>IFERROR(__xludf.DUMMYFUNCTION("""COMPUTED_VALUE"""),44719.64583333333)</f>
        <v>44719.64583</v>
      </c>
      <c r="B396" s="1">
        <f>IFERROR(__xludf.DUMMYFUNCTION("""COMPUTED_VALUE"""),40.5)</f>
        <v>40.5</v>
      </c>
    </row>
    <row r="397">
      <c r="A397" s="2">
        <f>IFERROR(__xludf.DUMMYFUNCTION("""COMPUTED_VALUE"""),44720.64583333333)</f>
        <v>44720.64583</v>
      </c>
      <c r="B397" s="1">
        <f>IFERROR(__xludf.DUMMYFUNCTION("""COMPUTED_VALUE"""),40.3)</f>
        <v>40.3</v>
      </c>
    </row>
    <row r="398">
      <c r="A398" s="2">
        <f>IFERROR(__xludf.DUMMYFUNCTION("""COMPUTED_VALUE"""),44721.64583333333)</f>
        <v>44721.64583</v>
      </c>
      <c r="B398" s="1">
        <f>IFERROR(__xludf.DUMMYFUNCTION("""COMPUTED_VALUE"""),40.1)</f>
        <v>40.1</v>
      </c>
    </row>
    <row r="399">
      <c r="A399" s="2">
        <f>IFERROR(__xludf.DUMMYFUNCTION("""COMPUTED_VALUE"""),44722.64583333333)</f>
        <v>44722.64583</v>
      </c>
      <c r="B399" s="1">
        <f>IFERROR(__xludf.DUMMYFUNCTION("""COMPUTED_VALUE"""),39.35)</f>
        <v>39.35</v>
      </c>
    </row>
    <row r="400">
      <c r="A400" s="2">
        <f>IFERROR(__xludf.DUMMYFUNCTION("""COMPUTED_VALUE"""),44725.64583333333)</f>
        <v>44725.64583</v>
      </c>
      <c r="B400" s="1">
        <f>IFERROR(__xludf.DUMMYFUNCTION("""COMPUTED_VALUE"""),39.1)</f>
        <v>39.1</v>
      </c>
    </row>
    <row r="401">
      <c r="A401" s="2">
        <f>IFERROR(__xludf.DUMMYFUNCTION("""COMPUTED_VALUE"""),44726.64583333333)</f>
        <v>44726.64583</v>
      </c>
      <c r="B401" s="1">
        <f>IFERROR(__xludf.DUMMYFUNCTION("""COMPUTED_VALUE"""),39.0)</f>
        <v>39</v>
      </c>
    </row>
    <row r="402">
      <c r="A402" s="2">
        <f>IFERROR(__xludf.DUMMYFUNCTION("""COMPUTED_VALUE"""),44727.64583333333)</f>
        <v>44727.64583</v>
      </c>
      <c r="B402" s="1">
        <f>IFERROR(__xludf.DUMMYFUNCTION("""COMPUTED_VALUE"""),38.45)</f>
        <v>38.45</v>
      </c>
    </row>
    <row r="403">
      <c r="A403" s="2">
        <f>IFERROR(__xludf.DUMMYFUNCTION("""COMPUTED_VALUE"""),44728.64583333333)</f>
        <v>44728.64583</v>
      </c>
      <c r="B403" s="1">
        <f>IFERROR(__xludf.DUMMYFUNCTION("""COMPUTED_VALUE"""),38.75)</f>
        <v>38.75</v>
      </c>
    </row>
    <row r="404">
      <c r="A404" s="2">
        <f>IFERROR(__xludf.DUMMYFUNCTION("""COMPUTED_VALUE"""),44729.64583333333)</f>
        <v>44729.64583</v>
      </c>
      <c r="B404" s="1">
        <f>IFERROR(__xludf.DUMMYFUNCTION("""COMPUTED_VALUE"""),38.8)</f>
        <v>38.8</v>
      </c>
    </row>
    <row r="405">
      <c r="A405" s="2">
        <f>IFERROR(__xludf.DUMMYFUNCTION("""COMPUTED_VALUE"""),44732.64583333333)</f>
        <v>44732.64583</v>
      </c>
      <c r="B405" s="1">
        <f>IFERROR(__xludf.DUMMYFUNCTION("""COMPUTED_VALUE"""),38.15)</f>
        <v>38.15</v>
      </c>
    </row>
    <row r="406">
      <c r="A406" s="2">
        <f>IFERROR(__xludf.DUMMYFUNCTION("""COMPUTED_VALUE"""),44733.64583333333)</f>
        <v>44733.64583</v>
      </c>
      <c r="B406" s="1">
        <f>IFERROR(__xludf.DUMMYFUNCTION("""COMPUTED_VALUE"""),38.2)</f>
        <v>38.2</v>
      </c>
    </row>
    <row r="407">
      <c r="A407" s="2">
        <f>IFERROR(__xludf.DUMMYFUNCTION("""COMPUTED_VALUE"""),44734.64583333333)</f>
        <v>44734.64583</v>
      </c>
      <c r="B407" s="1">
        <f>IFERROR(__xludf.DUMMYFUNCTION("""COMPUTED_VALUE"""),37.85)</f>
        <v>37.85</v>
      </c>
    </row>
    <row r="408">
      <c r="A408" s="2">
        <f>IFERROR(__xludf.DUMMYFUNCTION("""COMPUTED_VALUE"""),44735.64583333333)</f>
        <v>44735.64583</v>
      </c>
      <c r="B408" s="1">
        <f>IFERROR(__xludf.DUMMYFUNCTION("""COMPUTED_VALUE"""),38.3)</f>
        <v>38.3</v>
      </c>
    </row>
    <row r="409">
      <c r="A409" s="2">
        <f>IFERROR(__xludf.DUMMYFUNCTION("""COMPUTED_VALUE"""),44736.64583333333)</f>
        <v>44736.64583</v>
      </c>
      <c r="B409" s="1">
        <f>IFERROR(__xludf.DUMMYFUNCTION("""COMPUTED_VALUE"""),39.25)</f>
        <v>39.25</v>
      </c>
    </row>
    <row r="410">
      <c r="A410" s="2">
        <f>IFERROR(__xludf.DUMMYFUNCTION("""COMPUTED_VALUE"""),44739.64583333333)</f>
        <v>44739.64583</v>
      </c>
      <c r="B410" s="1">
        <f>IFERROR(__xludf.DUMMYFUNCTION("""COMPUTED_VALUE"""),39.45)</f>
        <v>39.45</v>
      </c>
    </row>
    <row r="411">
      <c r="A411" s="2">
        <f>IFERROR(__xludf.DUMMYFUNCTION("""COMPUTED_VALUE"""),44740.64583333333)</f>
        <v>44740.64583</v>
      </c>
      <c r="B411" s="1">
        <f>IFERROR(__xludf.DUMMYFUNCTION("""COMPUTED_VALUE"""),39.55)</f>
        <v>39.55</v>
      </c>
    </row>
    <row r="412">
      <c r="A412" s="2">
        <f>IFERROR(__xludf.DUMMYFUNCTION("""COMPUTED_VALUE"""),44741.64583333333)</f>
        <v>44741.64583</v>
      </c>
      <c r="B412" s="1">
        <f>IFERROR(__xludf.DUMMYFUNCTION("""COMPUTED_VALUE"""),39.45)</f>
        <v>39.45</v>
      </c>
    </row>
    <row r="413">
      <c r="A413" s="2">
        <f>IFERROR(__xludf.DUMMYFUNCTION("""COMPUTED_VALUE"""),44742.64583333333)</f>
        <v>44742.64583</v>
      </c>
      <c r="B413" s="1">
        <f>IFERROR(__xludf.DUMMYFUNCTION("""COMPUTED_VALUE"""),39.45)</f>
        <v>39.45</v>
      </c>
    </row>
    <row r="414">
      <c r="A414" s="2">
        <f>IFERROR(__xludf.DUMMYFUNCTION("""COMPUTED_VALUE"""),44743.64583333333)</f>
        <v>44743.64583</v>
      </c>
      <c r="B414" s="1">
        <f>IFERROR(__xludf.DUMMYFUNCTION("""COMPUTED_VALUE"""),39.35)</f>
        <v>39.35</v>
      </c>
    </row>
    <row r="415">
      <c r="A415" s="2">
        <f>IFERROR(__xludf.DUMMYFUNCTION("""COMPUTED_VALUE"""),44746.64583333333)</f>
        <v>44746.64583</v>
      </c>
      <c r="B415" s="1">
        <f>IFERROR(__xludf.DUMMYFUNCTION("""COMPUTED_VALUE"""),39.2)</f>
        <v>39.2</v>
      </c>
    </row>
    <row r="416">
      <c r="A416" s="2">
        <f>IFERROR(__xludf.DUMMYFUNCTION("""COMPUTED_VALUE"""),44747.64583333333)</f>
        <v>44747.64583</v>
      </c>
      <c r="B416" s="1">
        <f>IFERROR(__xludf.DUMMYFUNCTION("""COMPUTED_VALUE"""),39.25)</f>
        <v>39.25</v>
      </c>
    </row>
    <row r="417">
      <c r="A417" s="2">
        <f>IFERROR(__xludf.DUMMYFUNCTION("""COMPUTED_VALUE"""),44748.64583333333)</f>
        <v>44748.64583</v>
      </c>
      <c r="B417" s="1">
        <f>IFERROR(__xludf.DUMMYFUNCTION("""COMPUTED_VALUE"""),39.35)</f>
        <v>39.35</v>
      </c>
    </row>
    <row r="418">
      <c r="A418" s="2">
        <f>IFERROR(__xludf.DUMMYFUNCTION("""COMPUTED_VALUE"""),44749.64583333333)</f>
        <v>44749.64583</v>
      </c>
      <c r="B418" s="1">
        <f>IFERROR(__xludf.DUMMYFUNCTION("""COMPUTED_VALUE"""),39.9)</f>
        <v>39.9</v>
      </c>
    </row>
    <row r="419">
      <c r="A419" s="2">
        <f>IFERROR(__xludf.DUMMYFUNCTION("""COMPUTED_VALUE"""),44750.64583333333)</f>
        <v>44750.64583</v>
      </c>
      <c r="B419" s="1">
        <f>IFERROR(__xludf.DUMMYFUNCTION("""COMPUTED_VALUE"""),40.05)</f>
        <v>40.05</v>
      </c>
    </row>
    <row r="420">
      <c r="A420" s="2">
        <f>IFERROR(__xludf.DUMMYFUNCTION("""COMPUTED_VALUE"""),44753.64583333333)</f>
        <v>44753.64583</v>
      </c>
      <c r="B420" s="1">
        <f>IFERROR(__xludf.DUMMYFUNCTION("""COMPUTED_VALUE"""),40.9)</f>
        <v>40.9</v>
      </c>
    </row>
    <row r="421">
      <c r="A421" s="2">
        <f>IFERROR(__xludf.DUMMYFUNCTION("""COMPUTED_VALUE"""),44754.64583333333)</f>
        <v>44754.64583</v>
      </c>
      <c r="B421" s="1">
        <f>IFERROR(__xludf.DUMMYFUNCTION("""COMPUTED_VALUE"""),41.1)</f>
        <v>41.1</v>
      </c>
    </row>
    <row r="422">
      <c r="A422" s="2">
        <f>IFERROR(__xludf.DUMMYFUNCTION("""COMPUTED_VALUE"""),44755.64583333333)</f>
        <v>44755.64583</v>
      </c>
      <c r="B422" s="1">
        <f>IFERROR(__xludf.DUMMYFUNCTION("""COMPUTED_VALUE"""),40.75)</f>
        <v>40.75</v>
      </c>
    </row>
    <row r="423">
      <c r="A423" s="2">
        <f>IFERROR(__xludf.DUMMYFUNCTION("""COMPUTED_VALUE"""),44756.64583333333)</f>
        <v>44756.64583</v>
      </c>
      <c r="B423" s="1">
        <f>IFERROR(__xludf.DUMMYFUNCTION("""COMPUTED_VALUE"""),39.9)</f>
        <v>39.9</v>
      </c>
    </row>
    <row r="424">
      <c r="A424" s="2">
        <f>IFERROR(__xludf.DUMMYFUNCTION("""COMPUTED_VALUE"""),44757.64583333333)</f>
        <v>44757.64583</v>
      </c>
      <c r="B424" s="1">
        <f>IFERROR(__xludf.DUMMYFUNCTION("""COMPUTED_VALUE"""),40.15)</f>
        <v>40.15</v>
      </c>
    </row>
    <row r="425">
      <c r="A425" s="2">
        <f>IFERROR(__xludf.DUMMYFUNCTION("""COMPUTED_VALUE"""),44760.64583333333)</f>
        <v>44760.64583</v>
      </c>
      <c r="B425" s="1">
        <f>IFERROR(__xludf.DUMMYFUNCTION("""COMPUTED_VALUE"""),41.55)</f>
        <v>41.55</v>
      </c>
    </row>
    <row r="426">
      <c r="A426" s="2">
        <f>IFERROR(__xludf.DUMMYFUNCTION("""COMPUTED_VALUE"""),44761.64583333333)</f>
        <v>44761.64583</v>
      </c>
      <c r="B426" s="1">
        <f>IFERROR(__xludf.DUMMYFUNCTION("""COMPUTED_VALUE"""),41.7)</f>
        <v>41.7</v>
      </c>
    </row>
    <row r="427">
      <c r="A427" s="2">
        <f>IFERROR(__xludf.DUMMYFUNCTION("""COMPUTED_VALUE"""),44762.64583333333)</f>
        <v>44762.64583</v>
      </c>
      <c r="B427" s="1">
        <f>IFERROR(__xludf.DUMMYFUNCTION("""COMPUTED_VALUE"""),42.55)</f>
        <v>42.55</v>
      </c>
    </row>
    <row r="428">
      <c r="A428" s="2">
        <f>IFERROR(__xludf.DUMMYFUNCTION("""COMPUTED_VALUE"""),44763.64583333333)</f>
        <v>44763.64583</v>
      </c>
      <c r="B428" s="1">
        <f>IFERROR(__xludf.DUMMYFUNCTION("""COMPUTED_VALUE"""),43.2)</f>
        <v>43.2</v>
      </c>
    </row>
    <row r="429">
      <c r="A429" s="2">
        <f>IFERROR(__xludf.DUMMYFUNCTION("""COMPUTED_VALUE"""),44764.64583333333)</f>
        <v>44764.64583</v>
      </c>
      <c r="B429" s="1">
        <f>IFERROR(__xludf.DUMMYFUNCTION("""COMPUTED_VALUE"""),44.9)</f>
        <v>44.9</v>
      </c>
    </row>
    <row r="430">
      <c r="A430" s="2">
        <f>IFERROR(__xludf.DUMMYFUNCTION("""COMPUTED_VALUE"""),44767.64583333333)</f>
        <v>44767.64583</v>
      </c>
      <c r="B430" s="1">
        <f>IFERROR(__xludf.DUMMYFUNCTION("""COMPUTED_VALUE"""),45.3)</f>
        <v>45.3</v>
      </c>
    </row>
    <row r="431">
      <c r="A431" s="2">
        <f>IFERROR(__xludf.DUMMYFUNCTION("""COMPUTED_VALUE"""),44768.64583333333)</f>
        <v>44768.64583</v>
      </c>
      <c r="B431" s="1">
        <f>IFERROR(__xludf.DUMMYFUNCTION("""COMPUTED_VALUE"""),46.75)</f>
        <v>46.75</v>
      </c>
    </row>
    <row r="432">
      <c r="A432" s="2">
        <f>IFERROR(__xludf.DUMMYFUNCTION("""COMPUTED_VALUE"""),44769.64583333333)</f>
        <v>44769.64583</v>
      </c>
      <c r="B432" s="1">
        <f>IFERROR(__xludf.DUMMYFUNCTION("""COMPUTED_VALUE"""),46.4)</f>
        <v>46.4</v>
      </c>
    </row>
    <row r="433">
      <c r="A433" s="2">
        <f>IFERROR(__xludf.DUMMYFUNCTION("""COMPUTED_VALUE"""),44770.64583333333)</f>
        <v>44770.64583</v>
      </c>
      <c r="B433" s="1">
        <f>IFERROR(__xludf.DUMMYFUNCTION("""COMPUTED_VALUE"""),46.45)</f>
        <v>46.45</v>
      </c>
    </row>
    <row r="434">
      <c r="A434" s="2">
        <f>IFERROR(__xludf.DUMMYFUNCTION("""COMPUTED_VALUE"""),44771.64583333333)</f>
        <v>44771.64583</v>
      </c>
      <c r="B434" s="1">
        <f>IFERROR(__xludf.DUMMYFUNCTION("""COMPUTED_VALUE"""),44.5)</f>
        <v>44.5</v>
      </c>
    </row>
    <row r="435">
      <c r="A435" s="2">
        <f>IFERROR(__xludf.DUMMYFUNCTION("""COMPUTED_VALUE"""),44774.64583333333)</f>
        <v>44774.64583</v>
      </c>
      <c r="B435" s="1">
        <f>IFERROR(__xludf.DUMMYFUNCTION("""COMPUTED_VALUE"""),44.85)</f>
        <v>44.85</v>
      </c>
    </row>
    <row r="436">
      <c r="A436" s="2">
        <f>IFERROR(__xludf.DUMMYFUNCTION("""COMPUTED_VALUE"""),44775.64583333333)</f>
        <v>44775.64583</v>
      </c>
      <c r="B436" s="1">
        <f>IFERROR(__xludf.DUMMYFUNCTION("""COMPUTED_VALUE"""),45.25)</f>
        <v>45.25</v>
      </c>
    </row>
    <row r="437">
      <c r="A437" s="2">
        <f>IFERROR(__xludf.DUMMYFUNCTION("""COMPUTED_VALUE"""),44776.64583333333)</f>
        <v>44776.64583</v>
      </c>
      <c r="B437" s="1">
        <f>IFERROR(__xludf.DUMMYFUNCTION("""COMPUTED_VALUE"""),44.6)</f>
        <v>44.6</v>
      </c>
    </row>
    <row r="438">
      <c r="A438" s="2">
        <f>IFERROR(__xludf.DUMMYFUNCTION("""COMPUTED_VALUE"""),44777.64583333333)</f>
        <v>44777.64583</v>
      </c>
      <c r="B438" s="1">
        <f>IFERROR(__xludf.DUMMYFUNCTION("""COMPUTED_VALUE"""),44.25)</f>
        <v>44.25</v>
      </c>
    </row>
    <row r="439">
      <c r="A439" s="2">
        <f>IFERROR(__xludf.DUMMYFUNCTION("""COMPUTED_VALUE"""),44778.64583333333)</f>
        <v>44778.64583</v>
      </c>
      <c r="B439" s="1">
        <f>IFERROR(__xludf.DUMMYFUNCTION("""COMPUTED_VALUE"""),44.55)</f>
        <v>44.55</v>
      </c>
    </row>
    <row r="440">
      <c r="A440" s="2">
        <f>IFERROR(__xludf.DUMMYFUNCTION("""COMPUTED_VALUE"""),44781.64583333333)</f>
        <v>44781.64583</v>
      </c>
      <c r="B440" s="1">
        <f>IFERROR(__xludf.DUMMYFUNCTION("""COMPUTED_VALUE"""),44.05)</f>
        <v>44.05</v>
      </c>
    </row>
    <row r="441">
      <c r="A441" s="2">
        <f>IFERROR(__xludf.DUMMYFUNCTION("""COMPUTED_VALUE"""),44783.64583333333)</f>
        <v>44783.64583</v>
      </c>
      <c r="B441" s="1">
        <f>IFERROR(__xludf.DUMMYFUNCTION("""COMPUTED_VALUE"""),43.95)</f>
        <v>43.95</v>
      </c>
    </row>
    <row r="442">
      <c r="A442" s="2">
        <f>IFERROR(__xludf.DUMMYFUNCTION("""COMPUTED_VALUE"""),44784.64583333333)</f>
        <v>44784.64583</v>
      </c>
      <c r="B442" s="1">
        <f>IFERROR(__xludf.DUMMYFUNCTION("""COMPUTED_VALUE"""),43.55)</f>
        <v>43.55</v>
      </c>
    </row>
    <row r="443">
      <c r="A443" s="2">
        <f>IFERROR(__xludf.DUMMYFUNCTION("""COMPUTED_VALUE"""),44785.64583333333)</f>
        <v>44785.64583</v>
      </c>
      <c r="B443" s="1">
        <f>IFERROR(__xludf.DUMMYFUNCTION("""COMPUTED_VALUE"""),43.2)</f>
        <v>43.2</v>
      </c>
    </row>
    <row r="444">
      <c r="A444" s="2">
        <f>IFERROR(__xludf.DUMMYFUNCTION("""COMPUTED_VALUE"""),44789.64583333333)</f>
        <v>44789.64583</v>
      </c>
      <c r="B444" s="1">
        <f>IFERROR(__xludf.DUMMYFUNCTION("""COMPUTED_VALUE"""),44.5)</f>
        <v>44.5</v>
      </c>
    </row>
    <row r="445">
      <c r="A445" s="2">
        <f>IFERROR(__xludf.DUMMYFUNCTION("""COMPUTED_VALUE"""),44790.64583333333)</f>
        <v>44790.64583</v>
      </c>
      <c r="B445" s="1">
        <f>IFERROR(__xludf.DUMMYFUNCTION("""COMPUTED_VALUE"""),45.0)</f>
        <v>45</v>
      </c>
    </row>
    <row r="446">
      <c r="A446" s="2">
        <f>IFERROR(__xludf.DUMMYFUNCTION("""COMPUTED_VALUE"""),44791.64583333333)</f>
        <v>44791.64583</v>
      </c>
      <c r="B446" s="1">
        <f>IFERROR(__xludf.DUMMYFUNCTION("""COMPUTED_VALUE"""),45.55)</f>
        <v>45.55</v>
      </c>
    </row>
    <row r="447">
      <c r="A447" s="2">
        <f>IFERROR(__xludf.DUMMYFUNCTION("""COMPUTED_VALUE"""),44792.64583333333)</f>
        <v>44792.64583</v>
      </c>
      <c r="B447" s="1">
        <f>IFERROR(__xludf.DUMMYFUNCTION("""COMPUTED_VALUE"""),44.55)</f>
        <v>44.55</v>
      </c>
    </row>
    <row r="448">
      <c r="A448" s="2">
        <f>IFERROR(__xludf.DUMMYFUNCTION("""COMPUTED_VALUE"""),44795.64583333333)</f>
        <v>44795.64583</v>
      </c>
      <c r="B448" s="1">
        <f>IFERROR(__xludf.DUMMYFUNCTION("""COMPUTED_VALUE"""),43.9)</f>
        <v>43.9</v>
      </c>
    </row>
    <row r="449">
      <c r="A449" s="2">
        <f>IFERROR(__xludf.DUMMYFUNCTION("""COMPUTED_VALUE"""),44796.64583333333)</f>
        <v>44796.64583</v>
      </c>
      <c r="B449" s="1">
        <f>IFERROR(__xludf.DUMMYFUNCTION("""COMPUTED_VALUE"""),43.8)</f>
        <v>43.8</v>
      </c>
    </row>
    <row r="450">
      <c r="A450" s="2">
        <f>IFERROR(__xludf.DUMMYFUNCTION("""COMPUTED_VALUE"""),44797.64583333333)</f>
        <v>44797.64583</v>
      </c>
      <c r="B450" s="1">
        <f>IFERROR(__xludf.DUMMYFUNCTION("""COMPUTED_VALUE"""),43.95)</f>
        <v>43.95</v>
      </c>
    </row>
    <row r="451">
      <c r="A451" s="2">
        <f>IFERROR(__xludf.DUMMYFUNCTION("""COMPUTED_VALUE"""),44798.64583333333)</f>
        <v>44798.64583</v>
      </c>
      <c r="B451" s="1">
        <f>IFERROR(__xludf.DUMMYFUNCTION("""COMPUTED_VALUE"""),46.5)</f>
        <v>46.5</v>
      </c>
    </row>
    <row r="452">
      <c r="A452" s="2">
        <f>IFERROR(__xludf.DUMMYFUNCTION("""COMPUTED_VALUE"""),44799.64583333333)</f>
        <v>44799.64583</v>
      </c>
      <c r="B452" s="1">
        <f>IFERROR(__xludf.DUMMYFUNCTION("""COMPUTED_VALUE"""),47.0)</f>
        <v>47</v>
      </c>
    </row>
    <row r="453">
      <c r="A453" s="2">
        <f>IFERROR(__xludf.DUMMYFUNCTION("""COMPUTED_VALUE"""),44802.64583333333)</f>
        <v>44802.64583</v>
      </c>
      <c r="B453" s="1">
        <f>IFERROR(__xludf.DUMMYFUNCTION("""COMPUTED_VALUE"""),45.55)</f>
        <v>45.55</v>
      </c>
    </row>
    <row r="454">
      <c r="A454" s="2">
        <f>IFERROR(__xludf.DUMMYFUNCTION("""COMPUTED_VALUE"""),44803.64583333333)</f>
        <v>44803.64583</v>
      </c>
      <c r="B454" s="1">
        <f>IFERROR(__xludf.DUMMYFUNCTION("""COMPUTED_VALUE"""),46.0)</f>
        <v>46</v>
      </c>
    </row>
    <row r="455">
      <c r="A455" s="2">
        <f>IFERROR(__xludf.DUMMYFUNCTION("""COMPUTED_VALUE"""),44805.64583333333)</f>
        <v>44805.64583</v>
      </c>
      <c r="B455" s="1">
        <f>IFERROR(__xludf.DUMMYFUNCTION("""COMPUTED_VALUE"""),45.95)</f>
        <v>45.95</v>
      </c>
    </row>
    <row r="456">
      <c r="A456" s="2">
        <f>IFERROR(__xludf.DUMMYFUNCTION("""COMPUTED_VALUE"""),44806.64583333333)</f>
        <v>44806.64583</v>
      </c>
      <c r="B456" s="1">
        <f>IFERROR(__xludf.DUMMYFUNCTION("""COMPUTED_VALUE"""),45.7)</f>
        <v>45.7</v>
      </c>
    </row>
    <row r="457">
      <c r="A457" s="2">
        <f>IFERROR(__xludf.DUMMYFUNCTION("""COMPUTED_VALUE"""),44809.64583333333)</f>
        <v>44809.64583</v>
      </c>
      <c r="B457" s="1">
        <f>IFERROR(__xludf.DUMMYFUNCTION("""COMPUTED_VALUE"""),46.8)</f>
        <v>46.8</v>
      </c>
    </row>
    <row r="458">
      <c r="A458" s="2">
        <f>IFERROR(__xludf.DUMMYFUNCTION("""COMPUTED_VALUE"""),44810.64583333333)</f>
        <v>44810.64583</v>
      </c>
      <c r="B458" s="1">
        <f>IFERROR(__xludf.DUMMYFUNCTION("""COMPUTED_VALUE"""),47.3)</f>
        <v>47.3</v>
      </c>
    </row>
    <row r="459">
      <c r="A459" s="2">
        <f>IFERROR(__xludf.DUMMYFUNCTION("""COMPUTED_VALUE"""),44811.64583333333)</f>
        <v>44811.64583</v>
      </c>
      <c r="B459" s="1">
        <f>IFERROR(__xludf.DUMMYFUNCTION("""COMPUTED_VALUE"""),47.2)</f>
        <v>47.2</v>
      </c>
    </row>
    <row r="460">
      <c r="A460" s="2">
        <f>IFERROR(__xludf.DUMMYFUNCTION("""COMPUTED_VALUE"""),44812.64583333333)</f>
        <v>44812.64583</v>
      </c>
      <c r="B460" s="1">
        <f>IFERROR(__xludf.DUMMYFUNCTION("""COMPUTED_VALUE"""),47.2)</f>
        <v>47.2</v>
      </c>
    </row>
    <row r="461">
      <c r="A461" s="2">
        <f>IFERROR(__xludf.DUMMYFUNCTION("""COMPUTED_VALUE"""),44813.64583333333)</f>
        <v>44813.64583</v>
      </c>
      <c r="B461" s="1">
        <f>IFERROR(__xludf.DUMMYFUNCTION("""COMPUTED_VALUE"""),47.8)</f>
        <v>47.8</v>
      </c>
    </row>
    <row r="462">
      <c r="A462" s="2">
        <f>IFERROR(__xludf.DUMMYFUNCTION("""COMPUTED_VALUE"""),44816.64583333333)</f>
        <v>44816.64583</v>
      </c>
      <c r="B462" s="1">
        <f>IFERROR(__xludf.DUMMYFUNCTION("""COMPUTED_VALUE"""),47.95)</f>
        <v>47.95</v>
      </c>
    </row>
    <row r="463">
      <c r="A463" s="2">
        <f>IFERROR(__xludf.DUMMYFUNCTION("""COMPUTED_VALUE"""),44817.64583333333)</f>
        <v>44817.64583</v>
      </c>
      <c r="B463" s="1">
        <f>IFERROR(__xludf.DUMMYFUNCTION("""COMPUTED_VALUE"""),48.4)</f>
        <v>48.4</v>
      </c>
    </row>
    <row r="464">
      <c r="A464" s="2">
        <f>IFERROR(__xludf.DUMMYFUNCTION("""COMPUTED_VALUE"""),44818.64583333333)</f>
        <v>44818.64583</v>
      </c>
      <c r="B464" s="1">
        <f>IFERROR(__xludf.DUMMYFUNCTION("""COMPUTED_VALUE"""),51.05)</f>
        <v>51.05</v>
      </c>
    </row>
    <row r="465">
      <c r="A465" s="2">
        <f>IFERROR(__xludf.DUMMYFUNCTION("""COMPUTED_VALUE"""),44819.64583333333)</f>
        <v>44819.64583</v>
      </c>
      <c r="B465" s="1">
        <f>IFERROR(__xludf.DUMMYFUNCTION("""COMPUTED_VALUE"""),50.9)</f>
        <v>50.9</v>
      </c>
    </row>
    <row r="466">
      <c r="A466" s="2">
        <f>IFERROR(__xludf.DUMMYFUNCTION("""COMPUTED_VALUE"""),44820.64583333333)</f>
        <v>44820.64583</v>
      </c>
      <c r="B466" s="1">
        <f>IFERROR(__xludf.DUMMYFUNCTION("""COMPUTED_VALUE"""),49.5)</f>
        <v>49.5</v>
      </c>
    </row>
    <row r="467">
      <c r="A467" s="2">
        <f>IFERROR(__xludf.DUMMYFUNCTION("""COMPUTED_VALUE"""),44823.64583333333)</f>
        <v>44823.64583</v>
      </c>
      <c r="B467" s="1">
        <f>IFERROR(__xludf.DUMMYFUNCTION("""COMPUTED_VALUE"""),49.75)</f>
        <v>49.75</v>
      </c>
    </row>
    <row r="468">
      <c r="A468" s="2">
        <f>IFERROR(__xludf.DUMMYFUNCTION("""COMPUTED_VALUE"""),44824.64583333333)</f>
        <v>44824.64583</v>
      </c>
      <c r="B468" s="1">
        <f>IFERROR(__xludf.DUMMYFUNCTION("""COMPUTED_VALUE"""),50.35)</f>
        <v>50.35</v>
      </c>
    </row>
    <row r="469">
      <c r="A469" s="2">
        <f>IFERROR(__xludf.DUMMYFUNCTION("""COMPUTED_VALUE"""),44825.64583333333)</f>
        <v>44825.64583</v>
      </c>
      <c r="B469" s="1">
        <f>IFERROR(__xludf.DUMMYFUNCTION("""COMPUTED_VALUE"""),50.05)</f>
        <v>50.05</v>
      </c>
    </row>
    <row r="470">
      <c r="A470" s="2">
        <f>IFERROR(__xludf.DUMMYFUNCTION("""COMPUTED_VALUE"""),44826.64583333333)</f>
        <v>44826.64583</v>
      </c>
      <c r="B470" s="1">
        <f>IFERROR(__xludf.DUMMYFUNCTION("""COMPUTED_VALUE"""),50.6)</f>
        <v>50.6</v>
      </c>
    </row>
    <row r="471">
      <c r="A471" s="2">
        <f>IFERROR(__xludf.DUMMYFUNCTION("""COMPUTED_VALUE"""),44827.64583333333)</f>
        <v>44827.64583</v>
      </c>
      <c r="B471" s="1">
        <f>IFERROR(__xludf.DUMMYFUNCTION("""COMPUTED_VALUE"""),49.3)</f>
        <v>49.3</v>
      </c>
    </row>
    <row r="472">
      <c r="A472" s="2">
        <f>IFERROR(__xludf.DUMMYFUNCTION("""COMPUTED_VALUE"""),44830.64583333333)</f>
        <v>44830.64583</v>
      </c>
      <c r="B472" s="1">
        <f>IFERROR(__xludf.DUMMYFUNCTION("""COMPUTED_VALUE"""),48.0)</f>
        <v>48</v>
      </c>
    </row>
    <row r="473">
      <c r="A473" s="2">
        <f>IFERROR(__xludf.DUMMYFUNCTION("""COMPUTED_VALUE"""),44831.64583333333)</f>
        <v>44831.64583</v>
      </c>
      <c r="B473" s="1">
        <f>IFERROR(__xludf.DUMMYFUNCTION("""COMPUTED_VALUE"""),48.2)</f>
        <v>48.2</v>
      </c>
    </row>
    <row r="474">
      <c r="A474" s="2">
        <f>IFERROR(__xludf.DUMMYFUNCTION("""COMPUTED_VALUE"""),44832.64583333333)</f>
        <v>44832.64583</v>
      </c>
      <c r="B474" s="1">
        <f>IFERROR(__xludf.DUMMYFUNCTION("""COMPUTED_VALUE"""),47.55)</f>
        <v>47.55</v>
      </c>
    </row>
    <row r="475">
      <c r="A475" s="2">
        <f>IFERROR(__xludf.DUMMYFUNCTION("""COMPUTED_VALUE"""),44833.64583333333)</f>
        <v>44833.64583</v>
      </c>
      <c r="B475" s="1">
        <f>IFERROR(__xludf.DUMMYFUNCTION("""COMPUTED_VALUE"""),47.7)</f>
        <v>47.7</v>
      </c>
    </row>
    <row r="476">
      <c r="A476" s="2">
        <f>IFERROR(__xludf.DUMMYFUNCTION("""COMPUTED_VALUE"""),44834.64583333333)</f>
        <v>44834.64583</v>
      </c>
      <c r="B476" s="1">
        <f>IFERROR(__xludf.DUMMYFUNCTION("""COMPUTED_VALUE"""),50.0)</f>
        <v>50</v>
      </c>
    </row>
    <row r="477">
      <c r="A477" s="2">
        <f>IFERROR(__xludf.DUMMYFUNCTION("""COMPUTED_VALUE"""),44837.64583333333)</f>
        <v>44837.64583</v>
      </c>
      <c r="B477" s="1">
        <f>IFERROR(__xludf.DUMMYFUNCTION("""COMPUTED_VALUE"""),49.0)</f>
        <v>49</v>
      </c>
    </row>
    <row r="478">
      <c r="A478" s="2">
        <f>IFERROR(__xludf.DUMMYFUNCTION("""COMPUTED_VALUE"""),44838.64583333333)</f>
        <v>44838.64583</v>
      </c>
      <c r="B478" s="1">
        <f>IFERROR(__xludf.DUMMYFUNCTION("""COMPUTED_VALUE"""),49.85)</f>
        <v>49.85</v>
      </c>
    </row>
    <row r="479">
      <c r="A479" s="2">
        <f>IFERROR(__xludf.DUMMYFUNCTION("""COMPUTED_VALUE"""),44840.64583333333)</f>
        <v>44840.64583</v>
      </c>
      <c r="B479" s="1">
        <f>IFERROR(__xludf.DUMMYFUNCTION("""COMPUTED_VALUE"""),50.0)</f>
        <v>50</v>
      </c>
    </row>
    <row r="480">
      <c r="A480" s="2">
        <f>IFERROR(__xludf.DUMMYFUNCTION("""COMPUTED_VALUE"""),44841.64583333333)</f>
        <v>44841.64583</v>
      </c>
      <c r="B480" s="1">
        <f>IFERROR(__xludf.DUMMYFUNCTION("""COMPUTED_VALUE"""),50.85)</f>
        <v>50.85</v>
      </c>
    </row>
    <row r="481">
      <c r="A481" s="2">
        <f>IFERROR(__xludf.DUMMYFUNCTION("""COMPUTED_VALUE"""),44844.64583333333)</f>
        <v>44844.64583</v>
      </c>
      <c r="B481" s="1">
        <f>IFERROR(__xludf.DUMMYFUNCTION("""COMPUTED_VALUE"""),50.1)</f>
        <v>50.1</v>
      </c>
    </row>
    <row r="482">
      <c r="A482" s="2">
        <f>IFERROR(__xludf.DUMMYFUNCTION("""COMPUTED_VALUE"""),44845.64583333333)</f>
        <v>44845.64583</v>
      </c>
      <c r="B482" s="1">
        <f>IFERROR(__xludf.DUMMYFUNCTION("""COMPUTED_VALUE"""),48.95)</f>
        <v>48.95</v>
      </c>
    </row>
    <row r="483">
      <c r="A483" s="2">
        <f>IFERROR(__xludf.DUMMYFUNCTION("""COMPUTED_VALUE"""),44846.64583333333)</f>
        <v>44846.64583</v>
      </c>
      <c r="B483" s="1">
        <f>IFERROR(__xludf.DUMMYFUNCTION("""COMPUTED_VALUE"""),48.45)</f>
        <v>48.45</v>
      </c>
    </row>
    <row r="484">
      <c r="A484" s="2">
        <f>IFERROR(__xludf.DUMMYFUNCTION("""COMPUTED_VALUE"""),44847.64583333333)</f>
        <v>44847.64583</v>
      </c>
      <c r="B484" s="1">
        <f>IFERROR(__xludf.DUMMYFUNCTION("""COMPUTED_VALUE"""),48.2)</f>
        <v>48.2</v>
      </c>
    </row>
    <row r="485">
      <c r="A485" s="2">
        <f>IFERROR(__xludf.DUMMYFUNCTION("""COMPUTED_VALUE"""),44848.64583333333)</f>
        <v>44848.64583</v>
      </c>
      <c r="B485" s="1">
        <f>IFERROR(__xludf.DUMMYFUNCTION("""COMPUTED_VALUE"""),48.0)</f>
        <v>48</v>
      </c>
    </row>
    <row r="486">
      <c r="A486" s="2">
        <f>IFERROR(__xludf.DUMMYFUNCTION("""COMPUTED_VALUE"""),44851.64583333333)</f>
        <v>44851.64583</v>
      </c>
      <c r="B486" s="1">
        <f>IFERROR(__xludf.DUMMYFUNCTION("""COMPUTED_VALUE"""),47.8)</f>
        <v>47.8</v>
      </c>
    </row>
    <row r="487">
      <c r="A487" s="2">
        <f>IFERROR(__xludf.DUMMYFUNCTION("""COMPUTED_VALUE"""),44852.64583333333)</f>
        <v>44852.64583</v>
      </c>
      <c r="B487" s="1">
        <f>IFERROR(__xludf.DUMMYFUNCTION("""COMPUTED_VALUE"""),47.65)</f>
        <v>47.65</v>
      </c>
    </row>
    <row r="488">
      <c r="A488" s="2">
        <f>IFERROR(__xludf.DUMMYFUNCTION("""COMPUTED_VALUE"""),44853.64583333333)</f>
        <v>44853.64583</v>
      </c>
      <c r="B488" s="1">
        <f>IFERROR(__xludf.DUMMYFUNCTION("""COMPUTED_VALUE"""),47.55)</f>
        <v>47.55</v>
      </c>
    </row>
    <row r="489">
      <c r="A489" s="2">
        <f>IFERROR(__xludf.DUMMYFUNCTION("""COMPUTED_VALUE"""),44854.64583333333)</f>
        <v>44854.64583</v>
      </c>
      <c r="B489" s="1">
        <f>IFERROR(__xludf.DUMMYFUNCTION("""COMPUTED_VALUE"""),47.35)</f>
        <v>47.35</v>
      </c>
    </row>
    <row r="490">
      <c r="A490" s="2">
        <f>IFERROR(__xludf.DUMMYFUNCTION("""COMPUTED_VALUE"""),44855.64583333333)</f>
        <v>44855.64583</v>
      </c>
      <c r="B490" s="1">
        <f>IFERROR(__xludf.DUMMYFUNCTION("""COMPUTED_VALUE"""),47.25)</f>
        <v>47.25</v>
      </c>
    </row>
    <row r="491">
      <c r="A491" s="2">
        <f>IFERROR(__xludf.DUMMYFUNCTION("""COMPUTED_VALUE"""),44859.64583333333)</f>
        <v>44859.64583</v>
      </c>
      <c r="B491" s="1">
        <f>IFERROR(__xludf.DUMMYFUNCTION("""COMPUTED_VALUE"""),48.1)</f>
        <v>48.1</v>
      </c>
    </row>
    <row r="492">
      <c r="A492" s="2">
        <f>IFERROR(__xludf.DUMMYFUNCTION("""COMPUTED_VALUE"""),44861.64583333333)</f>
        <v>44861.64583</v>
      </c>
      <c r="B492" s="1">
        <f>IFERROR(__xludf.DUMMYFUNCTION("""COMPUTED_VALUE"""),48.35)</f>
        <v>48.35</v>
      </c>
    </row>
    <row r="493">
      <c r="A493" s="2">
        <f>IFERROR(__xludf.DUMMYFUNCTION("""COMPUTED_VALUE"""),44862.64583333333)</f>
        <v>44862.64583</v>
      </c>
      <c r="B493" s="1">
        <f>IFERROR(__xludf.DUMMYFUNCTION("""COMPUTED_VALUE"""),49.0)</f>
        <v>49</v>
      </c>
    </row>
    <row r="494">
      <c r="A494" s="2">
        <f>IFERROR(__xludf.DUMMYFUNCTION("""COMPUTED_VALUE"""),44865.64583333333)</f>
        <v>44865.64583</v>
      </c>
      <c r="B494" s="1">
        <f>IFERROR(__xludf.DUMMYFUNCTION("""COMPUTED_VALUE"""),50.1)</f>
        <v>50.1</v>
      </c>
    </row>
    <row r="495">
      <c r="A495" s="2">
        <f>IFERROR(__xludf.DUMMYFUNCTION("""COMPUTED_VALUE"""),44866.64583333333)</f>
        <v>44866.64583</v>
      </c>
      <c r="B495" s="1">
        <f>IFERROR(__xludf.DUMMYFUNCTION("""COMPUTED_VALUE"""),51.05)</f>
        <v>51.05</v>
      </c>
    </row>
    <row r="496">
      <c r="A496" s="2">
        <f>IFERROR(__xludf.DUMMYFUNCTION("""COMPUTED_VALUE"""),44867.64583333333)</f>
        <v>44867.64583</v>
      </c>
      <c r="B496" s="1">
        <f>IFERROR(__xludf.DUMMYFUNCTION("""COMPUTED_VALUE"""),49.55)</f>
        <v>49.55</v>
      </c>
    </row>
    <row r="497">
      <c r="A497" s="2">
        <f>IFERROR(__xludf.DUMMYFUNCTION("""COMPUTED_VALUE"""),44868.64583333333)</f>
        <v>44868.64583</v>
      </c>
      <c r="B497" s="1">
        <f>IFERROR(__xludf.DUMMYFUNCTION("""COMPUTED_VALUE"""),49.0)</f>
        <v>49</v>
      </c>
    </row>
    <row r="498">
      <c r="A498" s="2">
        <f>IFERROR(__xludf.DUMMYFUNCTION("""COMPUTED_VALUE"""),44869.64583333333)</f>
        <v>44869.64583</v>
      </c>
      <c r="B498" s="1">
        <f>IFERROR(__xludf.DUMMYFUNCTION("""COMPUTED_VALUE"""),49.95)</f>
        <v>49.95</v>
      </c>
    </row>
    <row r="499">
      <c r="A499" s="2">
        <f>IFERROR(__xludf.DUMMYFUNCTION("""COMPUTED_VALUE"""),44872.64583333333)</f>
        <v>44872.64583</v>
      </c>
      <c r="B499" s="1">
        <f>IFERROR(__xludf.DUMMYFUNCTION("""COMPUTED_VALUE"""),51.2)</f>
        <v>51.2</v>
      </c>
    </row>
    <row r="500">
      <c r="A500" s="2">
        <f>IFERROR(__xludf.DUMMYFUNCTION("""COMPUTED_VALUE"""),44874.64583333333)</f>
        <v>44874.64583</v>
      </c>
      <c r="B500" s="1">
        <f>IFERROR(__xludf.DUMMYFUNCTION("""COMPUTED_VALUE"""),51.5)</f>
        <v>51.5</v>
      </c>
    </row>
    <row r="501">
      <c r="A501" s="2">
        <f>IFERROR(__xludf.DUMMYFUNCTION("""COMPUTED_VALUE"""),44875.64583333333)</f>
        <v>44875.64583</v>
      </c>
      <c r="B501" s="1">
        <f>IFERROR(__xludf.DUMMYFUNCTION("""COMPUTED_VALUE"""),51.45)</f>
        <v>51.45</v>
      </c>
    </row>
    <row r="502">
      <c r="A502" s="2">
        <f>IFERROR(__xludf.DUMMYFUNCTION("""COMPUTED_VALUE"""),44876.64583333333)</f>
        <v>44876.64583</v>
      </c>
      <c r="B502" s="1">
        <f>IFERROR(__xludf.DUMMYFUNCTION("""COMPUTED_VALUE"""),53.7)</f>
        <v>53.7</v>
      </c>
    </row>
    <row r="503">
      <c r="A503" s="2">
        <f>IFERROR(__xludf.DUMMYFUNCTION("""COMPUTED_VALUE"""),44879.64583333333)</f>
        <v>44879.64583</v>
      </c>
      <c r="B503" s="1">
        <f>IFERROR(__xludf.DUMMYFUNCTION("""COMPUTED_VALUE"""),53.45)</f>
        <v>53.45</v>
      </c>
    </row>
    <row r="504">
      <c r="A504" s="2">
        <f>IFERROR(__xludf.DUMMYFUNCTION("""COMPUTED_VALUE"""),44880.64583333333)</f>
        <v>44880.64583</v>
      </c>
      <c r="B504" s="1">
        <f>IFERROR(__xludf.DUMMYFUNCTION("""COMPUTED_VALUE"""),51.95)</f>
        <v>51.95</v>
      </c>
    </row>
    <row r="505">
      <c r="A505" s="2">
        <f>IFERROR(__xludf.DUMMYFUNCTION("""COMPUTED_VALUE"""),44881.64583333333)</f>
        <v>44881.64583</v>
      </c>
      <c r="B505" s="1">
        <f>IFERROR(__xludf.DUMMYFUNCTION("""COMPUTED_VALUE"""),50.8)</f>
        <v>50.8</v>
      </c>
    </row>
    <row r="506">
      <c r="A506" s="2">
        <f>IFERROR(__xludf.DUMMYFUNCTION("""COMPUTED_VALUE"""),44882.64583333333)</f>
        <v>44882.64583</v>
      </c>
      <c r="B506" s="1">
        <f>IFERROR(__xludf.DUMMYFUNCTION("""COMPUTED_VALUE"""),53.5)</f>
        <v>53.5</v>
      </c>
    </row>
    <row r="507">
      <c r="A507" s="2">
        <f>IFERROR(__xludf.DUMMYFUNCTION("""COMPUTED_VALUE"""),44883.64583333333)</f>
        <v>44883.64583</v>
      </c>
      <c r="B507" s="1">
        <f>IFERROR(__xludf.DUMMYFUNCTION("""COMPUTED_VALUE"""),53.9)</f>
        <v>53.9</v>
      </c>
    </row>
    <row r="508">
      <c r="A508" s="2">
        <f>IFERROR(__xludf.DUMMYFUNCTION("""COMPUTED_VALUE"""),44886.64583333333)</f>
        <v>44886.64583</v>
      </c>
      <c r="B508" s="1">
        <f>IFERROR(__xludf.DUMMYFUNCTION("""COMPUTED_VALUE"""),52.7)</f>
        <v>52.7</v>
      </c>
    </row>
    <row r="509">
      <c r="A509" s="2">
        <f>IFERROR(__xludf.DUMMYFUNCTION("""COMPUTED_VALUE"""),44887.64583333333)</f>
        <v>44887.64583</v>
      </c>
      <c r="B509" s="1">
        <f>IFERROR(__xludf.DUMMYFUNCTION("""COMPUTED_VALUE"""),52.25)</f>
        <v>52.25</v>
      </c>
    </row>
    <row r="510">
      <c r="A510" s="2">
        <f>IFERROR(__xludf.DUMMYFUNCTION("""COMPUTED_VALUE"""),44888.64583333333)</f>
        <v>44888.64583</v>
      </c>
      <c r="B510" s="1">
        <f>IFERROR(__xludf.DUMMYFUNCTION("""COMPUTED_VALUE"""),52.65)</f>
        <v>52.65</v>
      </c>
    </row>
    <row r="511">
      <c r="A511" s="2">
        <f>IFERROR(__xludf.DUMMYFUNCTION("""COMPUTED_VALUE"""),44889.64583333333)</f>
        <v>44889.64583</v>
      </c>
      <c r="B511" s="1">
        <f>IFERROR(__xludf.DUMMYFUNCTION("""COMPUTED_VALUE"""),52.3)</f>
        <v>52.3</v>
      </c>
    </row>
    <row r="512">
      <c r="A512" s="2">
        <f>IFERROR(__xludf.DUMMYFUNCTION("""COMPUTED_VALUE"""),44890.64583333333)</f>
        <v>44890.64583</v>
      </c>
      <c r="B512" s="1">
        <f>IFERROR(__xludf.DUMMYFUNCTION("""COMPUTED_VALUE"""),53.4)</f>
        <v>53.4</v>
      </c>
    </row>
    <row r="513">
      <c r="A513" s="2">
        <f>IFERROR(__xludf.DUMMYFUNCTION("""COMPUTED_VALUE"""),44893.64583333333)</f>
        <v>44893.64583</v>
      </c>
      <c r="B513" s="1">
        <f>IFERROR(__xludf.DUMMYFUNCTION("""COMPUTED_VALUE"""),53.6)</f>
        <v>53.6</v>
      </c>
    </row>
    <row r="514">
      <c r="A514" s="2">
        <f>IFERROR(__xludf.DUMMYFUNCTION("""COMPUTED_VALUE"""),44894.64583333333)</f>
        <v>44894.64583</v>
      </c>
      <c r="B514" s="1">
        <f>IFERROR(__xludf.DUMMYFUNCTION("""COMPUTED_VALUE"""),53.65)</f>
        <v>53.65</v>
      </c>
    </row>
    <row r="515">
      <c r="A515" s="2">
        <f>IFERROR(__xludf.DUMMYFUNCTION("""COMPUTED_VALUE"""),44895.64583333333)</f>
        <v>44895.64583</v>
      </c>
      <c r="B515" s="1">
        <f>IFERROR(__xludf.DUMMYFUNCTION("""COMPUTED_VALUE"""),57.15)</f>
        <v>57.15</v>
      </c>
    </row>
    <row r="516">
      <c r="A516" s="2">
        <f>IFERROR(__xludf.DUMMYFUNCTION("""COMPUTED_VALUE"""),44896.64583333333)</f>
        <v>44896.64583</v>
      </c>
      <c r="B516" s="1">
        <f>IFERROR(__xludf.DUMMYFUNCTION("""COMPUTED_VALUE"""),56.25)</f>
        <v>56.25</v>
      </c>
    </row>
    <row r="517">
      <c r="A517" s="2">
        <f>IFERROR(__xludf.DUMMYFUNCTION("""COMPUTED_VALUE"""),44897.64583333333)</f>
        <v>44897.64583</v>
      </c>
      <c r="B517" s="1">
        <f>IFERROR(__xludf.DUMMYFUNCTION("""COMPUTED_VALUE"""),56.65)</f>
        <v>56.65</v>
      </c>
    </row>
    <row r="518">
      <c r="A518" s="2">
        <f>IFERROR(__xludf.DUMMYFUNCTION("""COMPUTED_VALUE"""),44900.64583333333)</f>
        <v>44900.64583</v>
      </c>
      <c r="B518" s="1">
        <f>IFERROR(__xludf.DUMMYFUNCTION("""COMPUTED_VALUE"""),55.95)</f>
        <v>55.95</v>
      </c>
    </row>
    <row r="519">
      <c r="A519" s="2">
        <f>IFERROR(__xludf.DUMMYFUNCTION("""COMPUTED_VALUE"""),44901.64583333333)</f>
        <v>44901.64583</v>
      </c>
      <c r="B519" s="1">
        <f>IFERROR(__xludf.DUMMYFUNCTION("""COMPUTED_VALUE"""),59.1)</f>
        <v>59.1</v>
      </c>
    </row>
    <row r="520">
      <c r="A520" s="2">
        <f>IFERROR(__xludf.DUMMYFUNCTION("""COMPUTED_VALUE"""),44902.64583333333)</f>
        <v>44902.64583</v>
      </c>
      <c r="B520" s="1">
        <f>IFERROR(__xludf.DUMMYFUNCTION("""COMPUTED_VALUE"""),58.35)</f>
        <v>58.35</v>
      </c>
    </row>
    <row r="521">
      <c r="A521" s="2">
        <f>IFERROR(__xludf.DUMMYFUNCTION("""COMPUTED_VALUE"""),44903.64583333333)</f>
        <v>44903.64583</v>
      </c>
      <c r="B521" s="1">
        <f>IFERROR(__xludf.DUMMYFUNCTION("""COMPUTED_VALUE"""),58.6)</f>
        <v>58.6</v>
      </c>
    </row>
    <row r="522">
      <c r="A522" s="2">
        <f>IFERROR(__xludf.DUMMYFUNCTION("""COMPUTED_VALUE"""),44904.64583333333)</f>
        <v>44904.64583</v>
      </c>
      <c r="B522" s="1">
        <f>IFERROR(__xludf.DUMMYFUNCTION("""COMPUTED_VALUE"""),56.5)</f>
        <v>56.5</v>
      </c>
    </row>
    <row r="523">
      <c r="A523" s="2">
        <f>IFERROR(__xludf.DUMMYFUNCTION("""COMPUTED_VALUE"""),44907.64583333333)</f>
        <v>44907.64583</v>
      </c>
      <c r="B523" s="1">
        <f>IFERROR(__xludf.DUMMYFUNCTION("""COMPUTED_VALUE"""),57.65)</f>
        <v>57.65</v>
      </c>
    </row>
    <row r="524">
      <c r="A524" s="2">
        <f>IFERROR(__xludf.DUMMYFUNCTION("""COMPUTED_VALUE"""),44908.64583333333)</f>
        <v>44908.64583</v>
      </c>
      <c r="B524" s="1">
        <f>IFERROR(__xludf.DUMMYFUNCTION("""COMPUTED_VALUE"""),62.1)</f>
        <v>62.1</v>
      </c>
    </row>
    <row r="525">
      <c r="A525" s="2">
        <f>IFERROR(__xludf.DUMMYFUNCTION("""COMPUTED_VALUE"""),44909.64583333333)</f>
        <v>44909.64583</v>
      </c>
      <c r="B525" s="1">
        <f>IFERROR(__xludf.DUMMYFUNCTION("""COMPUTED_VALUE"""),60.65)</f>
        <v>60.65</v>
      </c>
    </row>
    <row r="526">
      <c r="A526" s="2">
        <f>IFERROR(__xludf.DUMMYFUNCTION("""COMPUTED_VALUE"""),44910.64583333333)</f>
        <v>44910.64583</v>
      </c>
      <c r="B526" s="1">
        <f>IFERROR(__xludf.DUMMYFUNCTION("""COMPUTED_VALUE"""),59.15)</f>
        <v>59.15</v>
      </c>
    </row>
    <row r="527">
      <c r="A527" s="2">
        <f>IFERROR(__xludf.DUMMYFUNCTION("""COMPUTED_VALUE"""),44911.64583333333)</f>
        <v>44911.64583</v>
      </c>
      <c r="B527" s="1">
        <f>IFERROR(__xludf.DUMMYFUNCTION("""COMPUTED_VALUE"""),57.1)</f>
        <v>57.1</v>
      </c>
    </row>
    <row r="528">
      <c r="A528" s="2">
        <f>IFERROR(__xludf.DUMMYFUNCTION("""COMPUTED_VALUE"""),44914.64583333333)</f>
        <v>44914.64583</v>
      </c>
      <c r="B528" s="1">
        <f>IFERROR(__xludf.DUMMYFUNCTION("""COMPUTED_VALUE"""),57.2)</f>
        <v>57.2</v>
      </c>
    </row>
    <row r="529">
      <c r="A529" s="2">
        <f>IFERROR(__xludf.DUMMYFUNCTION("""COMPUTED_VALUE"""),44915.64583333333)</f>
        <v>44915.64583</v>
      </c>
      <c r="B529" s="1">
        <f>IFERROR(__xludf.DUMMYFUNCTION("""COMPUTED_VALUE"""),56.25)</f>
        <v>56.25</v>
      </c>
    </row>
    <row r="530">
      <c r="A530" s="2">
        <f>IFERROR(__xludf.DUMMYFUNCTION("""COMPUTED_VALUE"""),44916.64583333333)</f>
        <v>44916.64583</v>
      </c>
      <c r="B530" s="1">
        <f>IFERROR(__xludf.DUMMYFUNCTION("""COMPUTED_VALUE"""),54.2)</f>
        <v>54.2</v>
      </c>
    </row>
    <row r="531">
      <c r="A531" s="2">
        <f>IFERROR(__xludf.DUMMYFUNCTION("""COMPUTED_VALUE"""),44917.64583333333)</f>
        <v>44917.64583</v>
      </c>
      <c r="B531" s="1">
        <f>IFERROR(__xludf.DUMMYFUNCTION("""COMPUTED_VALUE"""),52.5)</f>
        <v>52.5</v>
      </c>
    </row>
    <row r="532">
      <c r="A532" s="2">
        <f>IFERROR(__xludf.DUMMYFUNCTION("""COMPUTED_VALUE"""),44918.64583333333)</f>
        <v>44918.64583</v>
      </c>
      <c r="B532" s="1">
        <f>IFERROR(__xludf.DUMMYFUNCTION("""COMPUTED_VALUE"""),51.35)</f>
        <v>51.35</v>
      </c>
    </row>
    <row r="533">
      <c r="A533" s="2">
        <f>IFERROR(__xludf.DUMMYFUNCTION("""COMPUTED_VALUE"""),44921.64583333333)</f>
        <v>44921.64583</v>
      </c>
      <c r="B533" s="1">
        <f>IFERROR(__xludf.DUMMYFUNCTION("""COMPUTED_VALUE"""),54.15)</f>
        <v>54.15</v>
      </c>
    </row>
    <row r="534">
      <c r="A534" s="2">
        <f>IFERROR(__xludf.DUMMYFUNCTION("""COMPUTED_VALUE"""),44922.64583333333)</f>
        <v>44922.64583</v>
      </c>
      <c r="B534" s="1">
        <f>IFERROR(__xludf.DUMMYFUNCTION("""COMPUTED_VALUE"""),57.1)</f>
        <v>57.1</v>
      </c>
    </row>
    <row r="535">
      <c r="A535" s="2">
        <f>IFERROR(__xludf.DUMMYFUNCTION("""COMPUTED_VALUE"""),44923.64583333333)</f>
        <v>44923.64583</v>
      </c>
      <c r="B535" s="1">
        <f>IFERROR(__xludf.DUMMYFUNCTION("""COMPUTED_VALUE"""),57.15)</f>
        <v>57.15</v>
      </c>
    </row>
    <row r="536">
      <c r="A536" s="2">
        <f>IFERROR(__xludf.DUMMYFUNCTION("""COMPUTED_VALUE"""),44924.64583333333)</f>
        <v>44924.64583</v>
      </c>
      <c r="B536" s="1">
        <f>IFERROR(__xludf.DUMMYFUNCTION("""COMPUTED_VALUE"""),56.7)</f>
        <v>56.7</v>
      </c>
    </row>
    <row r="537">
      <c r="A537" s="2">
        <f>IFERROR(__xludf.DUMMYFUNCTION("""COMPUTED_VALUE"""),44925.64583333333)</f>
        <v>44925.64583</v>
      </c>
      <c r="B537" s="1">
        <f>IFERROR(__xludf.DUMMYFUNCTION("""COMPUTED_VALUE"""),58.35)</f>
        <v>58.35</v>
      </c>
    </row>
    <row r="538">
      <c r="A538" s="2">
        <f>IFERROR(__xludf.DUMMYFUNCTION("""COMPUTED_VALUE"""),44928.64583333333)</f>
        <v>44928.64583</v>
      </c>
      <c r="B538" s="1">
        <f>IFERROR(__xludf.DUMMYFUNCTION("""COMPUTED_VALUE"""),59.95)</f>
        <v>59.95</v>
      </c>
    </row>
    <row r="539">
      <c r="A539" s="2">
        <f>IFERROR(__xludf.DUMMYFUNCTION("""COMPUTED_VALUE"""),44929.64583333333)</f>
        <v>44929.64583</v>
      </c>
      <c r="B539" s="1">
        <f>IFERROR(__xludf.DUMMYFUNCTION("""COMPUTED_VALUE"""),59.35)</f>
        <v>59.35</v>
      </c>
    </row>
    <row r="540">
      <c r="A540" s="2">
        <f>IFERROR(__xludf.DUMMYFUNCTION("""COMPUTED_VALUE"""),44930.64583333333)</f>
        <v>44930.64583</v>
      </c>
      <c r="B540" s="1">
        <f>IFERROR(__xludf.DUMMYFUNCTION("""COMPUTED_VALUE"""),59.65)</f>
        <v>59.65</v>
      </c>
    </row>
    <row r="541">
      <c r="A541" s="2">
        <f>IFERROR(__xludf.DUMMYFUNCTION("""COMPUTED_VALUE"""),44931.64583333333)</f>
        <v>44931.64583</v>
      </c>
      <c r="B541" s="1">
        <f>IFERROR(__xludf.DUMMYFUNCTION("""COMPUTED_VALUE"""),59.15)</f>
        <v>59.15</v>
      </c>
    </row>
    <row r="542">
      <c r="A542" s="2">
        <f>IFERROR(__xludf.DUMMYFUNCTION("""COMPUTED_VALUE"""),44932.64583333333)</f>
        <v>44932.64583</v>
      </c>
      <c r="B542" s="1">
        <f>IFERROR(__xludf.DUMMYFUNCTION("""COMPUTED_VALUE"""),58.7)</f>
        <v>58.7</v>
      </c>
    </row>
    <row r="543">
      <c r="A543" s="2">
        <f>IFERROR(__xludf.DUMMYFUNCTION("""COMPUTED_VALUE"""),44935.64583333333)</f>
        <v>44935.64583</v>
      </c>
      <c r="B543" s="1">
        <f>IFERROR(__xludf.DUMMYFUNCTION("""COMPUTED_VALUE"""),57.15)</f>
        <v>57.15</v>
      </c>
    </row>
    <row r="544">
      <c r="A544" s="2">
        <f>IFERROR(__xludf.DUMMYFUNCTION("""COMPUTED_VALUE"""),44936.64583333333)</f>
        <v>44936.64583</v>
      </c>
      <c r="B544" s="1">
        <f>IFERROR(__xludf.DUMMYFUNCTION("""COMPUTED_VALUE"""),56.15)</f>
        <v>56.15</v>
      </c>
    </row>
    <row r="545">
      <c r="A545" s="2">
        <f>IFERROR(__xludf.DUMMYFUNCTION("""COMPUTED_VALUE"""),44937.64583333333)</f>
        <v>44937.64583</v>
      </c>
      <c r="B545" s="1">
        <f>IFERROR(__xludf.DUMMYFUNCTION("""COMPUTED_VALUE"""),55.75)</f>
        <v>55.75</v>
      </c>
    </row>
    <row r="546">
      <c r="A546" s="2">
        <f>IFERROR(__xludf.DUMMYFUNCTION("""COMPUTED_VALUE"""),44938.64583333333)</f>
        <v>44938.64583</v>
      </c>
      <c r="B546" s="1">
        <f>IFERROR(__xludf.DUMMYFUNCTION("""COMPUTED_VALUE"""),55.8)</f>
        <v>55.8</v>
      </c>
    </row>
    <row r="547">
      <c r="A547" s="2">
        <f>IFERROR(__xludf.DUMMYFUNCTION("""COMPUTED_VALUE"""),44939.64583333333)</f>
        <v>44939.64583</v>
      </c>
      <c r="B547" s="1">
        <f>IFERROR(__xludf.DUMMYFUNCTION("""COMPUTED_VALUE"""),55.9)</f>
        <v>55.9</v>
      </c>
    </row>
    <row r="548">
      <c r="A548" s="2">
        <f>IFERROR(__xludf.DUMMYFUNCTION("""COMPUTED_VALUE"""),44942.64583333333)</f>
        <v>44942.64583</v>
      </c>
      <c r="B548" s="1">
        <f>IFERROR(__xludf.DUMMYFUNCTION("""COMPUTED_VALUE"""),56.55)</f>
        <v>56.55</v>
      </c>
    </row>
    <row r="549">
      <c r="A549" s="2">
        <f>IFERROR(__xludf.DUMMYFUNCTION("""COMPUTED_VALUE"""),44943.64583333333)</f>
        <v>44943.64583</v>
      </c>
      <c r="B549" s="1">
        <f>IFERROR(__xludf.DUMMYFUNCTION("""COMPUTED_VALUE"""),55.95)</f>
        <v>55.95</v>
      </c>
    </row>
    <row r="550">
      <c r="A550" s="2">
        <f>IFERROR(__xludf.DUMMYFUNCTION("""COMPUTED_VALUE"""),44944.64583333333)</f>
        <v>44944.64583</v>
      </c>
      <c r="B550" s="1">
        <f>IFERROR(__xludf.DUMMYFUNCTION("""COMPUTED_VALUE"""),56.5)</f>
        <v>56.5</v>
      </c>
    </row>
    <row r="551">
      <c r="A551" s="2">
        <f>IFERROR(__xludf.DUMMYFUNCTION("""COMPUTED_VALUE"""),44945.64583333333)</f>
        <v>44945.64583</v>
      </c>
      <c r="B551" s="1">
        <f>IFERROR(__xludf.DUMMYFUNCTION("""COMPUTED_VALUE"""),56.2)</f>
        <v>56.2</v>
      </c>
    </row>
    <row r="552">
      <c r="A552" s="2">
        <f>IFERROR(__xludf.DUMMYFUNCTION("""COMPUTED_VALUE"""),44946.64583333333)</f>
        <v>44946.64583</v>
      </c>
      <c r="B552" s="1">
        <f>IFERROR(__xludf.DUMMYFUNCTION("""COMPUTED_VALUE"""),56.6)</f>
        <v>56.6</v>
      </c>
    </row>
    <row r="553">
      <c r="A553" s="2">
        <f>IFERROR(__xludf.DUMMYFUNCTION("""COMPUTED_VALUE"""),44949.64583333333)</f>
        <v>44949.64583</v>
      </c>
      <c r="B553" s="1">
        <f>IFERROR(__xludf.DUMMYFUNCTION("""COMPUTED_VALUE"""),56.25)</f>
        <v>56.25</v>
      </c>
    </row>
    <row r="554">
      <c r="A554" s="2">
        <f>IFERROR(__xludf.DUMMYFUNCTION("""COMPUTED_VALUE"""),44950.64583333333)</f>
        <v>44950.64583</v>
      </c>
      <c r="B554" s="1">
        <f>IFERROR(__xludf.DUMMYFUNCTION("""COMPUTED_VALUE"""),55.25)</f>
        <v>55.25</v>
      </c>
    </row>
    <row r="555">
      <c r="A555" s="2">
        <f>IFERROR(__xludf.DUMMYFUNCTION("""COMPUTED_VALUE"""),44951.64583333333)</f>
        <v>44951.64583</v>
      </c>
      <c r="B555" s="1">
        <f>IFERROR(__xludf.DUMMYFUNCTION("""COMPUTED_VALUE"""),54.8)</f>
        <v>54.8</v>
      </c>
    </row>
    <row r="556">
      <c r="A556" s="2">
        <f>IFERROR(__xludf.DUMMYFUNCTION("""COMPUTED_VALUE"""),44953.64583333333)</f>
        <v>44953.64583</v>
      </c>
      <c r="B556" s="1">
        <f>IFERROR(__xludf.DUMMYFUNCTION("""COMPUTED_VALUE"""),54.65)</f>
        <v>54.65</v>
      </c>
    </row>
    <row r="557">
      <c r="A557" s="2">
        <f>IFERROR(__xludf.DUMMYFUNCTION("""COMPUTED_VALUE"""),44956.64583333333)</f>
        <v>44956.64583</v>
      </c>
      <c r="B557" s="1">
        <f>IFERROR(__xludf.DUMMYFUNCTION("""COMPUTED_VALUE"""),54.1)</f>
        <v>54.1</v>
      </c>
    </row>
    <row r="558">
      <c r="A558" s="2">
        <f>IFERROR(__xludf.DUMMYFUNCTION("""COMPUTED_VALUE"""),44957.64583333333)</f>
        <v>44957.64583</v>
      </c>
      <c r="B558" s="1">
        <f>IFERROR(__xludf.DUMMYFUNCTION("""COMPUTED_VALUE"""),54.3)</f>
        <v>54.3</v>
      </c>
    </row>
    <row r="559">
      <c r="A559" s="2">
        <f>IFERROR(__xludf.DUMMYFUNCTION("""COMPUTED_VALUE"""),44958.64583333333)</f>
        <v>44958.64583</v>
      </c>
      <c r="B559" s="1">
        <f>IFERROR(__xludf.DUMMYFUNCTION("""COMPUTED_VALUE"""),53.2)</f>
        <v>53.2</v>
      </c>
    </row>
    <row r="560">
      <c r="A560" s="2">
        <f>IFERROR(__xludf.DUMMYFUNCTION("""COMPUTED_VALUE"""),44959.64583333333)</f>
        <v>44959.64583</v>
      </c>
      <c r="B560" s="1">
        <f>IFERROR(__xludf.DUMMYFUNCTION("""COMPUTED_VALUE"""),54.9)</f>
        <v>54.9</v>
      </c>
    </row>
    <row r="561">
      <c r="A561" s="2">
        <f>IFERROR(__xludf.DUMMYFUNCTION("""COMPUTED_VALUE"""),44960.64583333333)</f>
        <v>44960.64583</v>
      </c>
      <c r="B561" s="1">
        <f>IFERROR(__xludf.DUMMYFUNCTION("""COMPUTED_VALUE"""),53.65)</f>
        <v>53.65</v>
      </c>
    </row>
    <row r="562">
      <c r="A562" s="2">
        <f>IFERROR(__xludf.DUMMYFUNCTION("""COMPUTED_VALUE"""),44963.64583333333)</f>
        <v>44963.64583</v>
      </c>
      <c r="B562" s="1">
        <f>IFERROR(__xludf.DUMMYFUNCTION("""COMPUTED_VALUE"""),53.45)</f>
        <v>53.45</v>
      </c>
    </row>
    <row r="563">
      <c r="A563" s="2">
        <f>IFERROR(__xludf.DUMMYFUNCTION("""COMPUTED_VALUE"""),44964.64583333333)</f>
        <v>44964.64583</v>
      </c>
      <c r="B563" s="1">
        <f>IFERROR(__xludf.DUMMYFUNCTION("""COMPUTED_VALUE"""),54.0)</f>
        <v>54</v>
      </c>
    </row>
    <row r="564">
      <c r="A564" s="2">
        <f>IFERROR(__xludf.DUMMYFUNCTION("""COMPUTED_VALUE"""),44965.64583333333)</f>
        <v>44965.64583</v>
      </c>
      <c r="B564" s="1">
        <f>IFERROR(__xludf.DUMMYFUNCTION("""COMPUTED_VALUE"""),55.75)</f>
        <v>55.75</v>
      </c>
    </row>
    <row r="565">
      <c r="A565" s="2">
        <f>IFERROR(__xludf.DUMMYFUNCTION("""COMPUTED_VALUE"""),44966.64583333333)</f>
        <v>44966.64583</v>
      </c>
      <c r="B565" s="1">
        <f>IFERROR(__xludf.DUMMYFUNCTION("""COMPUTED_VALUE"""),58.0)</f>
        <v>58</v>
      </c>
    </row>
    <row r="566">
      <c r="A566" s="2">
        <f>IFERROR(__xludf.DUMMYFUNCTION("""COMPUTED_VALUE"""),44967.64583333333)</f>
        <v>44967.64583</v>
      </c>
      <c r="B566" s="1">
        <f>IFERROR(__xludf.DUMMYFUNCTION("""COMPUTED_VALUE"""),60.05)</f>
        <v>60.05</v>
      </c>
    </row>
    <row r="567">
      <c r="A567" s="2">
        <f>IFERROR(__xludf.DUMMYFUNCTION("""COMPUTED_VALUE"""),44970.64583333333)</f>
        <v>44970.64583</v>
      </c>
      <c r="B567" s="1">
        <f>IFERROR(__xludf.DUMMYFUNCTION("""COMPUTED_VALUE"""),59.95)</f>
        <v>59.95</v>
      </c>
    </row>
    <row r="568">
      <c r="A568" s="2">
        <f>IFERROR(__xludf.DUMMYFUNCTION("""COMPUTED_VALUE"""),44971.64583333333)</f>
        <v>44971.64583</v>
      </c>
      <c r="B568" s="1">
        <f>IFERROR(__xludf.DUMMYFUNCTION("""COMPUTED_VALUE"""),58.9)</f>
        <v>58.9</v>
      </c>
    </row>
    <row r="569">
      <c r="A569" s="2">
        <f>IFERROR(__xludf.DUMMYFUNCTION("""COMPUTED_VALUE"""),44972.64583333333)</f>
        <v>44972.64583</v>
      </c>
      <c r="B569" s="1">
        <f>IFERROR(__xludf.DUMMYFUNCTION("""COMPUTED_VALUE"""),58.8)</f>
        <v>58.8</v>
      </c>
    </row>
    <row r="570">
      <c r="A570" s="2">
        <f>IFERROR(__xludf.DUMMYFUNCTION("""COMPUTED_VALUE"""),44973.64583333333)</f>
        <v>44973.64583</v>
      </c>
      <c r="B570" s="1">
        <f>IFERROR(__xludf.DUMMYFUNCTION("""COMPUTED_VALUE"""),58.8)</f>
        <v>58.8</v>
      </c>
    </row>
    <row r="571">
      <c r="A571" s="2">
        <f>IFERROR(__xludf.DUMMYFUNCTION("""COMPUTED_VALUE"""),44974.64583333333)</f>
        <v>44974.64583</v>
      </c>
      <c r="B571" s="1">
        <f>IFERROR(__xludf.DUMMYFUNCTION("""COMPUTED_VALUE"""),58.45)</f>
        <v>58.45</v>
      </c>
    </row>
    <row r="572">
      <c r="A572" s="2">
        <f>IFERROR(__xludf.DUMMYFUNCTION("""COMPUTED_VALUE"""),44977.64583333333)</f>
        <v>44977.64583</v>
      </c>
      <c r="B572" s="1">
        <f>IFERROR(__xludf.DUMMYFUNCTION("""COMPUTED_VALUE"""),61.9)</f>
        <v>61.9</v>
      </c>
    </row>
    <row r="573">
      <c r="A573" s="2">
        <f>IFERROR(__xludf.DUMMYFUNCTION("""COMPUTED_VALUE"""),44978.64583333333)</f>
        <v>44978.64583</v>
      </c>
      <c r="B573" s="1">
        <f>IFERROR(__xludf.DUMMYFUNCTION("""COMPUTED_VALUE"""),63.05)</f>
        <v>63.05</v>
      </c>
    </row>
    <row r="574">
      <c r="A574" s="2">
        <f>IFERROR(__xludf.DUMMYFUNCTION("""COMPUTED_VALUE"""),44979.64583333333)</f>
        <v>44979.64583</v>
      </c>
      <c r="B574" s="1">
        <f>IFERROR(__xludf.DUMMYFUNCTION("""COMPUTED_VALUE"""),63.9)</f>
        <v>63.9</v>
      </c>
    </row>
    <row r="575">
      <c r="A575" s="2">
        <f>IFERROR(__xludf.DUMMYFUNCTION("""COMPUTED_VALUE"""),44980.64583333333)</f>
        <v>44980.64583</v>
      </c>
      <c r="B575" s="1">
        <f>IFERROR(__xludf.DUMMYFUNCTION("""COMPUTED_VALUE"""),69.55)</f>
        <v>69.55</v>
      </c>
    </row>
    <row r="576">
      <c r="A576" s="2">
        <f>IFERROR(__xludf.DUMMYFUNCTION("""COMPUTED_VALUE"""),44981.64583333333)</f>
        <v>44981.64583</v>
      </c>
      <c r="B576" s="1">
        <f>IFERROR(__xludf.DUMMYFUNCTION("""COMPUTED_VALUE"""),67.15)</f>
        <v>67.15</v>
      </c>
    </row>
    <row r="577">
      <c r="A577" s="2">
        <f>IFERROR(__xludf.DUMMYFUNCTION("""COMPUTED_VALUE"""),44984.64583333333)</f>
        <v>44984.64583</v>
      </c>
      <c r="B577" s="1">
        <f>IFERROR(__xludf.DUMMYFUNCTION("""COMPUTED_VALUE"""),69.45)</f>
        <v>69.45</v>
      </c>
    </row>
    <row r="578">
      <c r="A578" s="2">
        <f>IFERROR(__xludf.DUMMYFUNCTION("""COMPUTED_VALUE"""),44985.64583333333)</f>
        <v>44985.64583</v>
      </c>
      <c r="B578" s="1">
        <f>IFERROR(__xludf.DUMMYFUNCTION("""COMPUTED_VALUE"""),71.5)</f>
        <v>71.5</v>
      </c>
    </row>
    <row r="579">
      <c r="A579" s="2">
        <f>IFERROR(__xludf.DUMMYFUNCTION("""COMPUTED_VALUE"""),44986.64583333333)</f>
        <v>44986.64583</v>
      </c>
      <c r="B579" s="1">
        <f>IFERROR(__xludf.DUMMYFUNCTION("""COMPUTED_VALUE"""),72.7)</f>
        <v>72.7</v>
      </c>
    </row>
    <row r="580">
      <c r="A580" s="2">
        <f>IFERROR(__xludf.DUMMYFUNCTION("""COMPUTED_VALUE"""),44987.64583333333)</f>
        <v>44987.64583</v>
      </c>
      <c r="B580" s="1">
        <f>IFERROR(__xludf.DUMMYFUNCTION("""COMPUTED_VALUE"""),73.6)</f>
        <v>73.6</v>
      </c>
    </row>
    <row r="581">
      <c r="A581" s="2">
        <f>IFERROR(__xludf.DUMMYFUNCTION("""COMPUTED_VALUE"""),44988.64583333333)</f>
        <v>44988.64583</v>
      </c>
      <c r="B581" s="1">
        <f>IFERROR(__xludf.DUMMYFUNCTION("""COMPUTED_VALUE"""),75.8)</f>
        <v>75.8</v>
      </c>
    </row>
    <row r="582">
      <c r="A582" s="2">
        <f>IFERROR(__xludf.DUMMYFUNCTION("""COMPUTED_VALUE"""),44991.64583333333)</f>
        <v>44991.64583</v>
      </c>
      <c r="B582" s="1">
        <f>IFERROR(__xludf.DUMMYFUNCTION("""COMPUTED_VALUE"""),73.3)</f>
        <v>73.3</v>
      </c>
    </row>
    <row r="583">
      <c r="A583" s="2">
        <f>IFERROR(__xludf.DUMMYFUNCTION("""COMPUTED_VALUE"""),44993.64583333333)</f>
        <v>44993.64583</v>
      </c>
      <c r="B583" s="1">
        <f>IFERROR(__xludf.DUMMYFUNCTION("""COMPUTED_VALUE"""),74.95)</f>
        <v>74.95</v>
      </c>
    </row>
    <row r="584">
      <c r="A584" s="2">
        <f>IFERROR(__xludf.DUMMYFUNCTION("""COMPUTED_VALUE"""),44994.64583333333)</f>
        <v>44994.64583</v>
      </c>
      <c r="B584" s="1">
        <f>IFERROR(__xludf.DUMMYFUNCTION("""COMPUTED_VALUE"""),73.25)</f>
        <v>73.25</v>
      </c>
    </row>
    <row r="585">
      <c r="A585" s="2">
        <f>IFERROR(__xludf.DUMMYFUNCTION("""COMPUTED_VALUE"""),44995.64583333333)</f>
        <v>44995.64583</v>
      </c>
      <c r="B585" s="1">
        <f>IFERROR(__xludf.DUMMYFUNCTION("""COMPUTED_VALUE"""),68.7)</f>
        <v>68.7</v>
      </c>
    </row>
    <row r="586">
      <c r="A586" s="2">
        <f>IFERROR(__xludf.DUMMYFUNCTION("""COMPUTED_VALUE"""),44998.64583333333)</f>
        <v>44998.64583</v>
      </c>
      <c r="B586" s="1">
        <f>IFERROR(__xludf.DUMMYFUNCTION("""COMPUTED_VALUE"""),64.4)</f>
        <v>64.4</v>
      </c>
    </row>
    <row r="587">
      <c r="A587" s="2">
        <f>IFERROR(__xludf.DUMMYFUNCTION("""COMPUTED_VALUE"""),44999.64583333333)</f>
        <v>44999.64583</v>
      </c>
      <c r="B587" s="1">
        <f>IFERROR(__xludf.DUMMYFUNCTION("""COMPUTED_VALUE"""),64.65)</f>
        <v>64.65</v>
      </c>
    </row>
    <row r="588">
      <c r="A588" s="2">
        <f>IFERROR(__xludf.DUMMYFUNCTION("""COMPUTED_VALUE"""),45000.64583333333)</f>
        <v>45000.64583</v>
      </c>
      <c r="B588" s="1">
        <f>IFERROR(__xludf.DUMMYFUNCTION("""COMPUTED_VALUE"""),65.9)</f>
        <v>65.9</v>
      </c>
    </row>
    <row r="589">
      <c r="A589" s="2">
        <f>IFERROR(__xludf.DUMMYFUNCTION("""COMPUTED_VALUE"""),45001.64583333333)</f>
        <v>45001.64583</v>
      </c>
      <c r="B589" s="1">
        <f>IFERROR(__xludf.DUMMYFUNCTION("""COMPUTED_VALUE"""),64.5)</f>
        <v>64.5</v>
      </c>
    </row>
    <row r="590">
      <c r="A590" s="2">
        <f>IFERROR(__xludf.DUMMYFUNCTION("""COMPUTED_VALUE"""),45002.64583333333)</f>
        <v>45002.64583</v>
      </c>
      <c r="B590" s="1">
        <f>IFERROR(__xludf.DUMMYFUNCTION("""COMPUTED_VALUE"""),68.15)</f>
        <v>68.15</v>
      </c>
    </row>
    <row r="591">
      <c r="A591" s="2">
        <f>IFERROR(__xludf.DUMMYFUNCTION("""COMPUTED_VALUE"""),45005.64583333333)</f>
        <v>45005.64583</v>
      </c>
      <c r="B591" s="1">
        <f>IFERROR(__xludf.DUMMYFUNCTION("""COMPUTED_VALUE"""),66.3)</f>
        <v>66.3</v>
      </c>
    </row>
    <row r="592">
      <c r="A592" s="2">
        <f>IFERROR(__xludf.DUMMYFUNCTION("""COMPUTED_VALUE"""),45006.64583333333)</f>
        <v>45006.64583</v>
      </c>
      <c r="B592" s="1">
        <f>IFERROR(__xludf.DUMMYFUNCTION("""COMPUTED_VALUE"""),64.75)</f>
        <v>64.75</v>
      </c>
    </row>
    <row r="593">
      <c r="A593" s="2">
        <f>IFERROR(__xludf.DUMMYFUNCTION("""COMPUTED_VALUE"""),45007.64583333333)</f>
        <v>45007.64583</v>
      </c>
      <c r="B593" s="1">
        <f>IFERROR(__xludf.DUMMYFUNCTION("""COMPUTED_VALUE"""),64.5)</f>
        <v>64.5</v>
      </c>
    </row>
    <row r="594">
      <c r="A594" s="2">
        <f>IFERROR(__xludf.DUMMYFUNCTION("""COMPUTED_VALUE"""),45008.64583333333)</f>
        <v>45008.64583</v>
      </c>
      <c r="B594" s="1">
        <f>IFERROR(__xludf.DUMMYFUNCTION("""COMPUTED_VALUE"""),64.8)</f>
        <v>64.8</v>
      </c>
    </row>
    <row r="595">
      <c r="A595" s="2">
        <f>IFERROR(__xludf.DUMMYFUNCTION("""COMPUTED_VALUE"""),45009.64583333333)</f>
        <v>45009.64583</v>
      </c>
      <c r="B595" s="1">
        <f>IFERROR(__xludf.DUMMYFUNCTION("""COMPUTED_VALUE"""),63.8)</f>
        <v>63.8</v>
      </c>
    </row>
    <row r="596">
      <c r="A596" s="2">
        <f>IFERROR(__xludf.DUMMYFUNCTION("""COMPUTED_VALUE"""),45012.64583333333)</f>
        <v>45012.64583</v>
      </c>
      <c r="B596" s="1">
        <f>IFERROR(__xludf.DUMMYFUNCTION("""COMPUTED_VALUE"""),62.3)</f>
        <v>62.3</v>
      </c>
    </row>
    <row r="597">
      <c r="A597" s="2">
        <f>IFERROR(__xludf.DUMMYFUNCTION("""COMPUTED_VALUE"""),45013.64583333333)</f>
        <v>45013.64583</v>
      </c>
      <c r="B597" s="1">
        <f>IFERROR(__xludf.DUMMYFUNCTION("""COMPUTED_VALUE"""),64.35)</f>
        <v>64.35</v>
      </c>
    </row>
    <row r="598">
      <c r="A598" s="2">
        <f>IFERROR(__xludf.DUMMYFUNCTION("""COMPUTED_VALUE"""),45014.64583333333)</f>
        <v>45014.64583</v>
      </c>
      <c r="B598" s="1">
        <f>IFERROR(__xludf.DUMMYFUNCTION("""COMPUTED_VALUE"""),68.05)</f>
        <v>68.05</v>
      </c>
    </row>
    <row r="599">
      <c r="A599" s="2">
        <f>IFERROR(__xludf.DUMMYFUNCTION("""COMPUTED_VALUE"""),45016.64583333333)</f>
        <v>45016.64583</v>
      </c>
      <c r="B599" s="1">
        <f>IFERROR(__xludf.DUMMYFUNCTION("""COMPUTED_VALUE"""),67.1)</f>
        <v>67.1</v>
      </c>
    </row>
    <row r="600">
      <c r="A600" s="2">
        <f>IFERROR(__xludf.DUMMYFUNCTION("""COMPUTED_VALUE"""),45019.64583333333)</f>
        <v>45019.64583</v>
      </c>
      <c r="B600" s="1">
        <f>IFERROR(__xludf.DUMMYFUNCTION("""COMPUTED_VALUE"""),68.3)</f>
        <v>68.3</v>
      </c>
    </row>
    <row r="601">
      <c r="A601" s="2">
        <f>IFERROR(__xludf.DUMMYFUNCTION("""COMPUTED_VALUE"""),45021.64583333333)</f>
        <v>45021.64583</v>
      </c>
      <c r="B601" s="1">
        <f>IFERROR(__xludf.DUMMYFUNCTION("""COMPUTED_VALUE"""),66.9)</f>
        <v>66.9</v>
      </c>
    </row>
    <row r="602">
      <c r="A602" s="2">
        <f>IFERROR(__xludf.DUMMYFUNCTION("""COMPUTED_VALUE"""),45022.64583333333)</f>
        <v>45022.64583</v>
      </c>
      <c r="B602" s="1">
        <f>IFERROR(__xludf.DUMMYFUNCTION("""COMPUTED_VALUE"""),70.55)</f>
        <v>70.55</v>
      </c>
    </row>
    <row r="603">
      <c r="A603" s="2">
        <f>IFERROR(__xludf.DUMMYFUNCTION("""COMPUTED_VALUE"""),45026.64583333333)</f>
        <v>45026.64583</v>
      </c>
      <c r="B603" s="1">
        <f>IFERROR(__xludf.DUMMYFUNCTION("""COMPUTED_VALUE"""),71.45)</f>
        <v>71.45</v>
      </c>
    </row>
    <row r="604">
      <c r="A604" s="2">
        <f>IFERROR(__xludf.DUMMYFUNCTION("""COMPUTED_VALUE"""),45027.64583333333)</f>
        <v>45027.64583</v>
      </c>
      <c r="B604" s="1">
        <f>IFERROR(__xludf.DUMMYFUNCTION("""COMPUTED_VALUE"""),70.65)</f>
        <v>70.65</v>
      </c>
    </row>
    <row r="605">
      <c r="A605" s="2">
        <f>IFERROR(__xludf.DUMMYFUNCTION("""COMPUTED_VALUE"""),45028.64583333333)</f>
        <v>45028.64583</v>
      </c>
      <c r="B605" s="1">
        <f>IFERROR(__xludf.DUMMYFUNCTION("""COMPUTED_VALUE"""),69.85)</f>
        <v>69.85</v>
      </c>
    </row>
    <row r="606">
      <c r="A606" s="2">
        <f>IFERROR(__xludf.DUMMYFUNCTION("""COMPUTED_VALUE"""),45029.64583333333)</f>
        <v>45029.64583</v>
      </c>
      <c r="B606" s="1">
        <f>IFERROR(__xludf.DUMMYFUNCTION("""COMPUTED_VALUE"""),68.25)</f>
        <v>68.25</v>
      </c>
    </row>
    <row r="607">
      <c r="A607" s="2">
        <f>IFERROR(__xludf.DUMMYFUNCTION("""COMPUTED_VALUE"""),45033.64583333333)</f>
        <v>45033.64583</v>
      </c>
      <c r="B607" s="1">
        <f>IFERROR(__xludf.DUMMYFUNCTION("""COMPUTED_VALUE"""),70.75)</f>
        <v>70.75</v>
      </c>
    </row>
    <row r="608">
      <c r="A608" s="2">
        <f>IFERROR(__xludf.DUMMYFUNCTION("""COMPUTED_VALUE"""),45034.64583333333)</f>
        <v>45034.64583</v>
      </c>
      <c r="B608" s="1">
        <f>IFERROR(__xludf.DUMMYFUNCTION("""COMPUTED_VALUE"""),71.15)</f>
        <v>71.15</v>
      </c>
    </row>
    <row r="609">
      <c r="A609" s="2">
        <f>IFERROR(__xludf.DUMMYFUNCTION("""COMPUTED_VALUE"""),45035.64583333333)</f>
        <v>45035.64583</v>
      </c>
      <c r="B609" s="1">
        <f>IFERROR(__xludf.DUMMYFUNCTION("""COMPUTED_VALUE"""),69.7)</f>
        <v>69.7</v>
      </c>
    </row>
    <row r="610">
      <c r="A610" s="2">
        <f>IFERROR(__xludf.DUMMYFUNCTION("""COMPUTED_VALUE"""),45036.64583333333)</f>
        <v>45036.64583</v>
      </c>
      <c r="B610" s="1">
        <f>IFERROR(__xludf.DUMMYFUNCTION("""COMPUTED_VALUE"""),69.6)</f>
        <v>69.6</v>
      </c>
    </row>
    <row r="611">
      <c r="A611" s="2">
        <f>IFERROR(__xludf.DUMMYFUNCTION("""COMPUTED_VALUE"""),45037.64583333333)</f>
        <v>45037.64583</v>
      </c>
      <c r="B611" s="1">
        <f>IFERROR(__xludf.DUMMYFUNCTION("""COMPUTED_VALUE"""),69.9)</f>
        <v>69.9</v>
      </c>
    </row>
    <row r="612">
      <c r="A612" s="2">
        <f>IFERROR(__xludf.DUMMYFUNCTION("""COMPUTED_VALUE"""),45040.64583333333)</f>
        <v>45040.64583</v>
      </c>
      <c r="B612" s="1">
        <f>IFERROR(__xludf.DUMMYFUNCTION("""COMPUTED_VALUE"""),68.6)</f>
        <v>68.6</v>
      </c>
    </row>
    <row r="613">
      <c r="A613" s="2">
        <f>IFERROR(__xludf.DUMMYFUNCTION("""COMPUTED_VALUE"""),45041.64583333333)</f>
        <v>45041.64583</v>
      </c>
      <c r="B613" s="1">
        <f>IFERROR(__xludf.DUMMYFUNCTION("""COMPUTED_VALUE"""),69.7)</f>
        <v>69.7</v>
      </c>
    </row>
    <row r="614">
      <c r="A614" s="2">
        <f>IFERROR(__xludf.DUMMYFUNCTION("""COMPUTED_VALUE"""),45042.64583333333)</f>
        <v>45042.64583</v>
      </c>
      <c r="B614" s="1">
        <f>IFERROR(__xludf.DUMMYFUNCTION("""COMPUTED_VALUE"""),69.4)</f>
        <v>69.4</v>
      </c>
    </row>
    <row r="615">
      <c r="A615" s="2">
        <f>IFERROR(__xludf.DUMMYFUNCTION("""COMPUTED_VALUE"""),45043.64583333333)</f>
        <v>45043.64583</v>
      </c>
      <c r="B615" s="1">
        <f>IFERROR(__xludf.DUMMYFUNCTION("""COMPUTED_VALUE"""),68.9)</f>
        <v>68.9</v>
      </c>
    </row>
    <row r="616">
      <c r="A616" s="2">
        <f>IFERROR(__xludf.DUMMYFUNCTION("""COMPUTED_VALUE"""),45044.64583333333)</f>
        <v>45044.64583</v>
      </c>
      <c r="B616" s="1">
        <f>IFERROR(__xludf.DUMMYFUNCTION("""COMPUTED_VALUE"""),68.95)</f>
        <v>68.95</v>
      </c>
    </row>
    <row r="617">
      <c r="A617" s="2">
        <f>IFERROR(__xludf.DUMMYFUNCTION("""COMPUTED_VALUE"""),45048.64583333333)</f>
        <v>45048.64583</v>
      </c>
      <c r="B617" s="1">
        <f>IFERROR(__xludf.DUMMYFUNCTION("""COMPUTED_VALUE"""),70.6)</f>
        <v>70.6</v>
      </c>
    </row>
    <row r="618">
      <c r="A618" s="2">
        <f>IFERROR(__xludf.DUMMYFUNCTION("""COMPUTED_VALUE"""),45049.64583333333)</f>
        <v>45049.64583</v>
      </c>
      <c r="B618" s="1">
        <f>IFERROR(__xludf.DUMMYFUNCTION("""COMPUTED_VALUE"""),72.3)</f>
        <v>72.3</v>
      </c>
    </row>
    <row r="619">
      <c r="A619" s="2">
        <f>IFERROR(__xludf.DUMMYFUNCTION("""COMPUTED_VALUE"""),45050.64583333333)</f>
        <v>45050.64583</v>
      </c>
      <c r="B619" s="1">
        <f>IFERROR(__xludf.DUMMYFUNCTION("""COMPUTED_VALUE"""),75.15)</f>
        <v>75.15</v>
      </c>
    </row>
    <row r="620">
      <c r="A620" s="2">
        <f>IFERROR(__xludf.DUMMYFUNCTION("""COMPUTED_VALUE"""),45051.64583333333)</f>
        <v>45051.64583</v>
      </c>
      <c r="B620" s="1">
        <f>IFERROR(__xludf.DUMMYFUNCTION("""COMPUTED_VALUE"""),72.85)</f>
        <v>72.85</v>
      </c>
    </row>
    <row r="621">
      <c r="A621" s="2">
        <f>IFERROR(__xludf.DUMMYFUNCTION("""COMPUTED_VALUE"""),45054.64583333333)</f>
        <v>45054.64583</v>
      </c>
      <c r="B621" s="1">
        <f>IFERROR(__xludf.DUMMYFUNCTION("""COMPUTED_VALUE"""),76.15)</f>
        <v>76.15</v>
      </c>
    </row>
    <row r="622">
      <c r="A622" s="2">
        <f>IFERROR(__xludf.DUMMYFUNCTION("""COMPUTED_VALUE"""),45055.64583333333)</f>
        <v>45055.64583</v>
      </c>
      <c r="B622" s="1">
        <f>IFERROR(__xludf.DUMMYFUNCTION("""COMPUTED_VALUE"""),76.3)</f>
        <v>76.3</v>
      </c>
    </row>
    <row r="623">
      <c r="A623" s="2">
        <f>IFERROR(__xludf.DUMMYFUNCTION("""COMPUTED_VALUE"""),45056.64583333333)</f>
        <v>45056.64583</v>
      </c>
      <c r="B623" s="1">
        <f>IFERROR(__xludf.DUMMYFUNCTION("""COMPUTED_VALUE"""),79.55)</f>
        <v>79.55</v>
      </c>
    </row>
    <row r="624">
      <c r="A624" s="2">
        <f>IFERROR(__xludf.DUMMYFUNCTION("""COMPUTED_VALUE"""),45057.64583333333)</f>
        <v>45057.64583</v>
      </c>
      <c r="B624" s="1">
        <f>IFERROR(__xludf.DUMMYFUNCTION("""COMPUTED_VALUE"""),78.95)</f>
        <v>78.95</v>
      </c>
    </row>
    <row r="625">
      <c r="A625" s="2">
        <f>IFERROR(__xludf.DUMMYFUNCTION("""COMPUTED_VALUE"""),45058.64583333333)</f>
        <v>45058.64583</v>
      </c>
      <c r="B625" s="1">
        <f>IFERROR(__xludf.DUMMYFUNCTION("""COMPUTED_VALUE"""),77.2)</f>
        <v>77.2</v>
      </c>
    </row>
    <row r="626">
      <c r="A626" s="2">
        <f>IFERROR(__xludf.DUMMYFUNCTION("""COMPUTED_VALUE"""),45061.64583333333)</f>
        <v>45061.64583</v>
      </c>
      <c r="B626" s="1">
        <f>IFERROR(__xludf.DUMMYFUNCTION("""COMPUTED_VALUE"""),76.8)</f>
        <v>76.8</v>
      </c>
    </row>
    <row r="627">
      <c r="A627" s="2">
        <f>IFERROR(__xludf.DUMMYFUNCTION("""COMPUTED_VALUE"""),45062.64583333333)</f>
        <v>45062.64583</v>
      </c>
      <c r="B627" s="1">
        <f>IFERROR(__xludf.DUMMYFUNCTION("""COMPUTED_VALUE"""),78.3)</f>
        <v>78.3</v>
      </c>
    </row>
    <row r="628">
      <c r="A628" s="2">
        <f>IFERROR(__xludf.DUMMYFUNCTION("""COMPUTED_VALUE"""),45063.64583333333)</f>
        <v>45063.64583</v>
      </c>
      <c r="B628" s="1">
        <f>IFERROR(__xludf.DUMMYFUNCTION("""COMPUTED_VALUE"""),82.05)</f>
        <v>82.05</v>
      </c>
    </row>
    <row r="629">
      <c r="A629" s="2">
        <f>IFERROR(__xludf.DUMMYFUNCTION("""COMPUTED_VALUE"""),45064.64583333333)</f>
        <v>45064.64583</v>
      </c>
      <c r="B629" s="1">
        <f>IFERROR(__xludf.DUMMYFUNCTION("""COMPUTED_VALUE"""),82.8)</f>
        <v>82.8</v>
      </c>
    </row>
    <row r="630">
      <c r="A630" s="2">
        <f>IFERROR(__xludf.DUMMYFUNCTION("""COMPUTED_VALUE"""),45065.64583333333)</f>
        <v>45065.64583</v>
      </c>
      <c r="B630" s="1">
        <f>IFERROR(__xludf.DUMMYFUNCTION("""COMPUTED_VALUE"""),81.2)</f>
        <v>81.2</v>
      </c>
    </row>
    <row r="631">
      <c r="A631" s="2">
        <f>IFERROR(__xludf.DUMMYFUNCTION("""COMPUTED_VALUE"""),45068.64583333333)</f>
        <v>45068.64583</v>
      </c>
      <c r="B631" s="1">
        <f>IFERROR(__xludf.DUMMYFUNCTION("""COMPUTED_VALUE"""),81.85)</f>
        <v>81.85</v>
      </c>
    </row>
    <row r="632">
      <c r="A632" s="2">
        <f>IFERROR(__xludf.DUMMYFUNCTION("""COMPUTED_VALUE"""),45069.64583333333)</f>
        <v>45069.64583</v>
      </c>
      <c r="B632" s="1">
        <f>IFERROR(__xludf.DUMMYFUNCTION("""COMPUTED_VALUE"""),81.95)</f>
        <v>81.95</v>
      </c>
    </row>
    <row r="633">
      <c r="A633" s="2">
        <f>IFERROR(__xludf.DUMMYFUNCTION("""COMPUTED_VALUE"""),45070.64583333333)</f>
        <v>45070.64583</v>
      </c>
      <c r="B633" s="1">
        <f>IFERROR(__xludf.DUMMYFUNCTION("""COMPUTED_VALUE"""),82.35)</f>
        <v>82.35</v>
      </c>
    </row>
    <row r="634">
      <c r="A634" s="2">
        <f>IFERROR(__xludf.DUMMYFUNCTION("""COMPUTED_VALUE"""),45071.64583333333)</f>
        <v>45071.64583</v>
      </c>
      <c r="B634" s="1">
        <f>IFERROR(__xludf.DUMMYFUNCTION("""COMPUTED_VALUE"""),83.2)</f>
        <v>83.2</v>
      </c>
    </row>
    <row r="635">
      <c r="A635" s="2">
        <f>IFERROR(__xludf.DUMMYFUNCTION("""COMPUTED_VALUE"""),45072.64583333333)</f>
        <v>45072.64583</v>
      </c>
      <c r="B635" s="1">
        <f>IFERROR(__xludf.DUMMYFUNCTION("""COMPUTED_VALUE"""),84.4)</f>
        <v>84.4</v>
      </c>
    </row>
    <row r="636">
      <c r="A636" s="2">
        <f>IFERROR(__xludf.DUMMYFUNCTION("""COMPUTED_VALUE"""),45075.64583333333)</f>
        <v>45075.64583</v>
      </c>
      <c r="B636" s="1">
        <f>IFERROR(__xludf.DUMMYFUNCTION("""COMPUTED_VALUE"""),85.4)</f>
        <v>85.4</v>
      </c>
    </row>
    <row r="637">
      <c r="A637" s="2">
        <f>IFERROR(__xludf.DUMMYFUNCTION("""COMPUTED_VALUE"""),45076.64583333333)</f>
        <v>45076.64583</v>
      </c>
      <c r="B637" s="1">
        <f>IFERROR(__xludf.DUMMYFUNCTION("""COMPUTED_VALUE"""),87.85)</f>
        <v>87.85</v>
      </c>
    </row>
    <row r="638">
      <c r="A638" s="2">
        <f>IFERROR(__xludf.DUMMYFUNCTION("""COMPUTED_VALUE"""),45077.64583333333)</f>
        <v>45077.64583</v>
      </c>
      <c r="B638" s="1">
        <f>IFERROR(__xludf.DUMMYFUNCTION("""COMPUTED_VALUE"""),86.4)</f>
        <v>86.4</v>
      </c>
    </row>
    <row r="639">
      <c r="A639" s="2">
        <f>IFERROR(__xludf.DUMMYFUNCTION("""COMPUTED_VALUE"""),45078.64583333333)</f>
        <v>45078.64583</v>
      </c>
      <c r="B639" s="1">
        <f>IFERROR(__xludf.DUMMYFUNCTION("""COMPUTED_VALUE"""),87.7)</f>
        <v>87.7</v>
      </c>
    </row>
    <row r="640">
      <c r="A640" s="2">
        <f>IFERROR(__xludf.DUMMYFUNCTION("""COMPUTED_VALUE"""),45079.64583333333)</f>
        <v>45079.64583</v>
      </c>
      <c r="B640" s="1">
        <f>IFERROR(__xludf.DUMMYFUNCTION("""COMPUTED_VALUE"""),87.15)</f>
        <v>87.15</v>
      </c>
    </row>
    <row r="641">
      <c r="A641" s="2">
        <f>IFERROR(__xludf.DUMMYFUNCTION("""COMPUTED_VALUE"""),45082.64583333333)</f>
        <v>45082.64583</v>
      </c>
      <c r="B641" s="1">
        <f>IFERROR(__xludf.DUMMYFUNCTION("""COMPUTED_VALUE"""),87.25)</f>
        <v>87.25</v>
      </c>
    </row>
    <row r="642">
      <c r="A642" s="2">
        <f>IFERROR(__xludf.DUMMYFUNCTION("""COMPUTED_VALUE"""),45083.64583333333)</f>
        <v>45083.64583</v>
      </c>
      <c r="B642" s="1">
        <f>IFERROR(__xludf.DUMMYFUNCTION("""COMPUTED_VALUE"""),88.35)</f>
        <v>88.35</v>
      </c>
    </row>
    <row r="643">
      <c r="A643" s="2">
        <f>IFERROR(__xludf.DUMMYFUNCTION("""COMPUTED_VALUE"""),45084.64583333333)</f>
        <v>45084.64583</v>
      </c>
      <c r="B643" s="1">
        <f>IFERROR(__xludf.DUMMYFUNCTION("""COMPUTED_VALUE"""),87.25)</f>
        <v>87.25</v>
      </c>
    </row>
    <row r="644">
      <c r="A644" s="2">
        <f>IFERROR(__xludf.DUMMYFUNCTION("""COMPUTED_VALUE"""),45085.64583333333)</f>
        <v>45085.64583</v>
      </c>
      <c r="B644" s="1">
        <f>IFERROR(__xludf.DUMMYFUNCTION("""COMPUTED_VALUE"""),84.3)</f>
        <v>84.3</v>
      </c>
    </row>
    <row r="645">
      <c r="A645" s="2">
        <f>IFERROR(__xludf.DUMMYFUNCTION("""COMPUTED_VALUE"""),45086.64583333333)</f>
        <v>45086.64583</v>
      </c>
      <c r="B645" s="1">
        <f>IFERROR(__xludf.DUMMYFUNCTION("""COMPUTED_VALUE"""),84.3)</f>
        <v>84.3</v>
      </c>
    </row>
    <row r="646">
      <c r="A646" s="2">
        <f>IFERROR(__xludf.DUMMYFUNCTION("""COMPUTED_VALUE"""),45089.64583333333)</f>
        <v>45089.64583</v>
      </c>
      <c r="B646" s="1">
        <f>IFERROR(__xludf.DUMMYFUNCTION("""COMPUTED_VALUE"""),85.55)</f>
        <v>85.55</v>
      </c>
    </row>
    <row r="647">
      <c r="A647" s="2">
        <f>IFERROR(__xludf.DUMMYFUNCTION("""COMPUTED_VALUE"""),45090.64583333333)</f>
        <v>45090.64583</v>
      </c>
      <c r="B647" s="1">
        <f>IFERROR(__xludf.DUMMYFUNCTION("""COMPUTED_VALUE"""),87.05)</f>
        <v>87.05</v>
      </c>
    </row>
    <row r="648">
      <c r="A648" s="2">
        <f>IFERROR(__xludf.DUMMYFUNCTION("""COMPUTED_VALUE"""),45091.64583333333)</f>
        <v>45091.64583</v>
      </c>
      <c r="B648" s="1">
        <f>IFERROR(__xludf.DUMMYFUNCTION("""COMPUTED_VALUE"""),87.8)</f>
        <v>87.8</v>
      </c>
    </row>
    <row r="649">
      <c r="A649" s="2">
        <f>IFERROR(__xludf.DUMMYFUNCTION("""COMPUTED_VALUE"""),45092.64583333333)</f>
        <v>45092.64583</v>
      </c>
      <c r="B649" s="1">
        <f>IFERROR(__xludf.DUMMYFUNCTION("""COMPUTED_VALUE"""),87.25)</f>
        <v>87.25</v>
      </c>
    </row>
    <row r="650">
      <c r="A650" s="2">
        <f>IFERROR(__xludf.DUMMYFUNCTION("""COMPUTED_VALUE"""),45093.64583333333)</f>
        <v>45093.64583</v>
      </c>
      <c r="B650" s="1">
        <f>IFERROR(__xludf.DUMMYFUNCTION("""COMPUTED_VALUE"""),86.2)</f>
        <v>86.2</v>
      </c>
    </row>
    <row r="651">
      <c r="A651" s="2">
        <f>IFERROR(__xludf.DUMMYFUNCTION("""COMPUTED_VALUE"""),45096.64583333333)</f>
        <v>45096.64583</v>
      </c>
      <c r="B651" s="1">
        <f>IFERROR(__xludf.DUMMYFUNCTION("""COMPUTED_VALUE"""),87.9)</f>
        <v>87.9</v>
      </c>
    </row>
    <row r="652">
      <c r="A652" s="2">
        <f>IFERROR(__xludf.DUMMYFUNCTION("""COMPUTED_VALUE"""),45097.64583333333)</f>
        <v>45097.64583</v>
      </c>
      <c r="B652" s="1">
        <f>IFERROR(__xludf.DUMMYFUNCTION("""COMPUTED_VALUE"""),88.8)</f>
        <v>88.8</v>
      </c>
    </row>
    <row r="653">
      <c r="A653" s="2">
        <f>IFERROR(__xludf.DUMMYFUNCTION("""COMPUTED_VALUE"""),45098.64583333333)</f>
        <v>45098.64583</v>
      </c>
      <c r="B653" s="1">
        <f>IFERROR(__xludf.DUMMYFUNCTION("""COMPUTED_VALUE"""),87.2)</f>
        <v>87.2</v>
      </c>
    </row>
    <row r="654">
      <c r="A654" s="2">
        <f>IFERROR(__xludf.DUMMYFUNCTION("""COMPUTED_VALUE"""),45099.64583333333)</f>
        <v>45099.64583</v>
      </c>
      <c r="B654" s="1">
        <f>IFERROR(__xludf.DUMMYFUNCTION("""COMPUTED_VALUE"""),84.9)</f>
        <v>84.9</v>
      </c>
    </row>
    <row r="655">
      <c r="A655" s="2">
        <f>IFERROR(__xludf.DUMMYFUNCTION("""COMPUTED_VALUE"""),45100.64583333333)</f>
        <v>45100.64583</v>
      </c>
      <c r="B655" s="1">
        <f>IFERROR(__xludf.DUMMYFUNCTION("""COMPUTED_VALUE"""),82.05)</f>
        <v>82.05</v>
      </c>
    </row>
    <row r="656">
      <c r="A656" s="2">
        <f>IFERROR(__xludf.DUMMYFUNCTION("""COMPUTED_VALUE"""),45103.64583333333)</f>
        <v>45103.64583</v>
      </c>
      <c r="B656" s="1">
        <f>IFERROR(__xludf.DUMMYFUNCTION("""COMPUTED_VALUE"""),84.8)</f>
        <v>84.8</v>
      </c>
    </row>
    <row r="657">
      <c r="A657" s="2">
        <f>IFERROR(__xludf.DUMMYFUNCTION("""COMPUTED_VALUE"""),45104.64583333333)</f>
        <v>45104.64583</v>
      </c>
      <c r="B657" s="1">
        <f>IFERROR(__xludf.DUMMYFUNCTION("""COMPUTED_VALUE"""),86.25)</f>
        <v>86.25</v>
      </c>
    </row>
    <row r="658">
      <c r="A658" s="2">
        <f>IFERROR(__xludf.DUMMYFUNCTION("""COMPUTED_VALUE"""),45105.64583333333)</f>
        <v>45105.64583</v>
      </c>
      <c r="B658" s="1">
        <f>IFERROR(__xludf.DUMMYFUNCTION("""COMPUTED_VALUE"""),88.6)</f>
        <v>88.6</v>
      </c>
    </row>
    <row r="659">
      <c r="A659" s="2">
        <f>IFERROR(__xludf.DUMMYFUNCTION("""COMPUTED_VALUE"""),45107.64583333333)</f>
        <v>45107.64583</v>
      </c>
      <c r="B659" s="1">
        <f>IFERROR(__xludf.DUMMYFUNCTION("""COMPUTED_VALUE"""),90.1)</f>
        <v>90.1</v>
      </c>
    </row>
    <row r="660">
      <c r="A660" s="2">
        <f>IFERROR(__xludf.DUMMYFUNCTION("""COMPUTED_VALUE"""),45110.64583333333)</f>
        <v>45110.64583</v>
      </c>
      <c r="B660" s="1">
        <f>IFERROR(__xludf.DUMMYFUNCTION("""COMPUTED_VALUE"""),91.0)</f>
        <v>91</v>
      </c>
    </row>
    <row r="661">
      <c r="A661" s="2">
        <f>IFERROR(__xludf.DUMMYFUNCTION("""COMPUTED_VALUE"""),45111.64583333333)</f>
        <v>45111.64583</v>
      </c>
      <c r="B661" s="1">
        <f>IFERROR(__xludf.DUMMYFUNCTION("""COMPUTED_VALUE"""),91.25)</f>
        <v>91.25</v>
      </c>
    </row>
    <row r="662">
      <c r="A662" s="2">
        <f>IFERROR(__xludf.DUMMYFUNCTION("""COMPUTED_VALUE"""),45112.64583333333)</f>
        <v>45112.64583</v>
      </c>
      <c r="B662" s="1">
        <f>IFERROR(__xludf.DUMMYFUNCTION("""COMPUTED_VALUE"""),91.65)</f>
        <v>91.65</v>
      </c>
    </row>
    <row r="663">
      <c r="A663" s="2">
        <f>IFERROR(__xludf.DUMMYFUNCTION("""COMPUTED_VALUE"""),45113.64583333333)</f>
        <v>45113.64583</v>
      </c>
      <c r="B663" s="1">
        <f>IFERROR(__xludf.DUMMYFUNCTION("""COMPUTED_VALUE"""),93.35)</f>
        <v>93.35</v>
      </c>
    </row>
    <row r="664">
      <c r="A664" s="2">
        <f>IFERROR(__xludf.DUMMYFUNCTION("""COMPUTED_VALUE"""),45114.64583333333)</f>
        <v>45114.64583</v>
      </c>
      <c r="B664" s="1">
        <f>IFERROR(__xludf.DUMMYFUNCTION("""COMPUTED_VALUE"""),93.95)</f>
        <v>93.95</v>
      </c>
    </row>
    <row r="665">
      <c r="A665" s="2">
        <f>IFERROR(__xludf.DUMMYFUNCTION("""COMPUTED_VALUE"""),45117.64583333333)</f>
        <v>45117.64583</v>
      </c>
      <c r="B665" s="1">
        <f>IFERROR(__xludf.DUMMYFUNCTION("""COMPUTED_VALUE"""),91.8)</f>
        <v>91.8</v>
      </c>
    </row>
    <row r="666">
      <c r="A666" s="2">
        <f>IFERROR(__xludf.DUMMYFUNCTION("""COMPUTED_VALUE"""),45118.64583333333)</f>
        <v>45118.64583</v>
      </c>
      <c r="B666" s="1">
        <f>IFERROR(__xludf.DUMMYFUNCTION("""COMPUTED_VALUE"""),93.5)</f>
        <v>93.5</v>
      </c>
    </row>
    <row r="667">
      <c r="A667" s="2">
        <f>IFERROR(__xludf.DUMMYFUNCTION("""COMPUTED_VALUE"""),45119.64583333333)</f>
        <v>45119.64583</v>
      </c>
      <c r="B667" s="1">
        <f>IFERROR(__xludf.DUMMYFUNCTION("""COMPUTED_VALUE"""),93.85)</f>
        <v>93.85</v>
      </c>
    </row>
    <row r="668">
      <c r="A668" s="2">
        <f>IFERROR(__xludf.DUMMYFUNCTION("""COMPUTED_VALUE"""),45120.64583333333)</f>
        <v>45120.64583</v>
      </c>
      <c r="B668" s="1">
        <f>IFERROR(__xludf.DUMMYFUNCTION("""COMPUTED_VALUE"""),93.2)</f>
        <v>93.2</v>
      </c>
    </row>
    <row r="669">
      <c r="A669" s="2">
        <f>IFERROR(__xludf.DUMMYFUNCTION("""COMPUTED_VALUE"""),45121.64583333333)</f>
        <v>45121.64583</v>
      </c>
      <c r="B669" s="1">
        <f>IFERROR(__xludf.DUMMYFUNCTION("""COMPUTED_VALUE"""),95.15)</f>
        <v>95.15</v>
      </c>
    </row>
    <row r="670">
      <c r="A670" s="2">
        <f>IFERROR(__xludf.DUMMYFUNCTION("""COMPUTED_VALUE"""),45124.64583333333)</f>
        <v>45124.64583</v>
      </c>
      <c r="B670" s="1">
        <f>IFERROR(__xludf.DUMMYFUNCTION("""COMPUTED_VALUE"""),96.25)</f>
        <v>96.25</v>
      </c>
    </row>
    <row r="671">
      <c r="A671" s="2">
        <f>IFERROR(__xludf.DUMMYFUNCTION("""COMPUTED_VALUE"""),45125.64583333333)</f>
        <v>45125.64583</v>
      </c>
      <c r="B671" s="1">
        <f>IFERROR(__xludf.DUMMYFUNCTION("""COMPUTED_VALUE"""),96.05)</f>
        <v>96.05</v>
      </c>
    </row>
    <row r="672">
      <c r="A672" s="2">
        <f>IFERROR(__xludf.DUMMYFUNCTION("""COMPUTED_VALUE"""),45126.64583333333)</f>
        <v>45126.64583</v>
      </c>
      <c r="B672" s="1">
        <f>IFERROR(__xludf.DUMMYFUNCTION("""COMPUTED_VALUE"""),96.2)</f>
        <v>96.2</v>
      </c>
    </row>
    <row r="673">
      <c r="A673" s="2">
        <f>IFERROR(__xludf.DUMMYFUNCTION("""COMPUTED_VALUE"""),45127.64583333333)</f>
        <v>45127.64583</v>
      </c>
      <c r="B673" s="1">
        <f>IFERROR(__xludf.DUMMYFUNCTION("""COMPUTED_VALUE"""),96.45)</f>
        <v>96.45</v>
      </c>
    </row>
    <row r="674">
      <c r="A674" s="2">
        <f>IFERROR(__xludf.DUMMYFUNCTION("""COMPUTED_VALUE"""),45128.64583333333)</f>
        <v>45128.64583</v>
      </c>
      <c r="B674" s="1">
        <f>IFERROR(__xludf.DUMMYFUNCTION("""COMPUTED_VALUE"""),96.45)</f>
        <v>96.45</v>
      </c>
    </row>
    <row r="675">
      <c r="A675" s="2">
        <f>IFERROR(__xludf.DUMMYFUNCTION("""COMPUTED_VALUE"""),45131.64583333333)</f>
        <v>45131.64583</v>
      </c>
      <c r="B675" s="1">
        <f>IFERROR(__xludf.DUMMYFUNCTION("""COMPUTED_VALUE"""),95.45)</f>
        <v>95.45</v>
      </c>
    </row>
    <row r="676">
      <c r="A676" s="2">
        <f>IFERROR(__xludf.DUMMYFUNCTION("""COMPUTED_VALUE"""),45132.64583333333)</f>
        <v>45132.64583</v>
      </c>
      <c r="B676" s="1">
        <f>IFERROR(__xludf.DUMMYFUNCTION("""COMPUTED_VALUE"""),95.8)</f>
        <v>95.8</v>
      </c>
    </row>
    <row r="677">
      <c r="A677" s="2">
        <f>IFERROR(__xludf.DUMMYFUNCTION("""COMPUTED_VALUE"""),45133.64583333333)</f>
        <v>45133.64583</v>
      </c>
      <c r="B677" s="1">
        <f>IFERROR(__xludf.DUMMYFUNCTION("""COMPUTED_VALUE"""),97.1)</f>
        <v>97.1</v>
      </c>
    </row>
    <row r="678">
      <c r="A678" s="2">
        <f>IFERROR(__xludf.DUMMYFUNCTION("""COMPUTED_VALUE"""),45134.64583333333)</f>
        <v>45134.64583</v>
      </c>
      <c r="B678" s="1">
        <f>IFERROR(__xludf.DUMMYFUNCTION("""COMPUTED_VALUE"""),99.15)</f>
        <v>99.15</v>
      </c>
    </row>
    <row r="679">
      <c r="A679" s="2">
        <f>IFERROR(__xludf.DUMMYFUNCTION("""COMPUTED_VALUE"""),45135.64583333333)</f>
        <v>45135.64583</v>
      </c>
      <c r="B679" s="1">
        <f>IFERROR(__xludf.DUMMYFUNCTION("""COMPUTED_VALUE"""),98.7)</f>
        <v>98.7</v>
      </c>
    </row>
    <row r="680">
      <c r="A680" s="2">
        <f>IFERROR(__xludf.DUMMYFUNCTION("""COMPUTED_VALUE"""),45138.64583333333)</f>
        <v>45138.64583</v>
      </c>
      <c r="B680" s="1">
        <f>IFERROR(__xludf.DUMMYFUNCTION("""COMPUTED_VALUE"""),94.75)</f>
        <v>94.75</v>
      </c>
    </row>
    <row r="681">
      <c r="A681" s="2">
        <f>IFERROR(__xludf.DUMMYFUNCTION("""COMPUTED_VALUE"""),45139.64583333333)</f>
        <v>45139.64583</v>
      </c>
      <c r="B681" s="1">
        <f>IFERROR(__xludf.DUMMYFUNCTION("""COMPUTED_VALUE"""),91.8)</f>
        <v>91.8</v>
      </c>
    </row>
    <row r="682">
      <c r="A682" s="2">
        <f>IFERROR(__xludf.DUMMYFUNCTION("""COMPUTED_VALUE"""),45140.64583333333)</f>
        <v>45140.64583</v>
      </c>
      <c r="B682" s="1">
        <f>IFERROR(__xludf.DUMMYFUNCTION("""COMPUTED_VALUE"""),89.85)</f>
        <v>89.85</v>
      </c>
    </row>
    <row r="683">
      <c r="A683" s="2">
        <f>IFERROR(__xludf.DUMMYFUNCTION("""COMPUTED_VALUE"""),45141.64583333333)</f>
        <v>45141.64583</v>
      </c>
      <c r="B683" s="1">
        <f>IFERROR(__xludf.DUMMYFUNCTION("""COMPUTED_VALUE"""),88.0)</f>
        <v>88</v>
      </c>
    </row>
    <row r="684">
      <c r="A684" s="2">
        <f>IFERROR(__xludf.DUMMYFUNCTION("""COMPUTED_VALUE"""),45142.64583333333)</f>
        <v>45142.64583</v>
      </c>
      <c r="B684" s="1">
        <f>IFERROR(__xludf.DUMMYFUNCTION("""COMPUTED_VALUE"""),87.95)</f>
        <v>87.95</v>
      </c>
    </row>
    <row r="685">
      <c r="A685" s="2">
        <f>IFERROR(__xludf.DUMMYFUNCTION("""COMPUTED_VALUE"""),45145.64583333333)</f>
        <v>45145.64583</v>
      </c>
      <c r="B685" s="1">
        <f>IFERROR(__xludf.DUMMYFUNCTION("""COMPUTED_VALUE"""),86.4)</f>
        <v>86.4</v>
      </c>
    </row>
    <row r="686">
      <c r="A686" s="2">
        <f>IFERROR(__xludf.DUMMYFUNCTION("""COMPUTED_VALUE"""),45146.64583333333)</f>
        <v>45146.64583</v>
      </c>
      <c r="B686" s="1">
        <f>IFERROR(__xludf.DUMMYFUNCTION("""COMPUTED_VALUE"""),91.15)</f>
        <v>91.15</v>
      </c>
    </row>
    <row r="687">
      <c r="A687" s="2">
        <f>IFERROR(__xludf.DUMMYFUNCTION("""COMPUTED_VALUE"""),45147.64583333333)</f>
        <v>45147.64583</v>
      </c>
      <c r="B687" s="1">
        <f>IFERROR(__xludf.DUMMYFUNCTION("""COMPUTED_VALUE"""),91.15)</f>
        <v>91.15</v>
      </c>
    </row>
    <row r="688">
      <c r="A688" s="2">
        <f>IFERROR(__xludf.DUMMYFUNCTION("""COMPUTED_VALUE"""),45148.64583333333)</f>
        <v>45148.64583</v>
      </c>
      <c r="B688" s="1">
        <f>IFERROR(__xludf.DUMMYFUNCTION("""COMPUTED_VALUE"""),86.8)</f>
        <v>86.8</v>
      </c>
    </row>
    <row r="689">
      <c r="A689" s="2">
        <f>IFERROR(__xludf.DUMMYFUNCTION("""COMPUTED_VALUE"""),45149.64583333333)</f>
        <v>45149.64583</v>
      </c>
      <c r="B689" s="1">
        <f>IFERROR(__xludf.DUMMYFUNCTION("""COMPUTED_VALUE"""),87.3)</f>
        <v>87.3</v>
      </c>
    </row>
    <row r="690">
      <c r="A690" s="2">
        <f>IFERROR(__xludf.DUMMYFUNCTION("""COMPUTED_VALUE"""),45152.64583333333)</f>
        <v>45152.64583</v>
      </c>
      <c r="B690" s="1">
        <f>IFERROR(__xludf.DUMMYFUNCTION("""COMPUTED_VALUE"""),85.75)</f>
        <v>85.75</v>
      </c>
    </row>
    <row r="691">
      <c r="A691" s="2">
        <f>IFERROR(__xludf.DUMMYFUNCTION("""COMPUTED_VALUE"""),45154.64583333333)</f>
        <v>45154.64583</v>
      </c>
      <c r="B691" s="1">
        <f>IFERROR(__xludf.DUMMYFUNCTION("""COMPUTED_VALUE"""),85.4)</f>
        <v>85.4</v>
      </c>
    </row>
    <row r="692">
      <c r="A692" s="2">
        <f>IFERROR(__xludf.DUMMYFUNCTION("""COMPUTED_VALUE"""),45155.64583333333)</f>
        <v>45155.64583</v>
      </c>
      <c r="B692" s="1">
        <f>IFERROR(__xludf.DUMMYFUNCTION("""COMPUTED_VALUE"""),83.15)</f>
        <v>83.15</v>
      </c>
    </row>
    <row r="693">
      <c r="A693" s="2">
        <f>IFERROR(__xludf.DUMMYFUNCTION("""COMPUTED_VALUE"""),45156.64583333333)</f>
        <v>45156.64583</v>
      </c>
      <c r="B693" s="1">
        <f>IFERROR(__xludf.DUMMYFUNCTION("""COMPUTED_VALUE"""),82.6)</f>
        <v>82.6</v>
      </c>
    </row>
    <row r="694">
      <c r="A694" s="2">
        <f>IFERROR(__xludf.DUMMYFUNCTION("""COMPUTED_VALUE"""),45159.64583333333)</f>
        <v>45159.64583</v>
      </c>
      <c r="B694" s="1">
        <f>IFERROR(__xludf.DUMMYFUNCTION("""COMPUTED_VALUE"""),82.55)</f>
        <v>82.55</v>
      </c>
    </row>
    <row r="695">
      <c r="A695" s="2">
        <f>IFERROR(__xludf.DUMMYFUNCTION("""COMPUTED_VALUE"""),45160.64583333333)</f>
        <v>45160.64583</v>
      </c>
      <c r="B695" s="1">
        <f>IFERROR(__xludf.DUMMYFUNCTION("""COMPUTED_VALUE"""),86.1)</f>
        <v>86.1</v>
      </c>
    </row>
    <row r="696">
      <c r="A696" s="2">
        <f>IFERROR(__xludf.DUMMYFUNCTION("""COMPUTED_VALUE"""),45161.64583333333)</f>
        <v>45161.64583</v>
      </c>
      <c r="B696" s="1">
        <f>IFERROR(__xludf.DUMMYFUNCTION("""COMPUTED_VALUE"""),84.65)</f>
        <v>84.65</v>
      </c>
    </row>
    <row r="697">
      <c r="A697" s="2">
        <f>IFERROR(__xludf.DUMMYFUNCTION("""COMPUTED_VALUE"""),45162.64583333333)</f>
        <v>45162.64583</v>
      </c>
      <c r="B697" s="1">
        <f>IFERROR(__xludf.DUMMYFUNCTION("""COMPUTED_VALUE"""),85.0)</f>
        <v>85</v>
      </c>
    </row>
    <row r="698">
      <c r="A698" s="2">
        <f>IFERROR(__xludf.DUMMYFUNCTION("""COMPUTED_VALUE"""),45163.64583333333)</f>
        <v>45163.64583</v>
      </c>
      <c r="B698" s="1">
        <f>IFERROR(__xludf.DUMMYFUNCTION("""COMPUTED_VALUE"""),84.2)</f>
        <v>84.2</v>
      </c>
    </row>
    <row r="699">
      <c r="A699" s="2">
        <f>IFERROR(__xludf.DUMMYFUNCTION("""COMPUTED_VALUE"""),45166.64583333333)</f>
        <v>45166.64583</v>
      </c>
      <c r="B699" s="1">
        <f>IFERROR(__xludf.DUMMYFUNCTION("""COMPUTED_VALUE"""),82.9)</f>
        <v>82.9</v>
      </c>
    </row>
    <row r="700">
      <c r="A700" s="2">
        <f>IFERROR(__xludf.DUMMYFUNCTION("""COMPUTED_VALUE"""),45167.64583333333)</f>
        <v>45167.64583</v>
      </c>
      <c r="B700" s="1">
        <f>IFERROR(__xludf.DUMMYFUNCTION("""COMPUTED_VALUE"""),86.85)</f>
        <v>86.85</v>
      </c>
    </row>
    <row r="701">
      <c r="A701" s="2">
        <f>IFERROR(__xludf.DUMMYFUNCTION("""COMPUTED_VALUE"""),45168.64583333333)</f>
        <v>45168.64583</v>
      </c>
      <c r="B701" s="1">
        <f>IFERROR(__xludf.DUMMYFUNCTION("""COMPUTED_VALUE"""),86.8)</f>
        <v>86.8</v>
      </c>
    </row>
    <row r="702">
      <c r="A702" s="2">
        <f>IFERROR(__xludf.DUMMYFUNCTION("""COMPUTED_VALUE"""),45169.64583333333)</f>
        <v>45169.64583</v>
      </c>
      <c r="B702" s="1">
        <f>IFERROR(__xludf.DUMMYFUNCTION("""COMPUTED_VALUE"""),90.5)</f>
        <v>90.5</v>
      </c>
    </row>
    <row r="703">
      <c r="A703" s="2">
        <f>IFERROR(__xludf.DUMMYFUNCTION("""COMPUTED_VALUE"""),45170.64583333333)</f>
        <v>45170.64583</v>
      </c>
      <c r="B703" s="1">
        <f>IFERROR(__xludf.DUMMYFUNCTION("""COMPUTED_VALUE"""),88.8)</f>
        <v>88.8</v>
      </c>
    </row>
    <row r="704">
      <c r="A704" s="2">
        <f>IFERROR(__xludf.DUMMYFUNCTION("""COMPUTED_VALUE"""),45173.64583333333)</f>
        <v>45173.64583</v>
      </c>
      <c r="B704" s="1">
        <f>IFERROR(__xludf.DUMMYFUNCTION("""COMPUTED_VALUE"""),87.75)</f>
        <v>87.75</v>
      </c>
    </row>
    <row r="705">
      <c r="A705" s="2">
        <f>IFERROR(__xludf.DUMMYFUNCTION("""COMPUTED_VALUE"""),45174.64583333333)</f>
        <v>45174.64583</v>
      </c>
      <c r="B705" s="1">
        <f>IFERROR(__xludf.DUMMYFUNCTION("""COMPUTED_VALUE"""),85.9)</f>
        <v>85.9</v>
      </c>
    </row>
    <row r="706">
      <c r="A706" s="2">
        <f>IFERROR(__xludf.DUMMYFUNCTION("""COMPUTED_VALUE"""),45175.64583333333)</f>
        <v>45175.64583</v>
      </c>
      <c r="B706" s="1">
        <f>IFERROR(__xludf.DUMMYFUNCTION("""COMPUTED_VALUE"""),84.7)</f>
        <v>84.7</v>
      </c>
    </row>
    <row r="707">
      <c r="A707" s="2">
        <f>IFERROR(__xludf.DUMMYFUNCTION("""COMPUTED_VALUE"""),45176.64583333333)</f>
        <v>45176.64583</v>
      </c>
      <c r="B707" s="1">
        <f>IFERROR(__xludf.DUMMYFUNCTION("""COMPUTED_VALUE"""),84.35)</f>
        <v>84.35</v>
      </c>
    </row>
    <row r="708">
      <c r="A708" s="2">
        <f>IFERROR(__xludf.DUMMYFUNCTION("""COMPUTED_VALUE"""),45177.64583333333)</f>
        <v>45177.64583</v>
      </c>
      <c r="B708" s="1">
        <f>IFERROR(__xludf.DUMMYFUNCTION("""COMPUTED_VALUE"""),87.95)</f>
        <v>87.95</v>
      </c>
    </row>
    <row r="709">
      <c r="A709" s="2">
        <f>IFERROR(__xludf.DUMMYFUNCTION("""COMPUTED_VALUE"""),45180.64583333333)</f>
        <v>45180.64583</v>
      </c>
      <c r="B709" s="1">
        <f>IFERROR(__xludf.DUMMYFUNCTION("""COMPUTED_VALUE"""),87.2)</f>
        <v>87.2</v>
      </c>
    </row>
    <row r="710">
      <c r="A710" s="2">
        <f>IFERROR(__xludf.DUMMYFUNCTION("""COMPUTED_VALUE"""),45181.64583333333)</f>
        <v>45181.64583</v>
      </c>
      <c r="B710" s="1">
        <f>IFERROR(__xludf.DUMMYFUNCTION("""COMPUTED_VALUE"""),83.85)</f>
        <v>83.85</v>
      </c>
    </row>
    <row r="711">
      <c r="A711" s="2">
        <f>IFERROR(__xludf.DUMMYFUNCTION("""COMPUTED_VALUE"""),45182.64583333333)</f>
        <v>45182.64583</v>
      </c>
      <c r="B711" s="1">
        <f>IFERROR(__xludf.DUMMYFUNCTION("""COMPUTED_VALUE"""),85.6)</f>
        <v>85.6</v>
      </c>
    </row>
    <row r="712">
      <c r="A712" s="2">
        <f>IFERROR(__xludf.DUMMYFUNCTION("""COMPUTED_VALUE"""),45183.64583333333)</f>
        <v>45183.64583</v>
      </c>
      <c r="B712" s="1">
        <f>IFERROR(__xludf.DUMMYFUNCTION("""COMPUTED_VALUE"""),85.0)</f>
        <v>85</v>
      </c>
    </row>
    <row r="713">
      <c r="A713" s="2">
        <f>IFERROR(__xludf.DUMMYFUNCTION("""COMPUTED_VALUE"""),45184.64583333333)</f>
        <v>45184.64583</v>
      </c>
      <c r="B713" s="1">
        <f>IFERROR(__xludf.DUMMYFUNCTION("""COMPUTED_VALUE"""),85.65)</f>
        <v>85.65</v>
      </c>
    </row>
    <row r="714">
      <c r="A714" s="2">
        <f>IFERROR(__xludf.DUMMYFUNCTION("""COMPUTED_VALUE"""),45187.64583333333)</f>
        <v>45187.64583</v>
      </c>
      <c r="B714" s="1">
        <f>IFERROR(__xludf.DUMMYFUNCTION("""COMPUTED_VALUE"""),84.65)</f>
        <v>84.65</v>
      </c>
    </row>
    <row r="715">
      <c r="A715" s="2">
        <f>IFERROR(__xludf.DUMMYFUNCTION("""COMPUTED_VALUE"""),45189.64583333333)</f>
        <v>45189.64583</v>
      </c>
      <c r="B715" s="1">
        <f>IFERROR(__xludf.DUMMYFUNCTION("""COMPUTED_VALUE"""),83.85)</f>
        <v>83.85</v>
      </c>
    </row>
    <row r="716">
      <c r="A716" s="2">
        <f>IFERROR(__xludf.DUMMYFUNCTION("""COMPUTED_VALUE"""),45190.64583333333)</f>
        <v>45190.64583</v>
      </c>
      <c r="B716" s="1">
        <f>IFERROR(__xludf.DUMMYFUNCTION("""COMPUTED_VALUE"""),85.4)</f>
        <v>85.4</v>
      </c>
    </row>
    <row r="717">
      <c r="A717" s="2">
        <f>IFERROR(__xludf.DUMMYFUNCTION("""COMPUTED_VALUE"""),45191.64583333333)</f>
        <v>45191.64583</v>
      </c>
      <c r="B717" s="1">
        <f>IFERROR(__xludf.DUMMYFUNCTION("""COMPUTED_VALUE"""),84.95)</f>
        <v>84.95</v>
      </c>
    </row>
    <row r="718">
      <c r="A718" s="2">
        <f>IFERROR(__xludf.DUMMYFUNCTION("""COMPUTED_VALUE"""),45194.64583333333)</f>
        <v>45194.64583</v>
      </c>
      <c r="B718" s="1">
        <f>IFERROR(__xludf.DUMMYFUNCTION("""COMPUTED_VALUE"""),85.5)</f>
        <v>85.5</v>
      </c>
    </row>
    <row r="719">
      <c r="A719" s="2">
        <f>IFERROR(__xludf.DUMMYFUNCTION("""COMPUTED_VALUE"""),45195.64583333333)</f>
        <v>45195.64583</v>
      </c>
      <c r="B719" s="1">
        <f>IFERROR(__xludf.DUMMYFUNCTION("""COMPUTED_VALUE"""),87.25)</f>
        <v>87.25</v>
      </c>
    </row>
    <row r="720">
      <c r="A720" s="2">
        <f>IFERROR(__xludf.DUMMYFUNCTION("""COMPUTED_VALUE"""),45196.64583333333)</f>
        <v>45196.64583</v>
      </c>
      <c r="B720" s="1">
        <f>IFERROR(__xludf.DUMMYFUNCTION("""COMPUTED_VALUE"""),89.55)</f>
        <v>89.55</v>
      </c>
    </row>
    <row r="721">
      <c r="A721" s="2">
        <f>IFERROR(__xludf.DUMMYFUNCTION("""COMPUTED_VALUE"""),45197.64583333333)</f>
        <v>45197.64583</v>
      </c>
      <c r="B721" s="1">
        <f>IFERROR(__xludf.DUMMYFUNCTION("""COMPUTED_VALUE"""),89.6)</f>
        <v>89.6</v>
      </c>
    </row>
    <row r="722">
      <c r="A722" s="2">
        <f>IFERROR(__xludf.DUMMYFUNCTION("""COMPUTED_VALUE"""),45198.64583333333)</f>
        <v>45198.64583</v>
      </c>
      <c r="B722" s="1">
        <f>IFERROR(__xludf.DUMMYFUNCTION("""COMPUTED_VALUE"""),89.65)</f>
        <v>89.65</v>
      </c>
    </row>
    <row r="723">
      <c r="A723" s="2">
        <f>IFERROR(__xludf.DUMMYFUNCTION("""COMPUTED_VALUE"""),45202.64583333333)</f>
        <v>45202.64583</v>
      </c>
      <c r="B723" s="1">
        <f>IFERROR(__xludf.DUMMYFUNCTION("""COMPUTED_VALUE"""),93.45)</f>
        <v>93.45</v>
      </c>
    </row>
    <row r="724">
      <c r="A724" s="2">
        <f>IFERROR(__xludf.DUMMYFUNCTION("""COMPUTED_VALUE"""),45203.64583333333)</f>
        <v>45203.64583</v>
      </c>
      <c r="B724" s="1">
        <f>IFERROR(__xludf.DUMMYFUNCTION("""COMPUTED_VALUE"""),91.4)</f>
        <v>91.4</v>
      </c>
    </row>
    <row r="725">
      <c r="A725" s="2">
        <f>IFERROR(__xludf.DUMMYFUNCTION("""COMPUTED_VALUE"""),45204.64583333333)</f>
        <v>45204.64583</v>
      </c>
      <c r="B725" s="1">
        <f>IFERROR(__xludf.DUMMYFUNCTION("""COMPUTED_VALUE"""),91.8)</f>
        <v>91.8</v>
      </c>
    </row>
    <row r="726">
      <c r="A726" s="2">
        <f>IFERROR(__xludf.DUMMYFUNCTION("""COMPUTED_VALUE"""),45205.64583333333)</f>
        <v>45205.64583</v>
      </c>
      <c r="B726" s="1">
        <f>IFERROR(__xludf.DUMMYFUNCTION("""COMPUTED_VALUE"""),93.95)</f>
        <v>93.95</v>
      </c>
    </row>
    <row r="727">
      <c r="A727" s="2">
        <f>IFERROR(__xludf.DUMMYFUNCTION("""COMPUTED_VALUE"""),45208.64583333333)</f>
        <v>45208.64583</v>
      </c>
      <c r="B727" s="1">
        <f>IFERROR(__xludf.DUMMYFUNCTION("""COMPUTED_VALUE"""),92.65)</f>
        <v>92.65</v>
      </c>
    </row>
    <row r="728">
      <c r="A728" s="2">
        <f>IFERROR(__xludf.DUMMYFUNCTION("""COMPUTED_VALUE"""),45209.64583333333)</f>
        <v>45209.64583</v>
      </c>
      <c r="B728" s="1">
        <f>IFERROR(__xludf.DUMMYFUNCTION("""COMPUTED_VALUE"""),96.55)</f>
        <v>96.55</v>
      </c>
    </row>
    <row r="729">
      <c r="A729" s="2">
        <f>IFERROR(__xludf.DUMMYFUNCTION("""COMPUTED_VALUE"""),45210.64583333333)</f>
        <v>45210.64583</v>
      </c>
      <c r="B729" s="1">
        <f>IFERROR(__xludf.DUMMYFUNCTION("""COMPUTED_VALUE"""),97.35)</f>
        <v>97.35</v>
      </c>
    </row>
    <row r="730">
      <c r="A730" s="2">
        <f>IFERROR(__xludf.DUMMYFUNCTION("""COMPUTED_VALUE"""),45211.64583333333)</f>
        <v>45211.64583</v>
      </c>
      <c r="B730" s="1">
        <f>IFERROR(__xludf.DUMMYFUNCTION("""COMPUTED_VALUE"""),97.4)</f>
        <v>97.4</v>
      </c>
    </row>
    <row r="731">
      <c r="A731" s="2">
        <f>IFERROR(__xludf.DUMMYFUNCTION("""COMPUTED_VALUE"""),45212.64583333333)</f>
        <v>45212.64583</v>
      </c>
      <c r="B731" s="1">
        <f>IFERROR(__xludf.DUMMYFUNCTION("""COMPUTED_VALUE"""),96.0)</f>
        <v>96</v>
      </c>
    </row>
    <row r="732">
      <c r="A732" s="2">
        <f>IFERROR(__xludf.DUMMYFUNCTION("""COMPUTED_VALUE"""),45215.64583333333)</f>
        <v>45215.64583</v>
      </c>
      <c r="B732" s="1">
        <f>IFERROR(__xludf.DUMMYFUNCTION("""COMPUTED_VALUE"""),96.65)</f>
        <v>96.65</v>
      </c>
    </row>
    <row r="733">
      <c r="A733" s="2">
        <f>IFERROR(__xludf.DUMMYFUNCTION("""COMPUTED_VALUE"""),45216.64583333333)</f>
        <v>45216.64583</v>
      </c>
      <c r="B733" s="1">
        <f>IFERROR(__xludf.DUMMYFUNCTION("""COMPUTED_VALUE"""),98.75)</f>
        <v>98.75</v>
      </c>
    </row>
    <row r="734">
      <c r="A734" s="2">
        <f>IFERROR(__xludf.DUMMYFUNCTION("""COMPUTED_VALUE"""),45217.64583333333)</f>
        <v>45217.64583</v>
      </c>
      <c r="B734" s="1">
        <f>IFERROR(__xludf.DUMMYFUNCTION("""COMPUTED_VALUE"""),99.85)</f>
        <v>99.85</v>
      </c>
    </row>
    <row r="735">
      <c r="A735" s="2">
        <f>IFERROR(__xludf.DUMMYFUNCTION("""COMPUTED_VALUE"""),45218.64583333333)</f>
        <v>45218.64583</v>
      </c>
      <c r="B735" s="1">
        <f>IFERROR(__xludf.DUMMYFUNCTION("""COMPUTED_VALUE"""),98.6)</f>
        <v>98.6</v>
      </c>
    </row>
    <row r="736">
      <c r="A736" s="2">
        <f>IFERROR(__xludf.DUMMYFUNCTION("""COMPUTED_VALUE"""),45219.64583333333)</f>
        <v>45219.64583</v>
      </c>
      <c r="B736" s="1">
        <f>IFERROR(__xludf.DUMMYFUNCTION("""COMPUTED_VALUE"""),100.3)</f>
        <v>100.3</v>
      </c>
    </row>
    <row r="737">
      <c r="A737" s="2">
        <f>IFERROR(__xludf.DUMMYFUNCTION("""COMPUTED_VALUE"""),45222.64583333333)</f>
        <v>45222.64583</v>
      </c>
      <c r="B737" s="1">
        <f>IFERROR(__xludf.DUMMYFUNCTION("""COMPUTED_VALUE"""),94.3)</f>
        <v>94.3</v>
      </c>
    </row>
    <row r="738">
      <c r="A738" s="2">
        <f>IFERROR(__xludf.DUMMYFUNCTION("""COMPUTED_VALUE"""),45224.64583333333)</f>
        <v>45224.64583</v>
      </c>
      <c r="B738" s="1">
        <f>IFERROR(__xludf.DUMMYFUNCTION("""COMPUTED_VALUE"""),92.65)</f>
        <v>92.65</v>
      </c>
    </row>
    <row r="739">
      <c r="A739" s="2">
        <f>IFERROR(__xludf.DUMMYFUNCTION("""COMPUTED_VALUE"""),45225.64583333333)</f>
        <v>45225.64583</v>
      </c>
      <c r="B739" s="1">
        <f>IFERROR(__xludf.DUMMYFUNCTION("""COMPUTED_VALUE"""),93.7)</f>
        <v>93.7</v>
      </c>
    </row>
    <row r="740">
      <c r="A740" s="2">
        <f>IFERROR(__xludf.DUMMYFUNCTION("""COMPUTED_VALUE"""),45226.64583333333)</f>
        <v>45226.64583</v>
      </c>
      <c r="B740" s="1">
        <f>IFERROR(__xludf.DUMMYFUNCTION("""COMPUTED_VALUE"""),92.95)</f>
        <v>92.95</v>
      </c>
    </row>
    <row r="741">
      <c r="A741" s="2">
        <f>IFERROR(__xludf.DUMMYFUNCTION("""COMPUTED_VALUE"""),45229.64583333333)</f>
        <v>45229.64583</v>
      </c>
      <c r="B741" s="1">
        <f>IFERROR(__xludf.DUMMYFUNCTION("""COMPUTED_VALUE"""),91.35)</f>
        <v>91.35</v>
      </c>
    </row>
    <row r="742">
      <c r="A742" s="2">
        <f>IFERROR(__xludf.DUMMYFUNCTION("""COMPUTED_VALUE"""),45230.64583333333)</f>
        <v>45230.64583</v>
      </c>
      <c r="B742" s="1">
        <f>IFERROR(__xludf.DUMMYFUNCTION("""COMPUTED_VALUE"""),92.75)</f>
        <v>92.75</v>
      </c>
    </row>
    <row r="743">
      <c r="A743" s="2">
        <f>IFERROR(__xludf.DUMMYFUNCTION("""COMPUTED_VALUE"""),45231.64583333333)</f>
        <v>45231.64583</v>
      </c>
      <c r="B743" s="1">
        <f>IFERROR(__xludf.DUMMYFUNCTION("""COMPUTED_VALUE"""),94.6)</f>
        <v>94.6</v>
      </c>
    </row>
    <row r="744">
      <c r="A744" s="2">
        <f>IFERROR(__xludf.DUMMYFUNCTION("""COMPUTED_VALUE"""),45232.64583333333)</f>
        <v>45232.64583</v>
      </c>
      <c r="B744" s="1">
        <f>IFERROR(__xludf.DUMMYFUNCTION("""COMPUTED_VALUE"""),97.8)</f>
        <v>97.8</v>
      </c>
    </row>
    <row r="745">
      <c r="A745" s="2">
        <f>IFERROR(__xludf.DUMMYFUNCTION("""COMPUTED_VALUE"""),45233.64583333333)</f>
        <v>45233.64583</v>
      </c>
      <c r="B745" s="1">
        <f>IFERROR(__xludf.DUMMYFUNCTION("""COMPUTED_VALUE"""),97.8)</f>
        <v>97.8</v>
      </c>
    </row>
    <row r="746">
      <c r="A746" s="2">
        <f>IFERROR(__xludf.DUMMYFUNCTION("""COMPUTED_VALUE"""),45236.64583333333)</f>
        <v>45236.64583</v>
      </c>
      <c r="B746" s="1">
        <f>IFERROR(__xludf.DUMMYFUNCTION("""COMPUTED_VALUE"""),98.7)</f>
        <v>98.7</v>
      </c>
    </row>
    <row r="747">
      <c r="A747" s="2">
        <f>IFERROR(__xludf.DUMMYFUNCTION("""COMPUTED_VALUE"""),45237.64583333333)</f>
        <v>45237.64583</v>
      </c>
      <c r="B747" s="1">
        <f>IFERROR(__xludf.DUMMYFUNCTION("""COMPUTED_VALUE"""),95.8)</f>
        <v>95.8</v>
      </c>
    </row>
    <row r="748">
      <c r="A748" s="2">
        <f>IFERROR(__xludf.DUMMYFUNCTION("""COMPUTED_VALUE"""),45238.64583333333)</f>
        <v>45238.64583</v>
      </c>
      <c r="B748" s="1">
        <f>IFERROR(__xludf.DUMMYFUNCTION("""COMPUTED_VALUE"""),96.05)</f>
        <v>96.05</v>
      </c>
    </row>
    <row r="749">
      <c r="A749" s="2">
        <f>IFERROR(__xludf.DUMMYFUNCTION("""COMPUTED_VALUE"""),45239.64583333333)</f>
        <v>45239.64583</v>
      </c>
      <c r="B749" s="1">
        <f>IFERROR(__xludf.DUMMYFUNCTION("""COMPUTED_VALUE"""),93.8)</f>
        <v>93.8</v>
      </c>
    </row>
    <row r="750">
      <c r="A750" s="2">
        <f>IFERROR(__xludf.DUMMYFUNCTION("""COMPUTED_VALUE"""),45240.64583333333)</f>
        <v>45240.64583</v>
      </c>
      <c r="B750" s="1">
        <f>IFERROR(__xludf.DUMMYFUNCTION("""COMPUTED_VALUE"""),95.4)</f>
        <v>95.4</v>
      </c>
    </row>
    <row r="751">
      <c r="A751" s="2">
        <f>IFERROR(__xludf.DUMMYFUNCTION("""COMPUTED_VALUE"""),45243.64583333333)</f>
        <v>45243.64583</v>
      </c>
      <c r="B751" s="1">
        <f>IFERROR(__xludf.DUMMYFUNCTION("""COMPUTED_VALUE"""),96.25)</f>
        <v>96.25</v>
      </c>
    </row>
    <row r="752">
      <c r="A752" s="2">
        <f>IFERROR(__xludf.DUMMYFUNCTION("""COMPUTED_VALUE"""),45245.64583333333)</f>
        <v>45245.64583</v>
      </c>
      <c r="B752" s="1">
        <f>IFERROR(__xludf.DUMMYFUNCTION("""COMPUTED_VALUE"""),98.0)</f>
        <v>98</v>
      </c>
    </row>
    <row r="753">
      <c r="A753" s="2">
        <f>IFERROR(__xludf.DUMMYFUNCTION("""COMPUTED_VALUE"""),45246.64583333333)</f>
        <v>45246.64583</v>
      </c>
      <c r="B753" s="1">
        <f>IFERROR(__xludf.DUMMYFUNCTION("""COMPUTED_VALUE"""),97.5)</f>
        <v>97.5</v>
      </c>
    </row>
    <row r="754">
      <c r="A754" s="2">
        <f>IFERROR(__xludf.DUMMYFUNCTION("""COMPUTED_VALUE"""),45247.64583333333)</f>
        <v>45247.64583</v>
      </c>
      <c r="B754" s="1">
        <f>IFERROR(__xludf.DUMMYFUNCTION("""COMPUTED_VALUE"""),97.3)</f>
        <v>97.3</v>
      </c>
    </row>
    <row r="755">
      <c r="A755" s="2">
        <f>IFERROR(__xludf.DUMMYFUNCTION("""COMPUTED_VALUE"""),45250.64583333333)</f>
        <v>45250.64583</v>
      </c>
      <c r="B755" s="1">
        <f>IFERROR(__xludf.DUMMYFUNCTION("""COMPUTED_VALUE"""),95.4)</f>
        <v>95.4</v>
      </c>
    </row>
    <row r="756">
      <c r="A756" s="2">
        <f>IFERROR(__xludf.DUMMYFUNCTION("""COMPUTED_VALUE"""),45251.64583333333)</f>
        <v>45251.64583</v>
      </c>
      <c r="B756" s="1">
        <f>IFERROR(__xludf.DUMMYFUNCTION("""COMPUTED_VALUE"""),95.25)</f>
        <v>95.25</v>
      </c>
    </row>
    <row r="757">
      <c r="A757" s="2">
        <f>IFERROR(__xludf.DUMMYFUNCTION("""COMPUTED_VALUE"""),45252.64583333333)</f>
        <v>45252.64583</v>
      </c>
      <c r="B757" s="1">
        <f>IFERROR(__xludf.DUMMYFUNCTION("""COMPUTED_VALUE"""),94.8)</f>
        <v>94.8</v>
      </c>
    </row>
    <row r="758">
      <c r="A758" s="2">
        <f>IFERROR(__xludf.DUMMYFUNCTION("""COMPUTED_VALUE"""),45253.64583333333)</f>
        <v>45253.64583</v>
      </c>
      <c r="B758" s="1">
        <f>IFERROR(__xludf.DUMMYFUNCTION("""COMPUTED_VALUE"""),95.1)</f>
        <v>95.1</v>
      </c>
    </row>
    <row r="759">
      <c r="A759" s="2">
        <f>IFERROR(__xludf.DUMMYFUNCTION("""COMPUTED_VALUE"""),45254.64583333333)</f>
        <v>45254.64583</v>
      </c>
      <c r="B759" s="1">
        <f>IFERROR(__xludf.DUMMYFUNCTION("""COMPUTED_VALUE"""),94.35)</f>
        <v>94.35</v>
      </c>
    </row>
    <row r="760">
      <c r="A760" s="2">
        <f>IFERROR(__xludf.DUMMYFUNCTION("""COMPUTED_VALUE"""),45258.64583333333)</f>
        <v>45258.64583</v>
      </c>
      <c r="B760" s="1">
        <f>IFERROR(__xludf.DUMMYFUNCTION("""COMPUTED_VALUE"""),93.55)</f>
        <v>93.55</v>
      </c>
    </row>
    <row r="761">
      <c r="A761" s="2">
        <f>IFERROR(__xludf.DUMMYFUNCTION("""COMPUTED_VALUE"""),45259.64583333333)</f>
        <v>45259.64583</v>
      </c>
      <c r="B761" s="1">
        <f>IFERROR(__xludf.DUMMYFUNCTION("""COMPUTED_VALUE"""),92.85)</f>
        <v>92.85</v>
      </c>
    </row>
    <row r="762">
      <c r="A762" s="2">
        <f>IFERROR(__xludf.DUMMYFUNCTION("""COMPUTED_VALUE"""),45260.64583333333)</f>
        <v>45260.64583</v>
      </c>
      <c r="B762" s="1">
        <f>IFERROR(__xludf.DUMMYFUNCTION("""COMPUTED_VALUE"""),93.9)</f>
        <v>93.9</v>
      </c>
    </row>
    <row r="763">
      <c r="A763" s="2">
        <f>IFERROR(__xludf.DUMMYFUNCTION("""COMPUTED_VALUE"""),45261.64583333333)</f>
        <v>45261.64583</v>
      </c>
      <c r="B763" s="1">
        <f>IFERROR(__xludf.DUMMYFUNCTION("""COMPUTED_VALUE"""),95.15)</f>
        <v>95.15</v>
      </c>
    </row>
    <row r="764">
      <c r="A764" s="2">
        <f>IFERROR(__xludf.DUMMYFUNCTION("""COMPUTED_VALUE"""),45264.64583333333)</f>
        <v>45264.64583</v>
      </c>
      <c r="B764" s="1">
        <f>IFERROR(__xludf.DUMMYFUNCTION("""COMPUTED_VALUE"""),94.1)</f>
        <v>94.1</v>
      </c>
    </row>
    <row r="765">
      <c r="A765" s="2">
        <f>IFERROR(__xludf.DUMMYFUNCTION("""COMPUTED_VALUE"""),45265.64583333333)</f>
        <v>45265.64583</v>
      </c>
      <c r="B765" s="1">
        <f>IFERROR(__xludf.DUMMYFUNCTION("""COMPUTED_VALUE"""),94.65)</f>
        <v>94.65</v>
      </c>
    </row>
    <row r="766">
      <c r="A766" s="2">
        <f>IFERROR(__xludf.DUMMYFUNCTION("""COMPUTED_VALUE"""),45266.64583333333)</f>
        <v>45266.64583</v>
      </c>
      <c r="B766" s="1">
        <f>IFERROR(__xludf.DUMMYFUNCTION("""COMPUTED_VALUE"""),94.1)</f>
        <v>94.1</v>
      </c>
    </row>
    <row r="767">
      <c r="A767" s="2">
        <f>IFERROR(__xludf.DUMMYFUNCTION("""COMPUTED_VALUE"""),45267.64583333333)</f>
        <v>45267.64583</v>
      </c>
      <c r="B767" s="1">
        <f>IFERROR(__xludf.DUMMYFUNCTION("""COMPUTED_VALUE"""),94.85)</f>
        <v>94.85</v>
      </c>
    </row>
    <row r="768">
      <c r="A768" s="2">
        <f>IFERROR(__xludf.DUMMYFUNCTION("""COMPUTED_VALUE"""),45268.64583333333)</f>
        <v>45268.64583</v>
      </c>
      <c r="B768" s="1">
        <f>IFERROR(__xludf.DUMMYFUNCTION("""COMPUTED_VALUE"""),95.0)</f>
        <v>95</v>
      </c>
    </row>
    <row r="769">
      <c r="A769" s="2">
        <f>IFERROR(__xludf.DUMMYFUNCTION("""COMPUTED_VALUE"""),45271.64583333333)</f>
        <v>45271.64583</v>
      </c>
      <c r="B769" s="1">
        <f>IFERROR(__xludf.DUMMYFUNCTION("""COMPUTED_VALUE"""),94.5)</f>
        <v>94.5</v>
      </c>
    </row>
    <row r="770">
      <c r="A770" s="2">
        <f>IFERROR(__xludf.DUMMYFUNCTION("""COMPUTED_VALUE"""),45272.64583333333)</f>
        <v>45272.64583</v>
      </c>
      <c r="B770" s="1">
        <f>IFERROR(__xludf.DUMMYFUNCTION("""COMPUTED_VALUE"""),103.9)</f>
        <v>103.9</v>
      </c>
    </row>
    <row r="771">
      <c r="A771" s="2">
        <f>IFERROR(__xludf.DUMMYFUNCTION("""COMPUTED_VALUE"""),45273.64583333333)</f>
        <v>45273.64583</v>
      </c>
      <c r="B771" s="1">
        <f>IFERROR(__xludf.DUMMYFUNCTION("""COMPUTED_VALUE"""),103.65)</f>
        <v>103.65</v>
      </c>
    </row>
    <row r="772">
      <c r="A772" s="2">
        <f>IFERROR(__xludf.DUMMYFUNCTION("""COMPUTED_VALUE"""),45274.64583333333)</f>
        <v>45274.64583</v>
      </c>
      <c r="B772" s="1">
        <f>IFERROR(__xludf.DUMMYFUNCTION("""COMPUTED_VALUE"""),108.95)</f>
        <v>108.95</v>
      </c>
    </row>
    <row r="773">
      <c r="A773" s="2">
        <f>IFERROR(__xludf.DUMMYFUNCTION("""COMPUTED_VALUE"""),45275.64583333333)</f>
        <v>45275.64583</v>
      </c>
      <c r="B773" s="1">
        <f>IFERROR(__xludf.DUMMYFUNCTION("""COMPUTED_VALUE"""),108.05)</f>
        <v>108.05</v>
      </c>
    </row>
    <row r="774">
      <c r="A774" s="2">
        <f>IFERROR(__xludf.DUMMYFUNCTION("""COMPUTED_VALUE"""),45278.64583333333)</f>
        <v>45278.64583</v>
      </c>
      <c r="B774" s="1">
        <f>IFERROR(__xludf.DUMMYFUNCTION("""COMPUTED_VALUE"""),106.4)</f>
        <v>106.4</v>
      </c>
    </row>
    <row r="775">
      <c r="A775" s="2">
        <f>IFERROR(__xludf.DUMMYFUNCTION("""COMPUTED_VALUE"""),45279.64583333333)</f>
        <v>45279.64583</v>
      </c>
      <c r="B775" s="1">
        <f>IFERROR(__xludf.DUMMYFUNCTION("""COMPUTED_VALUE"""),105.55)</f>
        <v>105.55</v>
      </c>
    </row>
    <row r="776">
      <c r="A776" s="2">
        <f>IFERROR(__xludf.DUMMYFUNCTION("""COMPUTED_VALUE"""),45280.64583333333)</f>
        <v>45280.64583</v>
      </c>
      <c r="B776" s="1">
        <f>IFERROR(__xludf.DUMMYFUNCTION("""COMPUTED_VALUE"""),102.3)</f>
        <v>102.3</v>
      </c>
    </row>
    <row r="777">
      <c r="A777" s="2">
        <f>IFERROR(__xludf.DUMMYFUNCTION("""COMPUTED_VALUE"""),45281.64583333333)</f>
        <v>45281.64583</v>
      </c>
      <c r="B777" s="1">
        <f>IFERROR(__xludf.DUMMYFUNCTION("""COMPUTED_VALUE"""),105.05)</f>
        <v>105.05</v>
      </c>
    </row>
    <row r="778">
      <c r="A778" s="2">
        <f>IFERROR(__xludf.DUMMYFUNCTION("""COMPUTED_VALUE"""),45282.64583333333)</f>
        <v>45282.64583</v>
      </c>
      <c r="B778" s="1">
        <f>IFERROR(__xludf.DUMMYFUNCTION("""COMPUTED_VALUE"""),106.1)</f>
        <v>106.1</v>
      </c>
    </row>
    <row r="779">
      <c r="A779" s="2">
        <f>IFERROR(__xludf.DUMMYFUNCTION("""COMPUTED_VALUE"""),45286.64583333333)</f>
        <v>45286.64583</v>
      </c>
      <c r="B779" s="1">
        <f>IFERROR(__xludf.DUMMYFUNCTION("""COMPUTED_VALUE"""),105.1)</f>
        <v>105.1</v>
      </c>
    </row>
    <row r="780">
      <c r="A780" s="2">
        <f>IFERROR(__xludf.DUMMYFUNCTION("""COMPUTED_VALUE"""),45287.64583333333)</f>
        <v>45287.64583</v>
      </c>
      <c r="B780" s="1">
        <f>IFERROR(__xludf.DUMMYFUNCTION("""COMPUTED_VALUE"""),108.25)</f>
        <v>108.25</v>
      </c>
    </row>
    <row r="781">
      <c r="A781" s="2">
        <f>IFERROR(__xludf.DUMMYFUNCTION("""COMPUTED_VALUE"""),45288.64583333333)</f>
        <v>45288.64583</v>
      </c>
      <c r="B781" s="1">
        <f>IFERROR(__xludf.DUMMYFUNCTION("""COMPUTED_VALUE"""),106.75)</f>
        <v>106.75</v>
      </c>
    </row>
    <row r="782">
      <c r="A782" s="2">
        <f>IFERROR(__xludf.DUMMYFUNCTION("""COMPUTED_VALUE"""),45289.64583333333)</f>
        <v>45289.64583</v>
      </c>
      <c r="B782" s="1">
        <f>IFERROR(__xludf.DUMMYFUNCTION("""COMPUTED_VALUE"""),105.5)</f>
        <v>105.5</v>
      </c>
    </row>
    <row r="783">
      <c r="A783" s="2">
        <f>IFERROR(__xludf.DUMMYFUNCTION("""COMPUTED_VALUE"""),45292.64583333333)</f>
        <v>45292.64583</v>
      </c>
      <c r="B783" s="1">
        <f>IFERROR(__xludf.DUMMYFUNCTION("""COMPUTED_VALUE"""),107.6)</f>
        <v>107.6</v>
      </c>
    </row>
    <row r="784">
      <c r="A784" s="2">
        <f>IFERROR(__xludf.DUMMYFUNCTION("""COMPUTED_VALUE"""),45293.64583333333)</f>
        <v>45293.64583</v>
      </c>
      <c r="B784" s="1">
        <f>IFERROR(__xludf.DUMMYFUNCTION("""COMPUTED_VALUE"""),110.25)</f>
        <v>110.25</v>
      </c>
    </row>
    <row r="785">
      <c r="A785" s="2">
        <f>IFERROR(__xludf.DUMMYFUNCTION("""COMPUTED_VALUE"""),45294.64583333333)</f>
        <v>45294.64583</v>
      </c>
      <c r="B785" s="1">
        <f>IFERROR(__xludf.DUMMYFUNCTION("""COMPUTED_VALUE"""),110.7)</f>
        <v>110.7</v>
      </c>
    </row>
    <row r="786">
      <c r="A786" s="2">
        <f>IFERROR(__xludf.DUMMYFUNCTION("""COMPUTED_VALUE"""),45295.64583333333)</f>
        <v>45295.64583</v>
      </c>
      <c r="B786" s="1">
        <f>IFERROR(__xludf.DUMMYFUNCTION("""COMPUTED_VALUE"""),111.5)</f>
        <v>111.5</v>
      </c>
    </row>
    <row r="787">
      <c r="A787" s="2">
        <f>IFERROR(__xludf.DUMMYFUNCTION("""COMPUTED_VALUE"""),45296.64583333333)</f>
        <v>45296.64583</v>
      </c>
      <c r="B787" s="1">
        <f>IFERROR(__xludf.DUMMYFUNCTION("""COMPUTED_VALUE"""),114.55)</f>
        <v>114.55</v>
      </c>
    </row>
    <row r="788">
      <c r="A788" s="2">
        <f>IFERROR(__xludf.DUMMYFUNCTION("""COMPUTED_VALUE"""),45299.64583333333)</f>
        <v>45299.64583</v>
      </c>
      <c r="B788" s="1">
        <f>IFERROR(__xludf.DUMMYFUNCTION("""COMPUTED_VALUE"""),111.9)</f>
        <v>111.9</v>
      </c>
    </row>
    <row r="789">
      <c r="A789" s="2">
        <f>IFERROR(__xludf.DUMMYFUNCTION("""COMPUTED_VALUE"""),45300.64583333333)</f>
        <v>45300.64583</v>
      </c>
      <c r="B789" s="1">
        <f>IFERROR(__xludf.DUMMYFUNCTION("""COMPUTED_VALUE"""),113.4)</f>
        <v>113.4</v>
      </c>
    </row>
    <row r="790">
      <c r="A790" s="2">
        <f>IFERROR(__xludf.DUMMYFUNCTION("""COMPUTED_VALUE"""),45301.64583333333)</f>
        <v>45301.64583</v>
      </c>
      <c r="B790" s="1">
        <f>IFERROR(__xludf.DUMMYFUNCTION("""COMPUTED_VALUE"""),112.6)</f>
        <v>112.6</v>
      </c>
    </row>
    <row r="791">
      <c r="A791" s="2">
        <f>IFERROR(__xludf.DUMMYFUNCTION("""COMPUTED_VALUE"""),45302.64583333333)</f>
        <v>45302.64583</v>
      </c>
      <c r="B791" s="1">
        <f>IFERROR(__xludf.DUMMYFUNCTION("""COMPUTED_VALUE"""),113.6)</f>
        <v>113.6</v>
      </c>
    </row>
    <row r="792">
      <c r="A792" s="2">
        <f>IFERROR(__xludf.DUMMYFUNCTION("""COMPUTED_VALUE"""),45303.64583333333)</f>
        <v>45303.64583</v>
      </c>
      <c r="B792" s="1">
        <f>IFERROR(__xludf.DUMMYFUNCTION("""COMPUTED_VALUE"""),113.75)</f>
        <v>113.75</v>
      </c>
    </row>
    <row r="793">
      <c r="A793" s="2">
        <f>IFERROR(__xludf.DUMMYFUNCTION("""COMPUTED_VALUE"""),45306.64583333333)</f>
        <v>45306.64583</v>
      </c>
      <c r="B793" s="1">
        <f>IFERROR(__xludf.DUMMYFUNCTION("""COMPUTED_VALUE"""),113.2)</f>
        <v>113.2</v>
      </c>
    </row>
    <row r="794">
      <c r="A794" s="2">
        <f>IFERROR(__xludf.DUMMYFUNCTION("""COMPUTED_VALUE"""),45307.64583333333)</f>
        <v>45307.64583</v>
      </c>
      <c r="B794" s="1">
        <f>IFERROR(__xludf.DUMMYFUNCTION("""COMPUTED_VALUE"""),114.1)</f>
        <v>114.1</v>
      </c>
    </row>
    <row r="795">
      <c r="A795" s="2">
        <f>IFERROR(__xludf.DUMMYFUNCTION("""COMPUTED_VALUE"""),45308.64583333333)</f>
        <v>45308.64583</v>
      </c>
      <c r="B795" s="1">
        <f>IFERROR(__xludf.DUMMYFUNCTION("""COMPUTED_VALUE"""),110.0)</f>
        <v>110</v>
      </c>
    </row>
    <row r="796">
      <c r="A796" s="2">
        <f>IFERROR(__xludf.DUMMYFUNCTION("""COMPUTED_VALUE"""),45309.64583333333)</f>
        <v>45309.64583</v>
      </c>
      <c r="B796" s="1">
        <f>IFERROR(__xludf.DUMMYFUNCTION("""COMPUTED_VALUE"""),111.75)</f>
        <v>111.75</v>
      </c>
    </row>
    <row r="797">
      <c r="A797" s="2">
        <f>IFERROR(__xludf.DUMMYFUNCTION("""COMPUTED_VALUE"""),45310.64583333333)</f>
        <v>45310.64583</v>
      </c>
      <c r="B797" s="1">
        <f>IFERROR(__xludf.DUMMYFUNCTION("""COMPUTED_VALUE"""),114.35)</f>
        <v>114.35</v>
      </c>
    </row>
    <row r="798">
      <c r="A798" s="2">
        <f>IFERROR(__xludf.DUMMYFUNCTION("""COMPUTED_VALUE"""),45314.64583333333)</f>
        <v>45314.64583</v>
      </c>
      <c r="B798" s="1">
        <f>IFERROR(__xludf.DUMMYFUNCTION("""COMPUTED_VALUE"""),108.1)</f>
        <v>108.1</v>
      </c>
    </row>
    <row r="799">
      <c r="A799" s="2">
        <f>IFERROR(__xludf.DUMMYFUNCTION("""COMPUTED_VALUE"""),45315.64583333333)</f>
        <v>45315.64583</v>
      </c>
      <c r="B799" s="1">
        <f>IFERROR(__xludf.DUMMYFUNCTION("""COMPUTED_VALUE"""),106.2)</f>
        <v>106.2</v>
      </c>
    </row>
    <row r="800">
      <c r="A800" s="2">
        <f>IFERROR(__xludf.DUMMYFUNCTION("""COMPUTED_VALUE"""),45316.64583333333)</f>
        <v>45316.64583</v>
      </c>
      <c r="B800" s="1">
        <f>IFERROR(__xludf.DUMMYFUNCTION("""COMPUTED_VALUE"""),106.3)</f>
        <v>106.3</v>
      </c>
    </row>
    <row r="801">
      <c r="A801" s="2">
        <f>IFERROR(__xludf.DUMMYFUNCTION("""COMPUTED_VALUE"""),45320.64583333333)</f>
        <v>45320.64583</v>
      </c>
      <c r="B801" s="1">
        <f>IFERROR(__xludf.DUMMYFUNCTION("""COMPUTED_VALUE"""),105.8)</f>
        <v>105.8</v>
      </c>
    </row>
    <row r="802">
      <c r="A802" s="2">
        <f>IFERROR(__xludf.DUMMYFUNCTION("""COMPUTED_VALUE"""),45321.64583333333)</f>
        <v>45321.64583</v>
      </c>
      <c r="B802" s="1">
        <f>IFERROR(__xludf.DUMMYFUNCTION("""COMPUTED_VALUE"""),105.55)</f>
        <v>105.55</v>
      </c>
    </row>
    <row r="803">
      <c r="A803" s="2">
        <f>IFERROR(__xludf.DUMMYFUNCTION("""COMPUTED_VALUE"""),45322.64583333333)</f>
        <v>45322.64583</v>
      </c>
      <c r="B803" s="1">
        <f>IFERROR(__xludf.DUMMYFUNCTION("""COMPUTED_VALUE"""),103.75)</f>
        <v>103.75</v>
      </c>
    </row>
    <row r="804">
      <c r="A804" s="2">
        <f>IFERROR(__xludf.DUMMYFUNCTION("""COMPUTED_VALUE"""),45323.64583333333)</f>
        <v>45323.64583</v>
      </c>
      <c r="B804" s="1">
        <f>IFERROR(__xludf.DUMMYFUNCTION("""COMPUTED_VALUE"""),103.55)</f>
        <v>103.55</v>
      </c>
    </row>
    <row r="805">
      <c r="A805" s="2">
        <f>IFERROR(__xludf.DUMMYFUNCTION("""COMPUTED_VALUE"""),45324.64583333333)</f>
        <v>45324.64583</v>
      </c>
      <c r="B805" s="1">
        <f>IFERROR(__xludf.DUMMYFUNCTION("""COMPUTED_VALUE"""),104.5)</f>
        <v>104.5</v>
      </c>
    </row>
    <row r="806">
      <c r="A806" s="2">
        <f>IFERROR(__xludf.DUMMYFUNCTION("""COMPUTED_VALUE"""),45327.64583333333)</f>
        <v>45327.64583</v>
      </c>
      <c r="B806" s="1">
        <f>IFERROR(__xludf.DUMMYFUNCTION("""COMPUTED_VALUE"""),104.35)</f>
        <v>104.35</v>
      </c>
    </row>
    <row r="807">
      <c r="A807" s="2">
        <f>IFERROR(__xludf.DUMMYFUNCTION("""COMPUTED_VALUE"""),45328.64583333333)</f>
        <v>45328.64583</v>
      </c>
      <c r="B807" s="1">
        <f>IFERROR(__xludf.DUMMYFUNCTION("""COMPUTED_VALUE"""),101.5)</f>
        <v>101.5</v>
      </c>
    </row>
    <row r="808">
      <c r="A808" s="2">
        <f>IFERROR(__xludf.DUMMYFUNCTION("""COMPUTED_VALUE"""),45329.64583333333)</f>
        <v>45329.64583</v>
      </c>
      <c r="B808" s="1">
        <f>IFERROR(__xludf.DUMMYFUNCTION("""COMPUTED_VALUE"""),103.0)</f>
        <v>103</v>
      </c>
    </row>
    <row r="809">
      <c r="A809" s="2">
        <f>IFERROR(__xludf.DUMMYFUNCTION("""COMPUTED_VALUE"""),45330.64583333333)</f>
        <v>45330.64583</v>
      </c>
      <c r="B809" s="1">
        <f>IFERROR(__xludf.DUMMYFUNCTION("""COMPUTED_VALUE"""),102.35)</f>
        <v>102.35</v>
      </c>
    </row>
    <row r="810">
      <c r="A810" s="2">
        <f>IFERROR(__xludf.DUMMYFUNCTION("""COMPUTED_VALUE"""),45331.64583333333)</f>
        <v>45331.64583</v>
      </c>
      <c r="B810" s="1">
        <f>IFERROR(__xludf.DUMMYFUNCTION("""COMPUTED_VALUE"""),102.7)</f>
        <v>102.7</v>
      </c>
    </row>
    <row r="811">
      <c r="A811" s="2">
        <f>IFERROR(__xludf.DUMMYFUNCTION("""COMPUTED_VALUE"""),45334.64583333333)</f>
        <v>45334.64583</v>
      </c>
      <c r="B811" s="1">
        <f>IFERROR(__xludf.DUMMYFUNCTION("""COMPUTED_VALUE"""),101.7)</f>
        <v>101.7</v>
      </c>
    </row>
    <row r="812">
      <c r="A812" s="2">
        <f>IFERROR(__xludf.DUMMYFUNCTION("""COMPUTED_VALUE"""),45335.64583333333)</f>
        <v>45335.64583</v>
      </c>
      <c r="B812" s="1">
        <f>IFERROR(__xludf.DUMMYFUNCTION("""COMPUTED_VALUE"""),101.15)</f>
        <v>101.15</v>
      </c>
    </row>
    <row r="813">
      <c r="A813" s="2">
        <f>IFERROR(__xludf.DUMMYFUNCTION("""COMPUTED_VALUE"""),45336.64583333333)</f>
        <v>45336.64583</v>
      </c>
      <c r="B813" s="1">
        <f>IFERROR(__xludf.DUMMYFUNCTION("""COMPUTED_VALUE"""),100.25)</f>
        <v>100.25</v>
      </c>
    </row>
    <row r="814">
      <c r="A814" s="2">
        <f>IFERROR(__xludf.DUMMYFUNCTION("""COMPUTED_VALUE"""),45337.64583333333)</f>
        <v>45337.64583</v>
      </c>
      <c r="B814" s="1">
        <f>IFERROR(__xludf.DUMMYFUNCTION("""COMPUTED_VALUE"""),102.05)</f>
        <v>102.05</v>
      </c>
    </row>
    <row r="815">
      <c r="A815" s="2">
        <f>IFERROR(__xludf.DUMMYFUNCTION("""COMPUTED_VALUE"""),45338.64583333333)</f>
        <v>45338.64583</v>
      </c>
      <c r="B815" s="1">
        <f>IFERROR(__xludf.DUMMYFUNCTION("""COMPUTED_VALUE"""),107.2)</f>
        <v>107.2</v>
      </c>
    </row>
    <row r="816">
      <c r="A816" s="2">
        <f>IFERROR(__xludf.DUMMYFUNCTION("""COMPUTED_VALUE"""),45341.64583333333)</f>
        <v>45341.64583</v>
      </c>
      <c r="B816" s="1">
        <f>IFERROR(__xludf.DUMMYFUNCTION("""COMPUTED_VALUE"""),106.55)</f>
        <v>106.55</v>
      </c>
    </row>
    <row r="817">
      <c r="A817" s="2">
        <f>IFERROR(__xludf.DUMMYFUNCTION("""COMPUTED_VALUE"""),45342.64583333333)</f>
        <v>45342.64583</v>
      </c>
      <c r="B817" s="1">
        <f>IFERROR(__xludf.DUMMYFUNCTION("""COMPUTED_VALUE"""),105.45)</f>
        <v>105.45</v>
      </c>
    </row>
    <row r="818">
      <c r="A818" s="2">
        <f>IFERROR(__xludf.DUMMYFUNCTION("""COMPUTED_VALUE"""),45343.64583333333)</f>
        <v>45343.64583</v>
      </c>
      <c r="B818" s="1">
        <f>IFERROR(__xludf.DUMMYFUNCTION("""COMPUTED_VALUE"""),102.55)</f>
        <v>102.55</v>
      </c>
    </row>
    <row r="819">
      <c r="A819" s="2">
        <f>IFERROR(__xludf.DUMMYFUNCTION("""COMPUTED_VALUE"""),45344.64583333333)</f>
        <v>45344.64583</v>
      </c>
      <c r="B819" s="1">
        <f>IFERROR(__xludf.DUMMYFUNCTION("""COMPUTED_VALUE"""),104.2)</f>
        <v>104.2</v>
      </c>
    </row>
    <row r="820">
      <c r="A820" s="2">
        <f>IFERROR(__xludf.DUMMYFUNCTION("""COMPUTED_VALUE"""),45345.64583333333)</f>
        <v>45345.64583</v>
      </c>
      <c r="B820" s="1">
        <f>IFERROR(__xludf.DUMMYFUNCTION("""COMPUTED_VALUE"""),103.8)</f>
        <v>103.8</v>
      </c>
    </row>
    <row r="821">
      <c r="A821" s="2">
        <f>IFERROR(__xludf.DUMMYFUNCTION("""COMPUTED_VALUE"""),45348.64583333333)</f>
        <v>45348.64583</v>
      </c>
      <c r="B821" s="1">
        <f>IFERROR(__xludf.DUMMYFUNCTION("""COMPUTED_VALUE"""),101.65)</f>
        <v>101.65</v>
      </c>
    </row>
    <row r="822">
      <c r="A822" s="2">
        <f>IFERROR(__xludf.DUMMYFUNCTION("""COMPUTED_VALUE"""),45349.64583333333)</f>
        <v>45349.64583</v>
      </c>
      <c r="B822" s="1">
        <f>IFERROR(__xludf.DUMMYFUNCTION("""COMPUTED_VALUE"""),102.0)</f>
        <v>102</v>
      </c>
    </row>
    <row r="823">
      <c r="A823" s="2">
        <f>IFERROR(__xludf.DUMMYFUNCTION("""COMPUTED_VALUE"""),45350.64583333333)</f>
        <v>45350.64583</v>
      </c>
      <c r="B823" s="1">
        <f>IFERROR(__xludf.DUMMYFUNCTION("""COMPUTED_VALUE"""),99.55)</f>
        <v>99.55</v>
      </c>
    </row>
    <row r="824">
      <c r="A824" s="2">
        <f>IFERROR(__xludf.DUMMYFUNCTION("""COMPUTED_VALUE"""),45351.64583333333)</f>
        <v>45351.64583</v>
      </c>
      <c r="B824" s="1">
        <f>IFERROR(__xludf.DUMMYFUNCTION("""COMPUTED_VALUE"""),99.65)</f>
        <v>99.65</v>
      </c>
    </row>
    <row r="825">
      <c r="A825" s="2">
        <f>IFERROR(__xludf.DUMMYFUNCTION("""COMPUTED_VALUE"""),45352.64583333333)</f>
        <v>45352.64583</v>
      </c>
      <c r="B825" s="1">
        <f>IFERROR(__xludf.DUMMYFUNCTION("""COMPUTED_VALUE"""),101.5)</f>
        <v>101.5</v>
      </c>
    </row>
    <row r="826">
      <c r="A826" s="2">
        <f>IFERROR(__xludf.DUMMYFUNCTION("""COMPUTED_VALUE"""),45355.64583333333)</f>
        <v>45355.64583</v>
      </c>
      <c r="B826" s="1">
        <f>IFERROR(__xludf.DUMMYFUNCTION("""COMPUTED_VALUE"""),101.15)</f>
        <v>101.15</v>
      </c>
    </row>
    <row r="827">
      <c r="A827" s="2">
        <f>IFERROR(__xludf.DUMMYFUNCTION("""COMPUTED_VALUE"""),45356.64583333333)</f>
        <v>45356.64583</v>
      </c>
      <c r="B827" s="1">
        <f>IFERROR(__xludf.DUMMYFUNCTION("""COMPUTED_VALUE"""),100.45)</f>
        <v>100.45</v>
      </c>
    </row>
    <row r="828">
      <c r="A828" s="2">
        <f>IFERROR(__xludf.DUMMYFUNCTION("""COMPUTED_VALUE"""),45357.64583333333)</f>
        <v>45357.64583</v>
      </c>
      <c r="B828" s="1">
        <f>IFERROR(__xludf.DUMMYFUNCTION("""COMPUTED_VALUE"""),100.0)</f>
        <v>100</v>
      </c>
    </row>
    <row r="829">
      <c r="A829" s="2">
        <f>IFERROR(__xludf.DUMMYFUNCTION("""COMPUTED_VALUE"""),45358.64583333333)</f>
        <v>45358.64583</v>
      </c>
      <c r="B829" s="1">
        <f>IFERROR(__xludf.DUMMYFUNCTION("""COMPUTED_VALUE"""),96.9)</f>
        <v>96.9</v>
      </c>
    </row>
    <row r="830">
      <c r="A830" s="2">
        <f>IFERROR(__xludf.DUMMYFUNCTION("""COMPUTED_VALUE"""),45362.64583333333)</f>
        <v>45362.64583</v>
      </c>
      <c r="B830" s="1">
        <f>IFERROR(__xludf.DUMMYFUNCTION("""COMPUTED_VALUE"""),96.95)</f>
        <v>96.95</v>
      </c>
    </row>
    <row r="831">
      <c r="A831" s="2">
        <f>IFERROR(__xludf.DUMMYFUNCTION("""COMPUTED_VALUE"""),45363.64583333333)</f>
        <v>45363.64583</v>
      </c>
      <c r="B831" s="1">
        <f>IFERROR(__xludf.DUMMYFUNCTION("""COMPUTED_VALUE"""),92.95)</f>
        <v>92.95</v>
      </c>
    </row>
    <row r="832">
      <c r="A832" s="2">
        <f>IFERROR(__xludf.DUMMYFUNCTION("""COMPUTED_VALUE"""),45364.64583333333)</f>
        <v>45364.64583</v>
      </c>
      <c r="B832" s="1">
        <f>IFERROR(__xludf.DUMMYFUNCTION("""COMPUTED_VALUE"""),91.6)</f>
        <v>91.6</v>
      </c>
    </row>
    <row r="833">
      <c r="A833" s="2">
        <f>IFERROR(__xludf.DUMMYFUNCTION("""COMPUTED_VALUE"""),45365.64583333333)</f>
        <v>45365.64583</v>
      </c>
      <c r="B833" s="1">
        <f>IFERROR(__xludf.DUMMYFUNCTION("""COMPUTED_VALUE"""),93.3)</f>
        <v>93.3</v>
      </c>
    </row>
    <row r="834">
      <c r="A834" s="2">
        <f>IFERROR(__xludf.DUMMYFUNCTION("""COMPUTED_VALUE"""),45366.64583333333)</f>
        <v>45366.64583</v>
      </c>
      <c r="B834" s="1">
        <f>IFERROR(__xludf.DUMMYFUNCTION("""COMPUTED_VALUE"""),94.3)</f>
        <v>94.3</v>
      </c>
    </row>
    <row r="835">
      <c r="A835" s="2">
        <f>IFERROR(__xludf.DUMMYFUNCTION("""COMPUTED_VALUE"""),45369.64583333333)</f>
        <v>45369.64583</v>
      </c>
      <c r="B835" s="1">
        <f>IFERROR(__xludf.DUMMYFUNCTION("""COMPUTED_VALUE"""),92.95)</f>
        <v>92.95</v>
      </c>
    </row>
    <row r="836">
      <c r="A836" s="2">
        <f>IFERROR(__xludf.DUMMYFUNCTION("""COMPUTED_VALUE"""),45370.64583333333)</f>
        <v>45370.64583</v>
      </c>
      <c r="B836" s="1">
        <f>IFERROR(__xludf.DUMMYFUNCTION("""COMPUTED_VALUE"""),92.4)</f>
        <v>92.4</v>
      </c>
    </row>
    <row r="837">
      <c r="A837" s="2">
        <f>IFERROR(__xludf.DUMMYFUNCTION("""COMPUTED_VALUE"""),45371.64583333333)</f>
        <v>45371.64583</v>
      </c>
      <c r="B837" s="1">
        <f>IFERROR(__xludf.DUMMYFUNCTION("""COMPUTED_VALUE"""),91.55)</f>
        <v>91.55</v>
      </c>
    </row>
    <row r="838">
      <c r="A838" s="2">
        <f>IFERROR(__xludf.DUMMYFUNCTION("""COMPUTED_VALUE"""),45372.64583333333)</f>
        <v>45372.64583</v>
      </c>
      <c r="B838" s="1">
        <f>IFERROR(__xludf.DUMMYFUNCTION("""COMPUTED_VALUE"""),93.5)</f>
        <v>93.5</v>
      </c>
    </row>
    <row r="839">
      <c r="A839" s="2">
        <f>IFERROR(__xludf.DUMMYFUNCTION("""COMPUTED_VALUE"""),45373.64583333333)</f>
        <v>45373.64583</v>
      </c>
      <c r="B839" s="1">
        <f>IFERROR(__xludf.DUMMYFUNCTION("""COMPUTED_VALUE"""),92.8)</f>
        <v>92.8</v>
      </c>
    </row>
    <row r="840">
      <c r="A840" s="2">
        <f>IFERROR(__xludf.DUMMYFUNCTION("""COMPUTED_VALUE"""),45377.64583333333)</f>
        <v>45377.64583</v>
      </c>
      <c r="B840" s="1">
        <f>IFERROR(__xludf.DUMMYFUNCTION("""COMPUTED_VALUE"""),93.25)</f>
        <v>93.25</v>
      </c>
    </row>
    <row r="841">
      <c r="A841" s="2">
        <f>IFERROR(__xludf.DUMMYFUNCTION("""COMPUTED_VALUE"""),45378.64583333333)</f>
        <v>45378.64583</v>
      </c>
      <c r="B841" s="1">
        <f>IFERROR(__xludf.DUMMYFUNCTION("""COMPUTED_VALUE"""),92.95)</f>
        <v>92.95</v>
      </c>
    </row>
    <row r="842">
      <c r="A842" s="2">
        <f>IFERROR(__xludf.DUMMYFUNCTION("""COMPUTED_VALUE"""),45379.64583333333)</f>
        <v>45379.64583</v>
      </c>
      <c r="B842" s="1">
        <f>IFERROR(__xludf.DUMMYFUNCTION("""COMPUTED_VALUE"""),92.55)</f>
        <v>92.55</v>
      </c>
    </row>
    <row r="843">
      <c r="A843" s="2">
        <f>IFERROR(__xludf.DUMMYFUNCTION("""COMPUTED_VALUE"""),45383.64583333333)</f>
        <v>45383.64583</v>
      </c>
      <c r="B843" s="1">
        <f>IFERROR(__xludf.DUMMYFUNCTION("""COMPUTED_VALUE"""),93.9)</f>
        <v>93.9</v>
      </c>
    </row>
    <row r="844">
      <c r="A844" s="2">
        <f>IFERROR(__xludf.DUMMYFUNCTION("""COMPUTED_VALUE"""),45384.64583333333)</f>
        <v>45384.64583</v>
      </c>
      <c r="B844" s="1">
        <f>IFERROR(__xludf.DUMMYFUNCTION("""COMPUTED_VALUE"""),95.7)</f>
        <v>95.7</v>
      </c>
    </row>
    <row r="845">
      <c r="A845" s="2">
        <f>IFERROR(__xludf.DUMMYFUNCTION("""COMPUTED_VALUE"""),45385.64583333333)</f>
        <v>45385.64583</v>
      </c>
      <c r="B845" s="1">
        <f>IFERROR(__xludf.DUMMYFUNCTION("""COMPUTED_VALUE"""),97.05)</f>
        <v>97.05</v>
      </c>
    </row>
    <row r="846">
      <c r="A846" s="2">
        <f>IFERROR(__xludf.DUMMYFUNCTION("""COMPUTED_VALUE"""),45386.64583333333)</f>
        <v>45386.64583</v>
      </c>
      <c r="B846" s="1">
        <f>IFERROR(__xludf.DUMMYFUNCTION("""COMPUTED_VALUE"""),98.35)</f>
        <v>98.35</v>
      </c>
    </row>
    <row r="847">
      <c r="A847" s="2">
        <f>IFERROR(__xludf.DUMMYFUNCTION("""COMPUTED_VALUE"""),45387.64583333333)</f>
        <v>45387.64583</v>
      </c>
      <c r="B847" s="1">
        <f>IFERROR(__xludf.DUMMYFUNCTION("""COMPUTED_VALUE"""),99.0)</f>
        <v>99</v>
      </c>
    </row>
    <row r="848">
      <c r="A848" s="2">
        <f>IFERROR(__xludf.DUMMYFUNCTION("""COMPUTED_VALUE"""),45390.64583333333)</f>
        <v>45390.64583</v>
      </c>
      <c r="B848" s="1">
        <f>IFERROR(__xludf.DUMMYFUNCTION("""COMPUTED_VALUE"""),100.0)</f>
        <v>100</v>
      </c>
    </row>
    <row r="849">
      <c r="A849" s="2">
        <f>IFERROR(__xludf.DUMMYFUNCTION("""COMPUTED_VALUE"""),45391.64583333333)</f>
        <v>45391.64583</v>
      </c>
      <c r="B849" s="1">
        <f>IFERROR(__xludf.DUMMYFUNCTION("""COMPUTED_VALUE"""),98.8)</f>
        <v>98.8</v>
      </c>
    </row>
    <row r="850">
      <c r="A850" s="2">
        <f>IFERROR(__xludf.DUMMYFUNCTION("""COMPUTED_VALUE"""),45392.64583333333)</f>
        <v>45392.64583</v>
      </c>
      <c r="B850" s="1">
        <f>IFERROR(__xludf.DUMMYFUNCTION("""COMPUTED_VALUE"""),99.9)</f>
        <v>99.9</v>
      </c>
    </row>
    <row r="851">
      <c r="A851" s="2">
        <f>IFERROR(__xludf.DUMMYFUNCTION("""COMPUTED_VALUE"""),45394.64583333333)</f>
        <v>45394.64583</v>
      </c>
      <c r="B851" s="1">
        <f>IFERROR(__xludf.DUMMYFUNCTION("""COMPUTED_VALUE"""),100.6)</f>
        <v>100.6</v>
      </c>
    </row>
    <row r="852">
      <c r="A852" s="2">
        <f>IFERROR(__xludf.DUMMYFUNCTION("""COMPUTED_VALUE"""),45397.64583333333)</f>
        <v>45397.64583</v>
      </c>
      <c r="B852" s="1">
        <f>IFERROR(__xludf.DUMMYFUNCTION("""COMPUTED_VALUE"""),99.45)</f>
        <v>99.45</v>
      </c>
    </row>
    <row r="853">
      <c r="A853" s="2">
        <f>IFERROR(__xludf.DUMMYFUNCTION("""COMPUTED_VALUE"""),45398.64583333333)</f>
        <v>45398.64583</v>
      </c>
      <c r="B853" s="1">
        <f>IFERROR(__xludf.DUMMYFUNCTION("""COMPUTED_VALUE"""),98.6)</f>
        <v>98.6</v>
      </c>
    </row>
    <row r="854">
      <c r="A854" s="2">
        <f>IFERROR(__xludf.DUMMYFUNCTION("""COMPUTED_VALUE"""),45400.64583333333)</f>
        <v>45400.64583</v>
      </c>
      <c r="B854" s="1">
        <f>IFERROR(__xludf.DUMMYFUNCTION("""COMPUTED_VALUE"""),98.85)</f>
        <v>98.85</v>
      </c>
    </row>
    <row r="855">
      <c r="A855" s="2">
        <f>IFERROR(__xludf.DUMMYFUNCTION("""COMPUTED_VALUE"""),45401.64583333333)</f>
        <v>45401.64583</v>
      </c>
      <c r="B855" s="1">
        <f>IFERROR(__xludf.DUMMYFUNCTION("""COMPUTED_VALUE"""),97.65)</f>
        <v>97.65</v>
      </c>
    </row>
    <row r="856">
      <c r="A856" s="2">
        <f>IFERROR(__xludf.DUMMYFUNCTION("""COMPUTED_VALUE"""),45404.64583333333)</f>
        <v>45404.64583</v>
      </c>
      <c r="B856" s="1">
        <f>IFERROR(__xludf.DUMMYFUNCTION("""COMPUTED_VALUE"""),98.4)</f>
        <v>98.4</v>
      </c>
    </row>
    <row r="857">
      <c r="A857" s="2">
        <f>IFERROR(__xludf.DUMMYFUNCTION("""COMPUTED_VALUE"""),45405.64583333333)</f>
        <v>45405.64583</v>
      </c>
      <c r="B857" s="1">
        <f>IFERROR(__xludf.DUMMYFUNCTION("""COMPUTED_VALUE"""),100.55)</f>
        <v>100.55</v>
      </c>
    </row>
    <row r="858">
      <c r="A858" s="2">
        <f>IFERROR(__xludf.DUMMYFUNCTION("""COMPUTED_VALUE"""),45406.64583333333)</f>
        <v>45406.64583</v>
      </c>
      <c r="B858" s="1">
        <f>IFERROR(__xludf.DUMMYFUNCTION("""COMPUTED_VALUE"""),97.5)</f>
        <v>97.5</v>
      </c>
    </row>
    <row r="859">
      <c r="A859" s="2">
        <f>IFERROR(__xludf.DUMMYFUNCTION("""COMPUTED_VALUE"""),45407.64583333333)</f>
        <v>45407.64583</v>
      </c>
      <c r="B859" s="1">
        <f>IFERROR(__xludf.DUMMYFUNCTION("""COMPUTED_VALUE"""),99.0)</f>
        <v>99</v>
      </c>
    </row>
    <row r="860">
      <c r="A860" s="2">
        <f>IFERROR(__xludf.DUMMYFUNCTION("""COMPUTED_VALUE"""),45408.64583333333)</f>
        <v>45408.64583</v>
      </c>
      <c r="B860" s="1">
        <f>IFERROR(__xludf.DUMMYFUNCTION("""COMPUTED_VALUE"""),98.85)</f>
        <v>98.85</v>
      </c>
    </row>
    <row r="861">
      <c r="A861" s="2">
        <f>IFERROR(__xludf.DUMMYFUNCTION("""COMPUTED_VALUE"""),45411.64583333333)</f>
        <v>45411.64583</v>
      </c>
      <c r="B861" s="1">
        <f>IFERROR(__xludf.DUMMYFUNCTION("""COMPUTED_VALUE"""),98.6)</f>
        <v>98.6</v>
      </c>
    </row>
    <row r="862">
      <c r="A862" s="2">
        <f>IFERROR(__xludf.DUMMYFUNCTION("""COMPUTED_VALUE"""),45412.64583333333)</f>
        <v>45412.64583</v>
      </c>
      <c r="B862" s="1">
        <f>IFERROR(__xludf.DUMMYFUNCTION("""COMPUTED_VALUE"""),97.05)</f>
        <v>97.05</v>
      </c>
    </row>
    <row r="863">
      <c r="A863" s="2">
        <f>IFERROR(__xludf.DUMMYFUNCTION("""COMPUTED_VALUE"""),45414.64583333333)</f>
        <v>45414.64583</v>
      </c>
      <c r="B863" s="1">
        <f>IFERROR(__xludf.DUMMYFUNCTION("""COMPUTED_VALUE"""),95.0)</f>
        <v>95</v>
      </c>
    </row>
    <row r="864">
      <c r="A864" s="2">
        <f>IFERROR(__xludf.DUMMYFUNCTION("""COMPUTED_VALUE"""),45415.64583333333)</f>
        <v>45415.64583</v>
      </c>
      <c r="B864" s="1">
        <f>IFERROR(__xludf.DUMMYFUNCTION("""COMPUTED_VALUE"""),94.4)</f>
        <v>94.4</v>
      </c>
    </row>
    <row r="865">
      <c r="A865" s="2">
        <f>IFERROR(__xludf.DUMMYFUNCTION("""COMPUTED_VALUE"""),45418.64583333333)</f>
        <v>45418.64583</v>
      </c>
      <c r="B865" s="1">
        <f>IFERROR(__xludf.DUMMYFUNCTION("""COMPUTED_VALUE"""),95.85)</f>
        <v>95.85</v>
      </c>
    </row>
    <row r="866">
      <c r="A866" s="2">
        <f>IFERROR(__xludf.DUMMYFUNCTION("""COMPUTED_VALUE"""),45419.64583333333)</f>
        <v>45419.64583</v>
      </c>
      <c r="B866" s="1">
        <f>IFERROR(__xludf.DUMMYFUNCTION("""COMPUTED_VALUE"""),94.95)</f>
        <v>94.95</v>
      </c>
    </row>
    <row r="867">
      <c r="A867" s="2">
        <f>IFERROR(__xludf.DUMMYFUNCTION("""COMPUTED_VALUE"""),45420.64583333333)</f>
        <v>45420.64583</v>
      </c>
      <c r="B867" s="1">
        <f>IFERROR(__xludf.DUMMYFUNCTION("""COMPUTED_VALUE"""),94.25)</f>
        <v>94.25</v>
      </c>
    </row>
    <row r="868">
      <c r="A868" s="2">
        <f>IFERROR(__xludf.DUMMYFUNCTION("""COMPUTED_VALUE"""),45421.64583333333)</f>
        <v>45421.64583</v>
      </c>
      <c r="B868" s="1">
        <f>IFERROR(__xludf.DUMMYFUNCTION("""COMPUTED_VALUE"""),92.85)</f>
        <v>92.85</v>
      </c>
    </row>
    <row r="869">
      <c r="A869" s="2">
        <f>IFERROR(__xludf.DUMMYFUNCTION("""COMPUTED_VALUE"""),45422.64583333333)</f>
        <v>45422.64583</v>
      </c>
      <c r="B869" s="1">
        <f>IFERROR(__xludf.DUMMYFUNCTION("""COMPUTED_VALUE"""),93.45)</f>
        <v>93.45</v>
      </c>
    </row>
    <row r="870">
      <c r="A870" s="2">
        <f>IFERROR(__xludf.DUMMYFUNCTION("""COMPUTED_VALUE"""),45425.64583333333)</f>
        <v>45425.64583</v>
      </c>
      <c r="B870" s="1">
        <f>IFERROR(__xludf.DUMMYFUNCTION("""COMPUTED_VALUE"""),91.7)</f>
        <v>91.7</v>
      </c>
    </row>
    <row r="871">
      <c r="A871" s="2">
        <f>IFERROR(__xludf.DUMMYFUNCTION("""COMPUTED_VALUE"""),45426.64583333333)</f>
        <v>45426.64583</v>
      </c>
      <c r="B871" s="1">
        <f>IFERROR(__xludf.DUMMYFUNCTION("""COMPUTED_VALUE"""),95.55)</f>
        <v>95.55</v>
      </c>
    </row>
    <row r="872">
      <c r="A872" s="2">
        <f>IFERROR(__xludf.DUMMYFUNCTION("""COMPUTED_VALUE"""),45427.64583333333)</f>
        <v>45427.64583</v>
      </c>
      <c r="B872" s="1">
        <f>IFERROR(__xludf.DUMMYFUNCTION("""COMPUTED_VALUE"""),94.1)</f>
        <v>94.1</v>
      </c>
    </row>
    <row r="873">
      <c r="A873" s="2">
        <f>IFERROR(__xludf.DUMMYFUNCTION("""COMPUTED_VALUE"""),45428.64583333333)</f>
        <v>45428.64583</v>
      </c>
      <c r="B873" s="1">
        <f>IFERROR(__xludf.DUMMYFUNCTION("""COMPUTED_VALUE"""),94.05)</f>
        <v>94.05</v>
      </c>
    </row>
    <row r="874">
      <c r="A874" s="2">
        <f>IFERROR(__xludf.DUMMYFUNCTION("""COMPUTED_VALUE"""),45429.64583333333)</f>
        <v>45429.64583</v>
      </c>
      <c r="B874" s="1">
        <f>IFERROR(__xludf.DUMMYFUNCTION("""COMPUTED_VALUE"""),95.1)</f>
        <v>95.1</v>
      </c>
    </row>
    <row r="875">
      <c r="A875" s="2">
        <f>IFERROR(__xludf.DUMMYFUNCTION("""COMPUTED_VALUE"""),45433.64583333333)</f>
        <v>45433.64583</v>
      </c>
      <c r="B875" s="1">
        <f>IFERROR(__xludf.DUMMYFUNCTION("""COMPUTED_VALUE"""),94.6)</f>
        <v>94.6</v>
      </c>
    </row>
    <row r="876">
      <c r="A876" s="2">
        <f>IFERROR(__xludf.DUMMYFUNCTION("""COMPUTED_VALUE"""),45434.64583333333)</f>
        <v>45434.64583</v>
      </c>
      <c r="B876" s="1">
        <f>IFERROR(__xludf.DUMMYFUNCTION("""COMPUTED_VALUE"""),95.45)</f>
        <v>95.45</v>
      </c>
    </row>
    <row r="877">
      <c r="A877" s="2">
        <f>IFERROR(__xludf.DUMMYFUNCTION("""COMPUTED_VALUE"""),45435.64583333333)</f>
        <v>45435.64583</v>
      </c>
      <c r="B877" s="1">
        <f>IFERROR(__xludf.DUMMYFUNCTION("""COMPUTED_VALUE"""),95.2)</f>
        <v>95.2</v>
      </c>
    </row>
    <row r="878">
      <c r="A878" s="2">
        <f>IFERROR(__xludf.DUMMYFUNCTION("""COMPUTED_VALUE"""),45436.64583333333)</f>
        <v>45436.64583</v>
      </c>
      <c r="B878" s="1">
        <f>IFERROR(__xludf.DUMMYFUNCTION("""COMPUTED_VALUE"""),95.55)</f>
        <v>95.55</v>
      </c>
    </row>
    <row r="879">
      <c r="A879" s="2">
        <f>IFERROR(__xludf.DUMMYFUNCTION("""COMPUTED_VALUE"""),45439.64583333333)</f>
        <v>45439.64583</v>
      </c>
      <c r="B879" s="1">
        <f>IFERROR(__xludf.DUMMYFUNCTION("""COMPUTED_VALUE"""),95.8)</f>
        <v>95.8</v>
      </c>
    </row>
    <row r="880">
      <c r="A880" s="2">
        <f>IFERROR(__xludf.DUMMYFUNCTION("""COMPUTED_VALUE"""),45440.64583333333)</f>
        <v>45440.64583</v>
      </c>
      <c r="B880" s="1">
        <f>IFERROR(__xludf.DUMMYFUNCTION("""COMPUTED_VALUE"""),95.15)</f>
        <v>95.15</v>
      </c>
    </row>
    <row r="881">
      <c r="A881" s="2">
        <f>IFERROR(__xludf.DUMMYFUNCTION("""COMPUTED_VALUE"""),45441.64583333333)</f>
        <v>45441.64583</v>
      </c>
      <c r="B881" s="1">
        <f>IFERROR(__xludf.DUMMYFUNCTION("""COMPUTED_VALUE"""),94.65)</f>
        <v>94.65</v>
      </c>
    </row>
    <row r="882">
      <c r="A882" s="2">
        <f>IFERROR(__xludf.DUMMYFUNCTION("""COMPUTED_VALUE"""),45442.64583333333)</f>
        <v>45442.64583</v>
      </c>
      <c r="B882" s="1">
        <f>IFERROR(__xludf.DUMMYFUNCTION("""COMPUTED_VALUE"""),94.15)</f>
        <v>94.15</v>
      </c>
    </row>
    <row r="883">
      <c r="A883" s="2">
        <f>IFERROR(__xludf.DUMMYFUNCTION("""COMPUTED_VALUE"""),45443.64583333333)</f>
        <v>45443.64583</v>
      </c>
      <c r="B883" s="1">
        <f>IFERROR(__xludf.DUMMYFUNCTION("""COMPUTED_VALUE"""),92.6)</f>
        <v>92.6</v>
      </c>
    </row>
    <row r="884">
      <c r="A884" s="2">
        <f>IFERROR(__xludf.DUMMYFUNCTION("""COMPUTED_VALUE"""),45446.64583333333)</f>
        <v>45446.64583</v>
      </c>
      <c r="B884" s="1">
        <f>IFERROR(__xludf.DUMMYFUNCTION("""COMPUTED_VALUE"""),95.75)</f>
        <v>95.75</v>
      </c>
    </row>
    <row r="885">
      <c r="A885" s="2">
        <f>IFERROR(__xludf.DUMMYFUNCTION("""COMPUTED_VALUE"""),45447.64583333333)</f>
        <v>45447.64583</v>
      </c>
      <c r="B885" s="1">
        <f>IFERROR(__xludf.DUMMYFUNCTION("""COMPUTED_VALUE"""),90.95)</f>
        <v>90.95</v>
      </c>
    </row>
    <row r="886">
      <c r="A886" s="2">
        <f>IFERROR(__xludf.DUMMYFUNCTION("""COMPUTED_VALUE"""),45448.64583333333)</f>
        <v>45448.64583</v>
      </c>
      <c r="B886" s="1">
        <f>IFERROR(__xludf.DUMMYFUNCTION("""COMPUTED_VALUE"""),93.15)</f>
        <v>93.15</v>
      </c>
    </row>
    <row r="887">
      <c r="A887" s="2">
        <f>IFERROR(__xludf.DUMMYFUNCTION("""COMPUTED_VALUE"""),45449.64583333333)</f>
        <v>45449.64583</v>
      </c>
      <c r="B887" s="1">
        <f>IFERROR(__xludf.DUMMYFUNCTION("""COMPUTED_VALUE"""),96.7)</f>
        <v>96.7</v>
      </c>
    </row>
    <row r="888">
      <c r="A888" s="2">
        <f>IFERROR(__xludf.DUMMYFUNCTION("""COMPUTED_VALUE"""),45450.64583333333)</f>
        <v>45450.64583</v>
      </c>
      <c r="B888" s="1">
        <f>IFERROR(__xludf.DUMMYFUNCTION("""COMPUTED_VALUE"""),97.25)</f>
        <v>97.25</v>
      </c>
    </row>
    <row r="889">
      <c r="A889" s="2">
        <f>IFERROR(__xludf.DUMMYFUNCTION("""COMPUTED_VALUE"""),45453.64583333333)</f>
        <v>45453.64583</v>
      </c>
      <c r="B889" s="1">
        <f>IFERROR(__xludf.DUMMYFUNCTION("""COMPUTED_VALUE"""),97.28)</f>
        <v>97.28</v>
      </c>
    </row>
    <row r="890">
      <c r="A890" s="2">
        <f>IFERROR(__xludf.DUMMYFUNCTION("""COMPUTED_VALUE"""),45454.64583333333)</f>
        <v>45454.64583</v>
      </c>
      <c r="B890" s="1">
        <f>IFERROR(__xludf.DUMMYFUNCTION("""COMPUTED_VALUE"""),98.19)</f>
        <v>98.19</v>
      </c>
    </row>
    <row r="891">
      <c r="A891" s="2">
        <f>IFERROR(__xludf.DUMMYFUNCTION("""COMPUTED_VALUE"""),45455.64583333333)</f>
        <v>45455.64583</v>
      </c>
      <c r="B891" s="1">
        <f>IFERROR(__xludf.DUMMYFUNCTION("""COMPUTED_VALUE"""),97.43)</f>
        <v>97.43</v>
      </c>
    </row>
    <row r="892">
      <c r="A892" s="2">
        <f>IFERROR(__xludf.DUMMYFUNCTION("""COMPUTED_VALUE"""),45456.64583333333)</f>
        <v>45456.64583</v>
      </c>
      <c r="B892" s="1">
        <f>IFERROR(__xludf.DUMMYFUNCTION("""COMPUTED_VALUE"""),100.21)</f>
        <v>100.21</v>
      </c>
    </row>
    <row r="893">
      <c r="A893" s="2">
        <f>IFERROR(__xludf.DUMMYFUNCTION("""COMPUTED_VALUE"""),45457.64583333333)</f>
        <v>45457.64583</v>
      </c>
      <c r="B893" s="1">
        <f>IFERROR(__xludf.DUMMYFUNCTION("""COMPUTED_VALUE"""),101.79)</f>
        <v>101.79</v>
      </c>
    </row>
    <row r="894">
      <c r="A894" s="2">
        <f>IFERROR(__xludf.DUMMYFUNCTION("""COMPUTED_VALUE"""),45461.64583333333)</f>
        <v>45461.64583</v>
      </c>
      <c r="B894" s="1">
        <f>IFERROR(__xludf.DUMMYFUNCTION("""COMPUTED_VALUE"""),102.42)</f>
        <v>102.42</v>
      </c>
    </row>
    <row r="895">
      <c r="A895" s="2">
        <f>IFERROR(__xludf.DUMMYFUNCTION("""COMPUTED_VALUE"""),45462.64583333333)</f>
        <v>45462.64583</v>
      </c>
      <c r="B895" s="1">
        <f>IFERROR(__xludf.DUMMYFUNCTION("""COMPUTED_VALUE"""),105.08)</f>
        <v>105.08</v>
      </c>
    </row>
    <row r="896">
      <c r="A896" s="2">
        <f>IFERROR(__xludf.DUMMYFUNCTION("""COMPUTED_VALUE"""),45463.64583333333)</f>
        <v>45463.64583</v>
      </c>
      <c r="B896" s="1">
        <f>IFERROR(__xludf.DUMMYFUNCTION("""COMPUTED_VALUE"""),107.29)</f>
        <v>107.29</v>
      </c>
    </row>
    <row r="897">
      <c r="A897" s="2">
        <f>IFERROR(__xludf.DUMMYFUNCTION("""COMPUTED_VALUE"""),45464.64583333333)</f>
        <v>45464.64583</v>
      </c>
      <c r="B897" s="1">
        <f>IFERROR(__xludf.DUMMYFUNCTION("""COMPUTED_VALUE"""),104.54)</f>
        <v>104.54</v>
      </c>
    </row>
    <row r="898">
      <c r="A898" s="2">
        <f>IFERROR(__xludf.DUMMYFUNCTION("""COMPUTED_VALUE"""),45467.64583333333)</f>
        <v>45467.64583</v>
      </c>
      <c r="B898" s="1">
        <f>IFERROR(__xludf.DUMMYFUNCTION("""COMPUTED_VALUE"""),102.47)</f>
        <v>102.47</v>
      </c>
    </row>
    <row r="899">
      <c r="A899" s="2">
        <f>IFERROR(__xludf.DUMMYFUNCTION("""COMPUTED_VALUE"""),45468.64583333333)</f>
        <v>45468.64583</v>
      </c>
      <c r="B899" s="1">
        <f>IFERROR(__xludf.DUMMYFUNCTION("""COMPUTED_VALUE"""),103.62)</f>
        <v>103.62</v>
      </c>
    </row>
    <row r="900">
      <c r="A900" s="2">
        <f>IFERROR(__xludf.DUMMYFUNCTION("""COMPUTED_VALUE"""),45469.64583333333)</f>
        <v>45469.64583</v>
      </c>
      <c r="B900" s="1">
        <f>IFERROR(__xludf.DUMMYFUNCTION("""COMPUTED_VALUE"""),103.34)</f>
        <v>103.34</v>
      </c>
    </row>
    <row r="901">
      <c r="A901" s="2">
        <f>IFERROR(__xludf.DUMMYFUNCTION("""COMPUTED_VALUE"""),45470.64583333333)</f>
        <v>45470.64583</v>
      </c>
      <c r="B901" s="1">
        <f>IFERROR(__xludf.DUMMYFUNCTION("""COMPUTED_VALUE"""),98.28)</f>
        <v>98.28</v>
      </c>
    </row>
    <row r="902">
      <c r="A902" s="2">
        <f>IFERROR(__xludf.DUMMYFUNCTION("""COMPUTED_VALUE"""),45471.64583333333)</f>
        <v>45471.64583</v>
      </c>
      <c r="B902" s="1">
        <f>IFERROR(__xludf.DUMMYFUNCTION("""COMPUTED_VALUE"""),97.16)</f>
        <v>97.16</v>
      </c>
    </row>
    <row r="903">
      <c r="A903" s="2">
        <f>IFERROR(__xludf.DUMMYFUNCTION("""COMPUTED_VALUE"""),45474.64583333333)</f>
        <v>45474.64583</v>
      </c>
      <c r="B903" s="1">
        <f>IFERROR(__xludf.DUMMYFUNCTION("""COMPUTED_VALUE"""),96.31)</f>
        <v>96.31</v>
      </c>
    </row>
    <row r="904">
      <c r="A904" s="2">
        <f>IFERROR(__xludf.DUMMYFUNCTION("""COMPUTED_VALUE"""),45475.64583333333)</f>
        <v>45475.64583</v>
      </c>
      <c r="B904" s="1">
        <f>IFERROR(__xludf.DUMMYFUNCTION("""COMPUTED_VALUE"""),93.91)</f>
        <v>93.91</v>
      </c>
    </row>
    <row r="905">
      <c r="A905" s="2">
        <f>IFERROR(__xludf.DUMMYFUNCTION("""COMPUTED_VALUE"""),45476.64583333333)</f>
        <v>45476.64583</v>
      </c>
      <c r="B905" s="1">
        <f>IFERROR(__xludf.DUMMYFUNCTION("""COMPUTED_VALUE"""),94.58)</f>
        <v>94.58</v>
      </c>
    </row>
    <row r="906">
      <c r="A906" s="2">
        <f>IFERROR(__xludf.DUMMYFUNCTION("""COMPUTED_VALUE"""),45477.64583333333)</f>
        <v>45477.64583</v>
      </c>
      <c r="B906" s="1">
        <f>IFERROR(__xludf.DUMMYFUNCTION("""COMPUTED_VALUE"""),94.06)</f>
        <v>94.06</v>
      </c>
    </row>
    <row r="907">
      <c r="A907" s="2">
        <f>IFERROR(__xludf.DUMMYFUNCTION("""COMPUTED_VALUE"""),45478.64583333333)</f>
        <v>45478.64583</v>
      </c>
      <c r="B907" s="1">
        <f>IFERROR(__xludf.DUMMYFUNCTION("""COMPUTED_VALUE"""),92.1)</f>
        <v>92.1</v>
      </c>
    </row>
    <row r="908">
      <c r="A908" s="2">
        <f>IFERROR(__xludf.DUMMYFUNCTION("""COMPUTED_VALUE"""),45481.64583333333)</f>
        <v>45481.64583</v>
      </c>
      <c r="B908" s="1">
        <f>IFERROR(__xludf.DUMMYFUNCTION("""COMPUTED_VALUE"""),92.07)</f>
        <v>92.07</v>
      </c>
    </row>
    <row r="909">
      <c r="A909" s="2">
        <f>IFERROR(__xludf.DUMMYFUNCTION("""COMPUTED_VALUE"""),45482.64583333333)</f>
        <v>45482.64583</v>
      </c>
      <c r="B909" s="1">
        <f>IFERROR(__xludf.DUMMYFUNCTION("""COMPUTED_VALUE"""),91.93)</f>
        <v>91.93</v>
      </c>
    </row>
    <row r="910">
      <c r="A910" s="2">
        <f>IFERROR(__xludf.DUMMYFUNCTION("""COMPUTED_VALUE"""),45483.64583333333)</f>
        <v>45483.64583</v>
      </c>
      <c r="B910" s="1">
        <f>IFERROR(__xludf.DUMMYFUNCTION("""COMPUTED_VALUE"""),92.74)</f>
        <v>92.74</v>
      </c>
    </row>
    <row r="911">
      <c r="A911" s="2">
        <f>IFERROR(__xludf.DUMMYFUNCTION("""COMPUTED_VALUE"""),45484.64583333333)</f>
        <v>45484.64583</v>
      </c>
      <c r="B911" s="1">
        <f>IFERROR(__xludf.DUMMYFUNCTION("""COMPUTED_VALUE"""),91.3)</f>
        <v>91.3</v>
      </c>
    </row>
    <row r="912">
      <c r="A912" s="2">
        <f>IFERROR(__xludf.DUMMYFUNCTION("""COMPUTED_VALUE"""),45485.64583333333)</f>
        <v>45485.64583</v>
      </c>
      <c r="B912" s="1">
        <f>IFERROR(__xludf.DUMMYFUNCTION("""COMPUTED_VALUE"""),91.61)</f>
        <v>91.61</v>
      </c>
    </row>
    <row r="913">
      <c r="A913" s="2">
        <f>IFERROR(__xludf.DUMMYFUNCTION("""COMPUTED_VALUE"""),45488.64583333333)</f>
        <v>45488.64583</v>
      </c>
      <c r="B913" s="1">
        <f>IFERROR(__xludf.DUMMYFUNCTION("""COMPUTED_VALUE"""),91.91)</f>
        <v>91.91</v>
      </c>
    </row>
    <row r="914">
      <c r="A914" s="2">
        <f>IFERROR(__xludf.DUMMYFUNCTION("""COMPUTED_VALUE"""),45489.64583333333)</f>
        <v>45489.64583</v>
      </c>
      <c r="B914" s="1">
        <f>IFERROR(__xludf.DUMMYFUNCTION("""COMPUTED_VALUE"""),91.47)</f>
        <v>91.47</v>
      </c>
    </row>
    <row r="915">
      <c r="A915" s="2">
        <f>IFERROR(__xludf.DUMMYFUNCTION("""COMPUTED_VALUE"""),45491.64583333333)</f>
        <v>45491.64583</v>
      </c>
      <c r="B915" s="1">
        <f>IFERROR(__xludf.DUMMYFUNCTION("""COMPUTED_VALUE"""),90.11)</f>
        <v>90.11</v>
      </c>
    </row>
    <row r="916">
      <c r="A916" s="2">
        <f>IFERROR(__xludf.DUMMYFUNCTION("""COMPUTED_VALUE"""),45492.64583333333)</f>
        <v>45492.64583</v>
      </c>
      <c r="B916" s="1">
        <f>IFERROR(__xludf.DUMMYFUNCTION("""COMPUTED_VALUE"""),89.58)</f>
        <v>89.58</v>
      </c>
    </row>
    <row r="917">
      <c r="A917" s="2">
        <f>IFERROR(__xludf.DUMMYFUNCTION("""COMPUTED_VALUE"""),45495.64583333333)</f>
        <v>45495.64583</v>
      </c>
      <c r="B917" s="1">
        <f>IFERROR(__xludf.DUMMYFUNCTION("""COMPUTED_VALUE"""),89.97)</f>
        <v>89.97</v>
      </c>
    </row>
    <row r="918">
      <c r="A918" s="2">
        <f>IFERROR(__xludf.DUMMYFUNCTION("""COMPUTED_VALUE"""),45496.64583333333)</f>
        <v>45496.64583</v>
      </c>
      <c r="B918" s="1">
        <f>IFERROR(__xludf.DUMMYFUNCTION("""COMPUTED_VALUE"""),88.69)</f>
        <v>88.69</v>
      </c>
    </row>
    <row r="919">
      <c r="A919" s="2">
        <f>IFERROR(__xludf.DUMMYFUNCTION("""COMPUTED_VALUE"""),45497.64583333333)</f>
        <v>45497.64583</v>
      </c>
      <c r="B919" s="1">
        <f>IFERROR(__xludf.DUMMYFUNCTION("""COMPUTED_VALUE"""),89.49)</f>
        <v>89.49</v>
      </c>
    </row>
    <row r="920">
      <c r="A920" s="2">
        <f>IFERROR(__xludf.DUMMYFUNCTION("""COMPUTED_VALUE"""),45498.64583333333)</f>
        <v>45498.64583</v>
      </c>
      <c r="B920" s="1">
        <f>IFERROR(__xludf.DUMMYFUNCTION("""COMPUTED_VALUE"""),88.62)</f>
        <v>88.62</v>
      </c>
    </row>
    <row r="921">
      <c r="A921" s="2">
        <f>IFERROR(__xludf.DUMMYFUNCTION("""COMPUTED_VALUE"""),45499.64583333333)</f>
        <v>45499.64583</v>
      </c>
      <c r="B921" s="1">
        <f>IFERROR(__xludf.DUMMYFUNCTION("""COMPUTED_VALUE"""),86.96)</f>
        <v>86.96</v>
      </c>
    </row>
    <row r="922">
      <c r="A922" s="2">
        <f>IFERROR(__xludf.DUMMYFUNCTION("""COMPUTED_VALUE"""),45502.64583333333)</f>
        <v>45502.64583</v>
      </c>
      <c r="B922" s="1">
        <f>IFERROR(__xludf.DUMMYFUNCTION("""COMPUTED_VALUE"""),82.44)</f>
        <v>82.44</v>
      </c>
    </row>
    <row r="923">
      <c r="A923" s="2">
        <f>IFERROR(__xludf.DUMMYFUNCTION("""COMPUTED_VALUE"""),45503.64583333333)</f>
        <v>45503.64583</v>
      </c>
      <c r="B923" s="1">
        <f>IFERROR(__xludf.DUMMYFUNCTION("""COMPUTED_VALUE"""),81.81)</f>
        <v>81.81</v>
      </c>
    </row>
    <row r="924">
      <c r="A924" s="2">
        <f>IFERROR(__xludf.DUMMYFUNCTION("""COMPUTED_VALUE"""),45504.64583333333)</f>
        <v>45504.64583</v>
      </c>
      <c r="B924" s="1">
        <f>IFERROR(__xludf.DUMMYFUNCTION("""COMPUTED_VALUE"""),80.77)</f>
        <v>80.77</v>
      </c>
    </row>
    <row r="925">
      <c r="A925" s="2">
        <f>IFERROR(__xludf.DUMMYFUNCTION("""COMPUTED_VALUE"""),45505.64583333333)</f>
        <v>45505.64583</v>
      </c>
      <c r="B925" s="1">
        <f>IFERROR(__xludf.DUMMYFUNCTION("""COMPUTED_VALUE"""),80.28)</f>
        <v>80.28</v>
      </c>
    </row>
    <row r="926">
      <c r="A926" s="2">
        <f>IFERROR(__xludf.DUMMYFUNCTION("""COMPUTED_VALUE"""),45506.64583333333)</f>
        <v>45506.64583</v>
      </c>
      <c r="B926" s="1">
        <f>IFERROR(__xludf.DUMMYFUNCTION("""COMPUTED_VALUE"""),81.59)</f>
        <v>81.59</v>
      </c>
    </row>
    <row r="927">
      <c r="A927" s="2">
        <f>IFERROR(__xludf.DUMMYFUNCTION("""COMPUTED_VALUE"""),45509.64583333333)</f>
        <v>45509.64583</v>
      </c>
      <c r="B927" s="1">
        <f>IFERROR(__xludf.DUMMYFUNCTION("""COMPUTED_VALUE"""),80.57)</f>
        <v>80.57</v>
      </c>
    </row>
    <row r="928">
      <c r="A928" s="2">
        <f>IFERROR(__xludf.DUMMYFUNCTION("""COMPUTED_VALUE"""),45510.64583333333)</f>
        <v>45510.64583</v>
      </c>
      <c r="B928" s="1">
        <f>IFERROR(__xludf.DUMMYFUNCTION("""COMPUTED_VALUE"""),79.22)</f>
        <v>79.22</v>
      </c>
    </row>
    <row r="929">
      <c r="A929" s="2">
        <f>IFERROR(__xludf.DUMMYFUNCTION("""COMPUTED_VALUE"""),45511.64583333333)</f>
        <v>45511.64583</v>
      </c>
      <c r="B929" s="1">
        <f>IFERROR(__xludf.DUMMYFUNCTION("""COMPUTED_VALUE"""),79.21)</f>
        <v>79.21</v>
      </c>
    </row>
    <row r="930">
      <c r="A930" s="2">
        <f>IFERROR(__xludf.DUMMYFUNCTION("""COMPUTED_VALUE"""),45512.64583333333)</f>
        <v>45512.64583</v>
      </c>
      <c r="B930" s="1">
        <f>IFERROR(__xludf.DUMMYFUNCTION("""COMPUTED_VALUE"""),78.93)</f>
        <v>78.93</v>
      </c>
    </row>
    <row r="931">
      <c r="A931" s="2">
        <f>IFERROR(__xludf.DUMMYFUNCTION("""COMPUTED_VALUE"""),45513.64583333333)</f>
        <v>45513.64583</v>
      </c>
      <c r="B931" s="1">
        <f>IFERROR(__xludf.DUMMYFUNCTION("""COMPUTED_VALUE"""),78.75)</f>
        <v>78.75</v>
      </c>
    </row>
    <row r="932">
      <c r="A932" s="2">
        <f>IFERROR(__xludf.DUMMYFUNCTION("""COMPUTED_VALUE"""),45516.64583333333)</f>
        <v>45516.64583</v>
      </c>
      <c r="B932" s="1">
        <f>IFERROR(__xludf.DUMMYFUNCTION("""COMPUTED_VALUE"""),77.46)</f>
        <v>77.46</v>
      </c>
    </row>
    <row r="933">
      <c r="A933" s="2">
        <f>IFERROR(__xludf.DUMMYFUNCTION("""COMPUTED_VALUE"""),45517.64583333333)</f>
        <v>45517.64583</v>
      </c>
      <c r="B933" s="1">
        <f>IFERROR(__xludf.DUMMYFUNCTION("""COMPUTED_VALUE"""),75.15)</f>
        <v>75.15</v>
      </c>
    </row>
    <row r="934">
      <c r="A934" s="2">
        <f>IFERROR(__xludf.DUMMYFUNCTION("""COMPUTED_VALUE"""),45518.64583333333)</f>
        <v>45518.64583</v>
      </c>
      <c r="B934" s="1">
        <f>IFERROR(__xludf.DUMMYFUNCTION("""COMPUTED_VALUE"""),78.53)</f>
        <v>78.53</v>
      </c>
    </row>
    <row r="935">
      <c r="A935" s="2">
        <f>IFERROR(__xludf.DUMMYFUNCTION("""COMPUTED_VALUE"""),45520.64583333333)</f>
        <v>45520.64583</v>
      </c>
      <c r="B935" s="1">
        <f>IFERROR(__xludf.DUMMYFUNCTION("""COMPUTED_VALUE"""),82.5)</f>
        <v>82.5</v>
      </c>
    </row>
    <row r="936">
      <c r="A936" s="2">
        <f>IFERROR(__xludf.DUMMYFUNCTION("""COMPUTED_VALUE"""),45523.64583333333)</f>
        <v>45523.64583</v>
      </c>
      <c r="B936" s="1">
        <f>IFERROR(__xludf.DUMMYFUNCTION("""COMPUTED_VALUE"""),81.25)</f>
        <v>81.25</v>
      </c>
    </row>
    <row r="937">
      <c r="A937" s="2">
        <f>IFERROR(__xludf.DUMMYFUNCTION("""COMPUTED_VALUE"""),45524.64583333333)</f>
        <v>45524.64583</v>
      </c>
      <c r="B937" s="1">
        <f>IFERROR(__xludf.DUMMYFUNCTION("""COMPUTED_VALUE"""),84.04)</f>
        <v>84.04</v>
      </c>
    </row>
    <row r="938">
      <c r="A938" s="2">
        <f>IFERROR(__xludf.DUMMYFUNCTION("""COMPUTED_VALUE"""),45525.64583333333)</f>
        <v>45525.64583</v>
      </c>
      <c r="B938" s="1">
        <f>IFERROR(__xludf.DUMMYFUNCTION("""COMPUTED_VALUE"""),84.28)</f>
        <v>84.28</v>
      </c>
    </row>
    <row r="939">
      <c r="A939" s="2">
        <f>IFERROR(__xludf.DUMMYFUNCTION("""COMPUTED_VALUE"""),45526.64583333333)</f>
        <v>45526.64583</v>
      </c>
      <c r="B939" s="1">
        <f>IFERROR(__xludf.DUMMYFUNCTION("""COMPUTED_VALUE"""),83.62)</f>
        <v>83.62</v>
      </c>
    </row>
    <row r="940">
      <c r="A940" s="2">
        <f>IFERROR(__xludf.DUMMYFUNCTION("""COMPUTED_VALUE"""),45527.64583333333)</f>
        <v>45527.64583</v>
      </c>
      <c r="B940" s="1">
        <f>IFERROR(__xludf.DUMMYFUNCTION("""COMPUTED_VALUE"""),82.89)</f>
        <v>82.89</v>
      </c>
    </row>
    <row r="941">
      <c r="A941" s="2">
        <f>IFERROR(__xludf.DUMMYFUNCTION("""COMPUTED_VALUE"""),45530.64583333333)</f>
        <v>45530.64583</v>
      </c>
      <c r="B941" s="1">
        <f>IFERROR(__xludf.DUMMYFUNCTION("""COMPUTED_VALUE"""),82.01)</f>
        <v>82.01</v>
      </c>
    </row>
    <row r="942">
      <c r="A942" s="2">
        <f>IFERROR(__xludf.DUMMYFUNCTION("""COMPUTED_VALUE"""),45531.64583333333)</f>
        <v>45531.64583</v>
      </c>
      <c r="B942" s="1">
        <f>IFERROR(__xludf.DUMMYFUNCTION("""COMPUTED_VALUE"""),81.17)</f>
        <v>81.17</v>
      </c>
    </row>
    <row r="943">
      <c r="A943" s="2">
        <f>IFERROR(__xludf.DUMMYFUNCTION("""COMPUTED_VALUE"""),45532.64583333333)</f>
        <v>45532.64583</v>
      </c>
      <c r="B943" s="1">
        <f>IFERROR(__xludf.DUMMYFUNCTION("""COMPUTED_VALUE"""),81.83)</f>
        <v>81.83</v>
      </c>
    </row>
    <row r="944">
      <c r="A944" s="2">
        <f>IFERROR(__xludf.DUMMYFUNCTION("""COMPUTED_VALUE"""),45533.64583333333)</f>
        <v>45533.64583</v>
      </c>
      <c r="B944" s="1">
        <f>IFERROR(__xludf.DUMMYFUNCTION("""COMPUTED_VALUE"""),80.54)</f>
        <v>80.54</v>
      </c>
    </row>
    <row r="945">
      <c r="A945" s="2">
        <f>IFERROR(__xludf.DUMMYFUNCTION("""COMPUTED_VALUE"""),45534.64583333333)</f>
        <v>45534.64583</v>
      </c>
      <c r="B945" s="1">
        <f>IFERROR(__xludf.DUMMYFUNCTION("""COMPUTED_VALUE"""),81.31)</f>
        <v>81.31</v>
      </c>
    </row>
    <row r="946">
      <c r="A946" s="2">
        <f>IFERROR(__xludf.DUMMYFUNCTION("""COMPUTED_VALUE"""),45537.64583333333)</f>
        <v>45537.64583</v>
      </c>
      <c r="B946" s="1">
        <f>IFERROR(__xludf.DUMMYFUNCTION("""COMPUTED_VALUE"""),81.11)</f>
        <v>81.11</v>
      </c>
    </row>
    <row r="947">
      <c r="A947" s="2">
        <f>IFERROR(__xludf.DUMMYFUNCTION("""COMPUTED_VALUE"""),45538.64583333333)</f>
        <v>45538.64583</v>
      </c>
      <c r="B947" s="1">
        <f>IFERROR(__xludf.DUMMYFUNCTION("""COMPUTED_VALUE"""),83.55)</f>
        <v>83.55</v>
      </c>
    </row>
    <row r="948">
      <c r="A948" s="2">
        <f>IFERROR(__xludf.DUMMYFUNCTION("""COMPUTED_VALUE"""),45539.64583333333)</f>
        <v>45539.64583</v>
      </c>
      <c r="B948" s="1">
        <f>IFERROR(__xludf.DUMMYFUNCTION("""COMPUTED_VALUE"""),83.03)</f>
        <v>83.03</v>
      </c>
    </row>
    <row r="949">
      <c r="A949" s="2">
        <f>IFERROR(__xludf.DUMMYFUNCTION("""COMPUTED_VALUE"""),45540.64583333333)</f>
        <v>45540.64583</v>
      </c>
      <c r="B949" s="1">
        <f>IFERROR(__xludf.DUMMYFUNCTION("""COMPUTED_VALUE"""),84.84)</f>
        <v>84.84</v>
      </c>
    </row>
    <row r="950">
      <c r="A950" s="2">
        <f>IFERROR(__xludf.DUMMYFUNCTION("""COMPUTED_VALUE"""),45541.64583333333)</f>
        <v>45541.64583</v>
      </c>
      <c r="B950" s="1">
        <f>IFERROR(__xludf.DUMMYFUNCTION("""COMPUTED_VALUE"""),82.64)</f>
        <v>82.64</v>
      </c>
    </row>
    <row r="951">
      <c r="A951" s="2">
        <f>IFERROR(__xludf.DUMMYFUNCTION("""COMPUTED_VALUE"""),45544.64583333333)</f>
        <v>45544.64583</v>
      </c>
      <c r="B951" s="1">
        <f>IFERROR(__xludf.DUMMYFUNCTION("""COMPUTED_VALUE"""),81.7)</f>
        <v>81.7</v>
      </c>
    </row>
    <row r="952">
      <c r="A952" s="2">
        <f>IFERROR(__xludf.DUMMYFUNCTION("""COMPUTED_VALUE"""),45545.64583333333)</f>
        <v>45545.64583</v>
      </c>
      <c r="B952" s="1">
        <f>IFERROR(__xludf.DUMMYFUNCTION("""COMPUTED_VALUE"""),81.84)</f>
        <v>81.84</v>
      </c>
    </row>
    <row r="953">
      <c r="A953" s="2">
        <f>IFERROR(__xludf.DUMMYFUNCTION("""COMPUTED_VALUE"""),45546.64583333333)</f>
        <v>45546.64583</v>
      </c>
      <c r="B953" s="1">
        <f>IFERROR(__xludf.DUMMYFUNCTION("""COMPUTED_VALUE"""),81.46)</f>
        <v>81.46</v>
      </c>
    </row>
    <row r="954">
      <c r="A954" s="2">
        <f>IFERROR(__xludf.DUMMYFUNCTION("""COMPUTED_VALUE"""),45547.64583333333)</f>
        <v>45547.64583</v>
      </c>
      <c r="B954" s="1">
        <f>IFERROR(__xludf.DUMMYFUNCTION("""COMPUTED_VALUE"""),82.07)</f>
        <v>82.07</v>
      </c>
    </row>
    <row r="955">
      <c r="A955" s="2">
        <f>IFERROR(__xludf.DUMMYFUNCTION("""COMPUTED_VALUE"""),45548.64583333333)</f>
        <v>45548.64583</v>
      </c>
      <c r="B955" s="1">
        <f>IFERROR(__xludf.DUMMYFUNCTION("""COMPUTED_VALUE"""),85.31)</f>
        <v>85.31</v>
      </c>
    </row>
    <row r="956">
      <c r="A956" s="2">
        <f>IFERROR(__xludf.DUMMYFUNCTION("""COMPUTED_VALUE"""),45551.64583333333)</f>
        <v>45551.64583</v>
      </c>
      <c r="B956" s="1">
        <f>IFERROR(__xludf.DUMMYFUNCTION("""COMPUTED_VALUE"""),84.14)</f>
        <v>84.14</v>
      </c>
    </row>
    <row r="957">
      <c r="A957" s="2">
        <f>IFERROR(__xludf.DUMMYFUNCTION("""COMPUTED_VALUE"""),45552.64583333333)</f>
        <v>45552.64583</v>
      </c>
      <c r="B957" s="1">
        <f>IFERROR(__xludf.DUMMYFUNCTION("""COMPUTED_VALUE"""),84.44)</f>
        <v>84.44</v>
      </c>
    </row>
    <row r="958">
      <c r="A958" s="2">
        <f>IFERROR(__xludf.DUMMYFUNCTION("""COMPUTED_VALUE"""),45553.64583333333)</f>
        <v>45553.64583</v>
      </c>
      <c r="B958" s="1">
        <f>IFERROR(__xludf.DUMMYFUNCTION("""COMPUTED_VALUE"""),82.97)</f>
        <v>82.97</v>
      </c>
    </row>
    <row r="959">
      <c r="A959" s="2">
        <f>IFERROR(__xludf.DUMMYFUNCTION("""COMPUTED_VALUE"""),45554.64583333333)</f>
        <v>45554.64583</v>
      </c>
      <c r="B959" s="1">
        <f>IFERROR(__xludf.DUMMYFUNCTION("""COMPUTED_VALUE"""),81.99)</f>
        <v>81.99</v>
      </c>
    </row>
    <row r="960">
      <c r="A960" s="2">
        <f>IFERROR(__xludf.DUMMYFUNCTION("""COMPUTED_VALUE"""),45555.64583333333)</f>
        <v>45555.64583</v>
      </c>
      <c r="B960" s="1">
        <f>IFERROR(__xludf.DUMMYFUNCTION("""COMPUTED_VALUE"""),81.48)</f>
        <v>81.48</v>
      </c>
    </row>
    <row r="961">
      <c r="A961" s="2">
        <f>IFERROR(__xludf.DUMMYFUNCTION("""COMPUTED_VALUE"""),45558.64583333333)</f>
        <v>45558.64583</v>
      </c>
      <c r="B961" s="1">
        <f>IFERROR(__xludf.DUMMYFUNCTION("""COMPUTED_VALUE"""),81.82)</f>
        <v>81.82</v>
      </c>
    </row>
    <row r="962">
      <c r="A962" s="2">
        <f>IFERROR(__xludf.DUMMYFUNCTION("""COMPUTED_VALUE"""),45559.64583333333)</f>
        <v>45559.64583</v>
      </c>
      <c r="B962" s="1">
        <f>IFERROR(__xludf.DUMMYFUNCTION("""COMPUTED_VALUE"""),82.48)</f>
        <v>82.48</v>
      </c>
    </row>
    <row r="963">
      <c r="A963" s="2">
        <f>IFERROR(__xludf.DUMMYFUNCTION("""COMPUTED_VALUE"""),45560.64583333333)</f>
        <v>45560.64583</v>
      </c>
      <c r="B963" s="1">
        <f>IFERROR(__xludf.DUMMYFUNCTION("""COMPUTED_VALUE"""),81.1)</f>
        <v>81.1</v>
      </c>
    </row>
    <row r="964">
      <c r="A964" s="2">
        <f>IFERROR(__xludf.DUMMYFUNCTION("""COMPUTED_VALUE"""),45561.64583333333)</f>
        <v>45561.64583</v>
      </c>
      <c r="B964" s="1">
        <f>IFERROR(__xludf.DUMMYFUNCTION("""COMPUTED_VALUE"""),80.99)</f>
        <v>80.99</v>
      </c>
    </row>
    <row r="965">
      <c r="A965" s="2">
        <f>IFERROR(__xludf.DUMMYFUNCTION("""COMPUTED_VALUE"""),45562.64583333333)</f>
        <v>45562.64583</v>
      </c>
      <c r="B965" s="1">
        <f>IFERROR(__xludf.DUMMYFUNCTION("""COMPUTED_VALUE"""),78.28)</f>
        <v>78.28</v>
      </c>
    </row>
    <row r="966">
      <c r="A966" s="2">
        <f>IFERROR(__xludf.DUMMYFUNCTION("""COMPUTED_VALUE"""),45565.64583333333)</f>
        <v>45565.64583</v>
      </c>
      <c r="B966" s="1">
        <f>IFERROR(__xludf.DUMMYFUNCTION("""COMPUTED_VALUE"""),77.21)</f>
        <v>77.21</v>
      </c>
    </row>
    <row r="967">
      <c r="A967" s="2">
        <f>IFERROR(__xludf.DUMMYFUNCTION("""COMPUTED_VALUE"""),45566.64583333333)</f>
        <v>45566.64583</v>
      </c>
      <c r="B967" s="1">
        <f>IFERROR(__xludf.DUMMYFUNCTION("""COMPUTED_VALUE"""),77.09)</f>
        <v>77.09</v>
      </c>
    </row>
    <row r="968">
      <c r="A968" s="2">
        <f>IFERROR(__xludf.DUMMYFUNCTION("""COMPUTED_VALUE"""),45568.64583333333)</f>
        <v>45568.64583</v>
      </c>
      <c r="B968" s="1">
        <f>IFERROR(__xludf.DUMMYFUNCTION("""COMPUTED_VALUE"""),75.12)</f>
        <v>75.12</v>
      </c>
    </row>
    <row r="969">
      <c r="A969" s="2">
        <f>IFERROR(__xludf.DUMMYFUNCTION("""COMPUTED_VALUE"""),45569.64583333333)</f>
        <v>45569.64583</v>
      </c>
      <c r="B969" s="1">
        <f>IFERROR(__xludf.DUMMYFUNCTION("""COMPUTED_VALUE"""),75.24)</f>
        <v>75.24</v>
      </c>
    </row>
    <row r="970">
      <c r="A970" s="2">
        <f>IFERROR(__xludf.DUMMYFUNCTION("""COMPUTED_VALUE"""),45572.64583333333)</f>
        <v>45572.64583</v>
      </c>
      <c r="B970" s="1">
        <f>IFERROR(__xludf.DUMMYFUNCTION("""COMPUTED_VALUE"""),73.49)</f>
        <v>73.49</v>
      </c>
    </row>
    <row r="971">
      <c r="A971" s="2">
        <f>IFERROR(__xludf.DUMMYFUNCTION("""COMPUTED_VALUE"""),45573.64583333333)</f>
        <v>45573.64583</v>
      </c>
      <c r="B971" s="1">
        <f>IFERROR(__xludf.DUMMYFUNCTION("""COMPUTED_VALUE"""),74.09)</f>
        <v>74.09</v>
      </c>
    </row>
    <row r="972">
      <c r="A972" s="2">
        <f>IFERROR(__xludf.DUMMYFUNCTION("""COMPUTED_VALUE"""),45574.64583333333)</f>
        <v>45574.64583</v>
      </c>
      <c r="B972" s="1">
        <f>IFERROR(__xludf.DUMMYFUNCTION("""COMPUTED_VALUE"""),75.03)</f>
        <v>75.03</v>
      </c>
    </row>
    <row r="973">
      <c r="A973" s="2">
        <f>IFERROR(__xludf.DUMMYFUNCTION("""COMPUTED_VALUE"""),45575.64583333333)</f>
        <v>45575.64583</v>
      </c>
      <c r="B973" s="1">
        <f>IFERROR(__xludf.DUMMYFUNCTION("""COMPUTED_VALUE"""),74.15)</f>
        <v>74.15</v>
      </c>
    </row>
    <row r="974">
      <c r="A974" s="2">
        <f>IFERROR(__xludf.DUMMYFUNCTION("""COMPUTED_VALUE"""),45576.64583333333)</f>
        <v>45576.64583</v>
      </c>
      <c r="B974" s="1">
        <f>IFERROR(__xludf.DUMMYFUNCTION("""COMPUTED_VALUE"""),72.9)</f>
        <v>72.9</v>
      </c>
    </row>
    <row r="975">
      <c r="A975" s="2">
        <f>IFERROR(__xludf.DUMMYFUNCTION("""COMPUTED_VALUE"""),45579.64583333333)</f>
        <v>45579.64583</v>
      </c>
      <c r="B975" s="1">
        <f>IFERROR(__xludf.DUMMYFUNCTION("""COMPUTED_VALUE"""),74.11)</f>
        <v>74.11</v>
      </c>
    </row>
    <row r="976">
      <c r="A976" s="2">
        <f>IFERROR(__xludf.DUMMYFUNCTION("""COMPUTED_VALUE"""),45580.64583333333)</f>
        <v>45580.64583</v>
      </c>
      <c r="B976" s="1">
        <f>IFERROR(__xludf.DUMMYFUNCTION("""COMPUTED_VALUE"""),73.38)</f>
        <v>73.38</v>
      </c>
    </row>
    <row r="977">
      <c r="A977" s="2">
        <f>IFERROR(__xludf.DUMMYFUNCTION("""COMPUTED_VALUE"""),45581.64583333333)</f>
        <v>45581.64583</v>
      </c>
      <c r="B977" s="1">
        <f>IFERROR(__xludf.DUMMYFUNCTION("""COMPUTED_VALUE"""),72.03)</f>
        <v>72.03</v>
      </c>
    </row>
    <row r="978">
      <c r="A978" s="2">
        <f>IFERROR(__xludf.DUMMYFUNCTION("""COMPUTED_VALUE"""),45582.64583333333)</f>
        <v>45582.64583</v>
      </c>
      <c r="B978" s="1">
        <f>IFERROR(__xludf.DUMMYFUNCTION("""COMPUTED_VALUE"""),71.24)</f>
        <v>71.24</v>
      </c>
    </row>
    <row r="979">
      <c r="A979" s="2">
        <f>IFERROR(__xludf.DUMMYFUNCTION("""COMPUTED_VALUE"""),45583.64583333333)</f>
        <v>45583.64583</v>
      </c>
      <c r="B979" s="1">
        <f>IFERROR(__xludf.DUMMYFUNCTION("""COMPUTED_VALUE"""),70.3)</f>
        <v>70.3</v>
      </c>
    </row>
    <row r="980">
      <c r="A980" s="2">
        <f>IFERROR(__xludf.DUMMYFUNCTION("""COMPUTED_VALUE"""),45586.64583333333)</f>
        <v>45586.64583</v>
      </c>
      <c r="B980" s="1">
        <f>IFERROR(__xludf.DUMMYFUNCTION("""COMPUTED_VALUE"""),69.45)</f>
        <v>69.45</v>
      </c>
    </row>
    <row r="981">
      <c r="A981" s="2">
        <f>IFERROR(__xludf.DUMMYFUNCTION("""COMPUTED_VALUE"""),45587.64583333333)</f>
        <v>45587.64583</v>
      </c>
      <c r="B981" s="1">
        <f>IFERROR(__xludf.DUMMYFUNCTION("""COMPUTED_VALUE"""),66.12)</f>
        <v>66.12</v>
      </c>
    </row>
    <row r="982">
      <c r="A982" s="2">
        <f>IFERROR(__xludf.DUMMYFUNCTION("""COMPUTED_VALUE"""),45588.64583333333)</f>
        <v>45588.64583</v>
      </c>
      <c r="B982" s="1">
        <f>IFERROR(__xludf.DUMMYFUNCTION("""COMPUTED_VALUE"""),70.1)</f>
        <v>70.1</v>
      </c>
    </row>
    <row r="983">
      <c r="A983" s="2">
        <f>IFERROR(__xludf.DUMMYFUNCTION("""COMPUTED_VALUE"""),45589.64583333333)</f>
        <v>45589.64583</v>
      </c>
      <c r="B983" s="1">
        <f>IFERROR(__xludf.DUMMYFUNCTION("""COMPUTED_VALUE"""),70.61)</f>
        <v>70.61</v>
      </c>
    </row>
    <row r="984">
      <c r="A984" s="2">
        <f>IFERROR(__xludf.DUMMYFUNCTION("""COMPUTED_VALUE"""),45590.64583333333)</f>
        <v>45590.64583</v>
      </c>
      <c r="B984" s="1">
        <f>IFERROR(__xludf.DUMMYFUNCTION("""COMPUTED_VALUE"""),69.64)</f>
        <v>69.64</v>
      </c>
    </row>
    <row r="985">
      <c r="A985" s="2">
        <f>IFERROR(__xludf.DUMMYFUNCTION("""COMPUTED_VALUE"""),45593.64583333333)</f>
        <v>45593.64583</v>
      </c>
      <c r="B985" s="1">
        <f>IFERROR(__xludf.DUMMYFUNCTION("""COMPUTED_VALUE"""),69.55)</f>
        <v>69.55</v>
      </c>
    </row>
    <row r="986">
      <c r="A986" s="2">
        <f>IFERROR(__xludf.DUMMYFUNCTION("""COMPUTED_VALUE"""),45594.64583333333)</f>
        <v>45594.64583</v>
      </c>
      <c r="B986" s="1">
        <f>IFERROR(__xludf.DUMMYFUNCTION("""COMPUTED_VALUE"""),70.16)</f>
        <v>70.16</v>
      </c>
    </row>
    <row r="987">
      <c r="A987" s="2">
        <f>IFERROR(__xludf.DUMMYFUNCTION("""COMPUTED_VALUE"""),45595.64583333333)</f>
        <v>45595.64583</v>
      </c>
      <c r="B987" s="1">
        <f>IFERROR(__xludf.DUMMYFUNCTION("""COMPUTED_VALUE"""),70.81)</f>
        <v>70.81</v>
      </c>
    </row>
    <row r="988">
      <c r="A988" s="2">
        <f>IFERROR(__xludf.DUMMYFUNCTION("""COMPUTED_VALUE"""),45596.64583333333)</f>
        <v>45596.64583</v>
      </c>
      <c r="B988" s="1">
        <f>IFERROR(__xludf.DUMMYFUNCTION("""COMPUTED_VALUE"""),69.89)</f>
        <v>69.89</v>
      </c>
    </row>
    <row r="989">
      <c r="A989" s="2">
        <f>IFERROR(__xludf.DUMMYFUNCTION("""COMPUTED_VALUE"""),45600.64583333333)</f>
        <v>45600.64583</v>
      </c>
      <c r="B989" s="1">
        <f>IFERROR(__xludf.DUMMYFUNCTION("""COMPUTED_VALUE"""),69.11)</f>
        <v>69.11</v>
      </c>
    </row>
    <row r="990">
      <c r="A990" s="2">
        <f>IFERROR(__xludf.DUMMYFUNCTION("""COMPUTED_VALUE"""),45601.64583333333)</f>
        <v>45601.64583</v>
      </c>
      <c r="B990" s="1">
        <f>IFERROR(__xludf.DUMMYFUNCTION("""COMPUTED_VALUE"""),69.23)</f>
        <v>69.23</v>
      </c>
    </row>
    <row r="991">
      <c r="A991" s="2">
        <f>IFERROR(__xludf.DUMMYFUNCTION("""COMPUTED_VALUE"""),45602.64583333333)</f>
        <v>45602.64583</v>
      </c>
      <c r="B991" s="1">
        <f>IFERROR(__xludf.DUMMYFUNCTION("""COMPUTED_VALUE"""),70.63)</f>
        <v>70.63</v>
      </c>
    </row>
    <row r="992">
      <c r="A992" s="2">
        <f>IFERROR(__xludf.DUMMYFUNCTION("""COMPUTED_VALUE"""),45603.64583333333)</f>
        <v>45603.64583</v>
      </c>
      <c r="B992" s="1">
        <f>IFERROR(__xludf.DUMMYFUNCTION("""COMPUTED_VALUE"""),70.42)</f>
        <v>70.42</v>
      </c>
    </row>
    <row r="993">
      <c r="A993" s="2">
        <f>IFERROR(__xludf.DUMMYFUNCTION("""COMPUTED_VALUE"""),45604.64583333333)</f>
        <v>45604.64583</v>
      </c>
      <c r="B993" s="1">
        <f>IFERROR(__xludf.DUMMYFUNCTION("""COMPUTED_VALUE"""),68.63)</f>
        <v>68.63</v>
      </c>
    </row>
    <row r="994">
      <c r="A994" s="2">
        <f>IFERROR(__xludf.DUMMYFUNCTION("""COMPUTED_VALUE"""),45607.64583333333)</f>
        <v>45607.64583</v>
      </c>
      <c r="B994" s="1">
        <f>IFERROR(__xludf.DUMMYFUNCTION("""COMPUTED_VALUE"""),64.82)</f>
        <v>64.82</v>
      </c>
    </row>
    <row r="995">
      <c r="A995" s="2">
        <f>IFERROR(__xludf.DUMMYFUNCTION("""COMPUTED_VALUE"""),45608.64583333333)</f>
        <v>45608.64583</v>
      </c>
      <c r="B995" s="1">
        <f>IFERROR(__xludf.DUMMYFUNCTION("""COMPUTED_VALUE"""),64.92)</f>
        <v>64.92</v>
      </c>
    </row>
    <row r="996">
      <c r="A996" s="2">
        <f>IFERROR(__xludf.DUMMYFUNCTION("""COMPUTED_VALUE"""),45609.64583333333)</f>
        <v>45609.64583</v>
      </c>
      <c r="B996" s="1">
        <f>IFERROR(__xludf.DUMMYFUNCTION("""COMPUTED_VALUE"""),62.75)</f>
        <v>62.75</v>
      </c>
    </row>
    <row r="997">
      <c r="A997" s="2">
        <f>IFERROR(__xludf.DUMMYFUNCTION("""COMPUTED_VALUE"""),45610.64583333333)</f>
        <v>45610.64583</v>
      </c>
      <c r="B997" s="1">
        <f>IFERROR(__xludf.DUMMYFUNCTION("""COMPUTED_VALUE"""),62.63)</f>
        <v>62.63</v>
      </c>
    </row>
    <row r="998">
      <c r="A998" s="2">
        <f>IFERROR(__xludf.DUMMYFUNCTION("""COMPUTED_VALUE"""),45614.64583333333)</f>
        <v>45614.64583</v>
      </c>
      <c r="B998" s="1">
        <f>IFERROR(__xludf.DUMMYFUNCTION("""COMPUTED_VALUE"""),65.69)</f>
        <v>65.69</v>
      </c>
    </row>
    <row r="999">
      <c r="A999" s="2">
        <f>IFERROR(__xludf.DUMMYFUNCTION("""COMPUTED_VALUE"""),45615.64583333333)</f>
        <v>45615.64583</v>
      </c>
      <c r="B999" s="1">
        <f>IFERROR(__xludf.DUMMYFUNCTION("""COMPUTED_VALUE"""),65.95)</f>
        <v>65.95</v>
      </c>
    </row>
    <row r="1000">
      <c r="A1000" s="2">
        <f>IFERROR(__xludf.DUMMYFUNCTION("""COMPUTED_VALUE"""),45617.64583333333)</f>
        <v>45617.64583</v>
      </c>
      <c r="B1000" s="1">
        <f>IFERROR(__xludf.DUMMYFUNCTION("""COMPUTED_VALUE"""),63.65)</f>
        <v>63.65</v>
      </c>
    </row>
    <row r="1001">
      <c r="A1001" s="2">
        <f>IFERROR(__xludf.DUMMYFUNCTION("""COMPUTED_VALUE"""),45618.64583333333)</f>
        <v>45618.64583</v>
      </c>
      <c r="B1001" s="1">
        <f>IFERROR(__xludf.DUMMYFUNCTION("""COMPUTED_VALUE"""),63.39)</f>
        <v>63.39</v>
      </c>
    </row>
    <row r="1002">
      <c r="A1002" s="2">
        <f>IFERROR(__xludf.DUMMYFUNCTION("""COMPUTED_VALUE"""),45621.64583333333)</f>
        <v>45621.64583</v>
      </c>
      <c r="B1002" s="1">
        <f>IFERROR(__xludf.DUMMYFUNCTION("""COMPUTED_VALUE"""),62.56)</f>
        <v>62.56</v>
      </c>
    </row>
    <row r="1003">
      <c r="A1003" s="2">
        <f>IFERROR(__xludf.DUMMYFUNCTION("""COMPUTED_VALUE"""),45622.64583333333)</f>
        <v>45622.64583</v>
      </c>
      <c r="B1003" s="1">
        <f>IFERROR(__xludf.DUMMYFUNCTION("""COMPUTED_VALUE"""),62.92)</f>
        <v>62.92</v>
      </c>
    </row>
    <row r="1004">
      <c r="A1004" s="2">
        <f>IFERROR(__xludf.DUMMYFUNCTION("""COMPUTED_VALUE"""),45623.64583333333)</f>
        <v>45623.64583</v>
      </c>
      <c r="B1004" s="1">
        <f>IFERROR(__xludf.DUMMYFUNCTION("""COMPUTED_VALUE"""),62.26)</f>
        <v>62.26</v>
      </c>
    </row>
    <row r="1005">
      <c r="A1005" s="2">
        <f>IFERROR(__xludf.DUMMYFUNCTION("""COMPUTED_VALUE"""),45624.64583333333)</f>
        <v>45624.64583</v>
      </c>
      <c r="B1005" s="1">
        <f>IFERROR(__xludf.DUMMYFUNCTION("""COMPUTED_VALUE"""),62.52)</f>
        <v>62.52</v>
      </c>
    </row>
    <row r="1006">
      <c r="A1006" s="2">
        <f>IFERROR(__xludf.DUMMYFUNCTION("""COMPUTED_VALUE"""),45625.64583333333)</f>
        <v>45625.64583</v>
      </c>
      <c r="B1006" s="1">
        <f>IFERROR(__xludf.DUMMYFUNCTION("""COMPUTED_VALUE"""),62.33)</f>
        <v>62.33</v>
      </c>
    </row>
    <row r="1007">
      <c r="A1007" s="2">
        <f>IFERROR(__xludf.DUMMYFUNCTION("""COMPUTED_VALUE"""),45628.64583333333)</f>
        <v>45628.64583</v>
      </c>
      <c r="B1007" s="1">
        <f>IFERROR(__xludf.DUMMYFUNCTION("""COMPUTED_VALUE"""),62.52)</f>
        <v>62.52</v>
      </c>
    </row>
    <row r="1008">
      <c r="A1008" s="2">
        <f>IFERROR(__xludf.DUMMYFUNCTION("""COMPUTED_VALUE"""),45629.64583333333)</f>
        <v>45629.64583</v>
      </c>
      <c r="B1008" s="1">
        <f>IFERROR(__xludf.DUMMYFUNCTION("""COMPUTED_VALUE"""),64.18)</f>
        <v>64.18</v>
      </c>
    </row>
    <row r="1009">
      <c r="A1009" s="2">
        <f>IFERROR(__xludf.DUMMYFUNCTION("""COMPUTED_VALUE"""),45630.64583333333)</f>
        <v>45630.64583</v>
      </c>
      <c r="B1009" s="1">
        <f>IFERROR(__xludf.DUMMYFUNCTION("""COMPUTED_VALUE"""),64.98)</f>
        <v>64.98</v>
      </c>
    </row>
    <row r="1010">
      <c r="A1010" s="2">
        <f>IFERROR(__xludf.DUMMYFUNCTION("""COMPUTED_VALUE"""),45631.64583333333)</f>
        <v>45631.64583</v>
      </c>
      <c r="B1010" s="1">
        <f>IFERROR(__xludf.DUMMYFUNCTION("""COMPUTED_VALUE"""),64.32)</f>
        <v>64.32</v>
      </c>
    </row>
    <row r="1011">
      <c r="A1011" s="2">
        <f>IFERROR(__xludf.DUMMYFUNCTION("""COMPUTED_VALUE"""),45632.64583333333)</f>
        <v>45632.64583</v>
      </c>
      <c r="B1011" s="1">
        <f>IFERROR(__xludf.DUMMYFUNCTION("""COMPUTED_VALUE"""),64.18)</f>
        <v>64.18</v>
      </c>
    </row>
    <row r="1012">
      <c r="A1012" s="2">
        <f>IFERROR(__xludf.DUMMYFUNCTION("""COMPUTED_VALUE"""),45635.64583333333)</f>
        <v>45635.64583</v>
      </c>
      <c r="B1012" s="1">
        <f>IFERROR(__xludf.DUMMYFUNCTION("""COMPUTED_VALUE"""),63.44)</f>
        <v>63.44</v>
      </c>
    </row>
    <row r="1013">
      <c r="A1013" s="2">
        <f>IFERROR(__xludf.DUMMYFUNCTION("""COMPUTED_VALUE"""),45636.64583333333)</f>
        <v>45636.64583</v>
      </c>
      <c r="B1013" s="1">
        <f>IFERROR(__xludf.DUMMYFUNCTION("""COMPUTED_VALUE"""),65.42)</f>
        <v>65.42</v>
      </c>
    </row>
    <row r="1014">
      <c r="A1014" s="2">
        <f>IFERROR(__xludf.DUMMYFUNCTION("""COMPUTED_VALUE"""),45637.64583333333)</f>
        <v>45637.64583</v>
      </c>
      <c r="B1014" s="1">
        <f>IFERROR(__xludf.DUMMYFUNCTION("""COMPUTED_VALUE"""),64.33)</f>
        <v>64.33</v>
      </c>
    </row>
    <row r="1015">
      <c r="A1015" s="2">
        <f>IFERROR(__xludf.DUMMYFUNCTION("""COMPUTED_VALUE"""),45638.64583333333)</f>
        <v>45638.64583</v>
      </c>
      <c r="B1015" s="1">
        <f>IFERROR(__xludf.DUMMYFUNCTION("""COMPUTED_VALUE"""),64.0)</f>
        <v>64</v>
      </c>
    </row>
    <row r="1016">
      <c r="A1016" s="2">
        <f>IFERROR(__xludf.DUMMYFUNCTION("""COMPUTED_VALUE"""),45639.64583333333)</f>
        <v>45639.64583</v>
      </c>
      <c r="B1016" s="1">
        <f>IFERROR(__xludf.DUMMYFUNCTION("""COMPUTED_VALUE"""),64.41)</f>
        <v>64.41</v>
      </c>
    </row>
    <row r="1017">
      <c r="A1017" s="2">
        <f>IFERROR(__xludf.DUMMYFUNCTION("""COMPUTED_VALUE"""),45642.64583333333)</f>
        <v>45642.64583</v>
      </c>
      <c r="B1017" s="1">
        <f>IFERROR(__xludf.DUMMYFUNCTION("""COMPUTED_VALUE"""),64.04)</f>
        <v>64.04</v>
      </c>
    </row>
    <row r="1018">
      <c r="A1018" s="2">
        <f>IFERROR(__xludf.DUMMYFUNCTION("""COMPUTED_VALUE"""),45643.64583333333)</f>
        <v>45643.64583</v>
      </c>
      <c r="B1018" s="1">
        <f>IFERROR(__xludf.DUMMYFUNCTION("""COMPUTED_VALUE"""),64.09)</f>
        <v>64.09</v>
      </c>
    </row>
    <row r="1019">
      <c r="A1019" s="2">
        <f>IFERROR(__xludf.DUMMYFUNCTION("""COMPUTED_VALUE"""),45644.64583333333)</f>
        <v>45644.64583</v>
      </c>
      <c r="B1019" s="1">
        <f>IFERROR(__xludf.DUMMYFUNCTION("""COMPUTED_VALUE"""),64.06)</f>
        <v>64.06</v>
      </c>
    </row>
    <row r="1020">
      <c r="A1020" s="2">
        <f>IFERROR(__xludf.DUMMYFUNCTION("""COMPUTED_VALUE"""),45645.64583333333)</f>
        <v>45645.64583</v>
      </c>
      <c r="B1020" s="1">
        <f>IFERROR(__xludf.DUMMYFUNCTION("""COMPUTED_VALUE"""),65.13)</f>
        <v>65.13</v>
      </c>
    </row>
    <row r="1021">
      <c r="A1021" s="2">
        <f>IFERROR(__xludf.DUMMYFUNCTION("""COMPUTED_VALUE"""),45646.64583333333)</f>
        <v>45646.64583</v>
      </c>
      <c r="B1021" s="1">
        <f>IFERROR(__xludf.DUMMYFUNCTION("""COMPUTED_VALUE"""),63.98)</f>
        <v>63.98</v>
      </c>
    </row>
    <row r="1022">
      <c r="A1022" s="2">
        <f>IFERROR(__xludf.DUMMYFUNCTION("""COMPUTED_VALUE"""),45649.64583333333)</f>
        <v>45649.64583</v>
      </c>
      <c r="B1022" s="1">
        <f>IFERROR(__xludf.DUMMYFUNCTION("""COMPUTED_VALUE"""),65.25)</f>
        <v>65.25</v>
      </c>
    </row>
    <row r="1023">
      <c r="A1023" s="2">
        <f>IFERROR(__xludf.DUMMYFUNCTION("""COMPUTED_VALUE"""),45650.64583333333)</f>
        <v>45650.64583</v>
      </c>
      <c r="B1023" s="1">
        <f>IFERROR(__xludf.DUMMYFUNCTION("""COMPUTED_VALUE"""),65.16)</f>
        <v>65.16</v>
      </c>
    </row>
    <row r="1024">
      <c r="A1024" s="2">
        <f>IFERROR(__xludf.DUMMYFUNCTION("""COMPUTED_VALUE"""),45652.64583333333)</f>
        <v>45652.64583</v>
      </c>
      <c r="B1024" s="1">
        <f>IFERROR(__xludf.DUMMYFUNCTION("""COMPUTED_VALUE"""),64.36)</f>
        <v>64.36</v>
      </c>
    </row>
    <row r="1025">
      <c r="A1025" s="2">
        <f>IFERROR(__xludf.DUMMYFUNCTION("""COMPUTED_VALUE"""),45653.64583333333)</f>
        <v>45653.64583</v>
      </c>
      <c r="B1025" s="1">
        <f>IFERROR(__xludf.DUMMYFUNCTION("""COMPUTED_VALUE"""),64.03)</f>
        <v>64.03</v>
      </c>
    </row>
    <row r="1026">
      <c r="A1026" s="2">
        <f>IFERROR(__xludf.DUMMYFUNCTION("""COMPUTED_VALUE"""),45656.64583333333)</f>
        <v>45656.64583</v>
      </c>
      <c r="B1026" s="1">
        <f>IFERROR(__xludf.DUMMYFUNCTION("""COMPUTED_VALUE"""),64.0)</f>
        <v>64</v>
      </c>
    </row>
    <row r="1027">
      <c r="A1027" s="2">
        <f>IFERROR(__xludf.DUMMYFUNCTION("""COMPUTED_VALUE"""),45657.64583333333)</f>
        <v>45657.64583</v>
      </c>
      <c r="B1027" s="1">
        <f>IFERROR(__xludf.DUMMYFUNCTION("""COMPUTED_VALUE"""),64.02)</f>
        <v>64.02</v>
      </c>
    </row>
    <row r="1028">
      <c r="A1028" s="2">
        <f>IFERROR(__xludf.DUMMYFUNCTION("""COMPUTED_VALUE"""),45658.64583333333)</f>
        <v>45658.64583</v>
      </c>
      <c r="B1028" s="1">
        <f>IFERROR(__xludf.DUMMYFUNCTION("""COMPUTED_VALUE"""),64.91)</f>
        <v>64.91</v>
      </c>
    </row>
    <row r="1029">
      <c r="A1029" s="2">
        <f>IFERROR(__xludf.DUMMYFUNCTION("""COMPUTED_VALUE"""),45659.64583333333)</f>
        <v>45659.64583</v>
      </c>
      <c r="B1029" s="1">
        <f>IFERROR(__xludf.DUMMYFUNCTION("""COMPUTED_VALUE"""),65.49)</f>
        <v>65.49</v>
      </c>
    </row>
    <row r="1030">
      <c r="A1030" s="2">
        <f>IFERROR(__xludf.DUMMYFUNCTION("""COMPUTED_VALUE"""),45660.64583333333)</f>
        <v>45660.64583</v>
      </c>
      <c r="B1030" s="1">
        <f>IFERROR(__xludf.DUMMYFUNCTION("""COMPUTED_VALUE"""),66.34)</f>
        <v>66.34</v>
      </c>
    </row>
    <row r="1031">
      <c r="A1031" s="2">
        <f>IFERROR(__xludf.DUMMYFUNCTION("""COMPUTED_VALUE"""),45663.64583333333)</f>
        <v>45663.64583</v>
      </c>
      <c r="B1031" s="1">
        <f>IFERROR(__xludf.DUMMYFUNCTION("""COMPUTED_VALUE"""),69.38)</f>
        <v>69.38</v>
      </c>
    </row>
    <row r="1032">
      <c r="A1032" s="2">
        <f>IFERROR(__xludf.DUMMYFUNCTION("""COMPUTED_VALUE"""),45664.64583333333)</f>
        <v>45664.64583</v>
      </c>
      <c r="B1032" s="1">
        <f>IFERROR(__xludf.DUMMYFUNCTION("""COMPUTED_VALUE"""),70.04)</f>
        <v>70.04</v>
      </c>
    </row>
    <row r="1033">
      <c r="A1033" s="2">
        <f>IFERROR(__xludf.DUMMYFUNCTION("""COMPUTED_VALUE"""),45665.64583333333)</f>
        <v>45665.64583</v>
      </c>
      <c r="B1033" s="1">
        <f>IFERROR(__xludf.DUMMYFUNCTION("""COMPUTED_VALUE"""),67.62)</f>
        <v>67.62</v>
      </c>
    </row>
    <row r="1034">
      <c r="A1034" s="2">
        <f>IFERROR(__xludf.DUMMYFUNCTION("""COMPUTED_VALUE"""),45666.64583333333)</f>
        <v>45666.64583</v>
      </c>
      <c r="B1034" s="1">
        <f>IFERROR(__xludf.DUMMYFUNCTION("""COMPUTED_VALUE"""),69.05)</f>
        <v>69.05</v>
      </c>
    </row>
    <row r="1035">
      <c r="A1035" s="2">
        <f>IFERROR(__xludf.DUMMYFUNCTION("""COMPUTED_VALUE"""),45667.64583333333)</f>
        <v>45667.64583</v>
      </c>
      <c r="B1035" s="1">
        <f>IFERROR(__xludf.DUMMYFUNCTION("""COMPUTED_VALUE"""),68.23)</f>
        <v>68.23</v>
      </c>
    </row>
    <row r="1036">
      <c r="A1036" s="2">
        <f>IFERROR(__xludf.DUMMYFUNCTION("""COMPUTED_VALUE"""),45670.64583333333)</f>
        <v>45670.64583</v>
      </c>
      <c r="B1036" s="1">
        <f>IFERROR(__xludf.DUMMYFUNCTION("""COMPUTED_VALUE"""),67.56)</f>
        <v>67.56</v>
      </c>
    </row>
    <row r="1037">
      <c r="A1037" s="2">
        <f>IFERROR(__xludf.DUMMYFUNCTION("""COMPUTED_VALUE"""),45671.64583333333)</f>
        <v>45671.64583</v>
      </c>
      <c r="B1037" s="1">
        <f>IFERROR(__xludf.DUMMYFUNCTION("""COMPUTED_VALUE"""),68.93)</f>
        <v>68.93</v>
      </c>
    </row>
    <row r="1038">
      <c r="A1038" s="2">
        <f>IFERROR(__xludf.DUMMYFUNCTION("""COMPUTED_VALUE"""),45672.64583333333)</f>
        <v>45672.64583</v>
      </c>
      <c r="B1038" s="1">
        <f>IFERROR(__xludf.DUMMYFUNCTION("""COMPUTED_VALUE"""),70.97)</f>
        <v>70.97</v>
      </c>
    </row>
    <row r="1039">
      <c r="A1039" s="2">
        <f>IFERROR(__xludf.DUMMYFUNCTION("""COMPUTED_VALUE"""),45673.64583333333)</f>
        <v>45673.64583</v>
      </c>
      <c r="B1039" s="1">
        <f>IFERROR(__xludf.DUMMYFUNCTION("""COMPUTED_VALUE"""),73.9)</f>
        <v>73.9</v>
      </c>
    </row>
    <row r="1040">
      <c r="A1040" s="2">
        <f>IFERROR(__xludf.DUMMYFUNCTION("""COMPUTED_VALUE"""),45674.64583333333)</f>
        <v>45674.64583</v>
      </c>
      <c r="B1040" s="1">
        <f>IFERROR(__xludf.DUMMYFUNCTION("""COMPUTED_VALUE"""),73.08)</f>
        <v>73.08</v>
      </c>
    </row>
    <row r="1041">
      <c r="A1041" s="2">
        <f>IFERROR(__xludf.DUMMYFUNCTION("""COMPUTED_VALUE"""),45677.64583333333)</f>
        <v>45677.64583</v>
      </c>
      <c r="B1041" s="1">
        <f>IFERROR(__xludf.DUMMYFUNCTION("""COMPUTED_VALUE"""),72.74)</f>
        <v>72.74</v>
      </c>
    </row>
    <row r="1042">
      <c r="A1042" s="2">
        <f>IFERROR(__xludf.DUMMYFUNCTION("""COMPUTED_VALUE"""),45678.64583333333)</f>
        <v>45678.64583</v>
      </c>
      <c r="B1042" s="1">
        <f>IFERROR(__xludf.DUMMYFUNCTION("""COMPUTED_VALUE"""),70.79)</f>
        <v>70.79</v>
      </c>
    </row>
    <row r="1043">
      <c r="A1043" s="2">
        <f>IFERROR(__xludf.DUMMYFUNCTION("""COMPUTED_VALUE"""),45679.64583333333)</f>
        <v>45679.64583</v>
      </c>
      <c r="B1043" s="1">
        <f>IFERROR(__xludf.DUMMYFUNCTION("""COMPUTED_VALUE"""),71.4)</f>
        <v>71.4</v>
      </c>
    </row>
    <row r="1044">
      <c r="A1044" s="2">
        <f>IFERROR(__xludf.DUMMYFUNCTION("""COMPUTED_VALUE"""),45680.64583333333)</f>
        <v>45680.64583</v>
      </c>
      <c r="B1044" s="1">
        <f>IFERROR(__xludf.DUMMYFUNCTION("""COMPUTED_VALUE"""),70.22)</f>
        <v>70.22</v>
      </c>
    </row>
    <row r="1045">
      <c r="A1045" s="2">
        <f>IFERROR(__xludf.DUMMYFUNCTION("""COMPUTED_VALUE"""),45681.64583333333)</f>
        <v>45681.64583</v>
      </c>
      <c r="B1045" s="1">
        <f>IFERROR(__xludf.DUMMYFUNCTION("""COMPUTED_VALUE"""),67.81)</f>
        <v>67.81</v>
      </c>
    </row>
    <row r="1046">
      <c r="A1046" s="2">
        <f>IFERROR(__xludf.DUMMYFUNCTION("""COMPUTED_VALUE"""),45684.64583333333)</f>
        <v>45684.64583</v>
      </c>
      <c r="B1046" s="1">
        <f>IFERROR(__xludf.DUMMYFUNCTION("""COMPUTED_VALUE"""),64.0)</f>
        <v>64</v>
      </c>
    </row>
    <row r="1047">
      <c r="A1047" s="2">
        <f>IFERROR(__xludf.DUMMYFUNCTION("""COMPUTED_VALUE"""),45685.64583333333)</f>
        <v>45685.64583</v>
      </c>
      <c r="B1047" s="1">
        <f>IFERROR(__xludf.DUMMYFUNCTION("""COMPUTED_VALUE"""),65.4)</f>
        <v>65.4</v>
      </c>
    </row>
    <row r="1048">
      <c r="A1048" s="2">
        <f>IFERROR(__xludf.DUMMYFUNCTION("""COMPUTED_VALUE"""),45686.64583333333)</f>
        <v>45686.64583</v>
      </c>
      <c r="B1048" s="1">
        <f>IFERROR(__xludf.DUMMYFUNCTION("""COMPUTED_VALUE"""),67.27)</f>
        <v>67.27</v>
      </c>
    </row>
    <row r="1049">
      <c r="A1049" s="2">
        <f>IFERROR(__xludf.DUMMYFUNCTION("""COMPUTED_VALUE"""),45687.64583333333)</f>
        <v>45687.64583</v>
      </c>
      <c r="B1049" s="1">
        <f>IFERROR(__xludf.DUMMYFUNCTION("""COMPUTED_VALUE"""),66.23)</f>
        <v>66.23</v>
      </c>
    </row>
    <row r="1050">
      <c r="A1050" s="2">
        <f>IFERROR(__xludf.DUMMYFUNCTION("""COMPUTED_VALUE"""),45688.64583333333)</f>
        <v>45688.64583</v>
      </c>
      <c r="B1050" s="1">
        <f>IFERROR(__xludf.DUMMYFUNCTION("""COMPUTED_VALUE"""),66.5)</f>
        <v>66.5</v>
      </c>
    </row>
    <row r="1051">
      <c r="A1051" s="2">
        <f>IFERROR(__xludf.DUMMYFUNCTION("""COMPUTED_VALUE"""),45691.64583333333)</f>
        <v>45691.64583</v>
      </c>
      <c r="B1051" s="1">
        <f>IFERROR(__xludf.DUMMYFUNCTION("""COMPUTED_VALUE"""),67.39)</f>
        <v>67.39</v>
      </c>
    </row>
    <row r="1052">
      <c r="A1052" s="2">
        <f>IFERROR(__xludf.DUMMYFUNCTION("""COMPUTED_VALUE"""),45692.64583333333)</f>
        <v>45692.64583</v>
      </c>
      <c r="B1052" s="1">
        <f>IFERROR(__xludf.DUMMYFUNCTION("""COMPUTED_VALUE"""),71.32)</f>
        <v>71.32</v>
      </c>
    </row>
    <row r="1053">
      <c r="A1053" s="2">
        <f>IFERROR(__xludf.DUMMYFUNCTION("""COMPUTED_VALUE"""),45693.64583333333)</f>
        <v>45693.64583</v>
      </c>
      <c r="B1053" s="1">
        <f>IFERROR(__xludf.DUMMYFUNCTION("""COMPUTED_VALUE"""),71.8)</f>
        <v>71.8</v>
      </c>
    </row>
    <row r="1054">
      <c r="A1054" s="2">
        <f>IFERROR(__xludf.DUMMYFUNCTION("""COMPUTED_VALUE"""),45694.64583333333)</f>
        <v>45694.64583</v>
      </c>
      <c r="B1054" s="1">
        <f>IFERROR(__xludf.DUMMYFUNCTION("""COMPUTED_VALUE"""),71.48)</f>
        <v>71.48</v>
      </c>
    </row>
    <row r="1055">
      <c r="A1055" s="2">
        <f>IFERROR(__xludf.DUMMYFUNCTION("""COMPUTED_VALUE"""),45695.64583333333)</f>
        <v>45695.64583</v>
      </c>
      <c r="B1055" s="1">
        <f>IFERROR(__xludf.DUMMYFUNCTION("""COMPUTED_VALUE"""),70.86)</f>
        <v>70.86</v>
      </c>
    </row>
    <row r="1056">
      <c r="A1056" s="2">
        <f>IFERROR(__xludf.DUMMYFUNCTION("""COMPUTED_VALUE"""),45698.64583333333)</f>
        <v>45698.64583</v>
      </c>
      <c r="B1056" s="1">
        <f>IFERROR(__xludf.DUMMYFUNCTION("""COMPUTED_VALUE"""),69.14)</f>
        <v>69.14</v>
      </c>
    </row>
    <row r="1057">
      <c r="A1057" s="2">
        <f>IFERROR(__xludf.DUMMYFUNCTION("""COMPUTED_VALUE"""),45699.64583333333)</f>
        <v>45699.64583</v>
      </c>
      <c r="B1057" s="1">
        <f>IFERROR(__xludf.DUMMYFUNCTION("""COMPUTED_VALUE"""),65.07)</f>
        <v>65.07</v>
      </c>
    </row>
    <row r="1058">
      <c r="A1058" s="2">
        <f>IFERROR(__xludf.DUMMYFUNCTION("""COMPUTED_VALUE"""),45700.64583333333)</f>
        <v>45700.64583</v>
      </c>
      <c r="B1058" s="1">
        <f>IFERROR(__xludf.DUMMYFUNCTION("""COMPUTED_VALUE"""),65.01)</f>
        <v>65.01</v>
      </c>
    </row>
    <row r="1059">
      <c r="A1059" s="2">
        <f>IFERROR(__xludf.DUMMYFUNCTION("""COMPUTED_VALUE"""),45701.64583333333)</f>
        <v>45701.64583</v>
      </c>
      <c r="B1059" s="1">
        <f>IFERROR(__xludf.DUMMYFUNCTION("""COMPUTED_VALUE"""),63.63)</f>
        <v>63.63</v>
      </c>
    </row>
    <row r="1060">
      <c r="A1060" s="2">
        <f>IFERROR(__xludf.DUMMYFUNCTION("""COMPUTED_VALUE"""),45702.64583333333)</f>
        <v>45702.64583</v>
      </c>
      <c r="B1060" s="1">
        <f>IFERROR(__xludf.DUMMYFUNCTION("""COMPUTED_VALUE"""),62.57)</f>
        <v>62.57</v>
      </c>
    </row>
    <row r="1061">
      <c r="A1061" s="2">
        <f>IFERROR(__xludf.DUMMYFUNCTION("""COMPUTED_VALUE"""),45705.64583333333)</f>
        <v>45705.64583</v>
      </c>
      <c r="B1061" s="1">
        <f>IFERROR(__xludf.DUMMYFUNCTION("""COMPUTED_VALUE"""),61.42)</f>
        <v>61.42</v>
      </c>
    </row>
    <row r="1062">
      <c r="A1062" s="2">
        <f>IFERROR(__xludf.DUMMYFUNCTION("""COMPUTED_VALUE"""),45706.64583333333)</f>
        <v>45706.64583</v>
      </c>
      <c r="B1062" s="1">
        <f>IFERROR(__xludf.DUMMYFUNCTION("""COMPUTED_VALUE"""),59.68)</f>
        <v>59.68</v>
      </c>
    </row>
    <row r="1063">
      <c r="A1063" s="2">
        <f>IFERROR(__xludf.DUMMYFUNCTION("""COMPUTED_VALUE"""),45707.64583333333)</f>
        <v>45707.64583</v>
      </c>
      <c r="B1063" s="1">
        <f>IFERROR(__xludf.DUMMYFUNCTION("""COMPUTED_VALUE"""),60.81)</f>
        <v>60.81</v>
      </c>
    </row>
    <row r="1064">
      <c r="A1064" s="2">
        <f>IFERROR(__xludf.DUMMYFUNCTION("""COMPUTED_VALUE"""),45708.64583333333)</f>
        <v>45708.64583</v>
      </c>
      <c r="B1064" s="1">
        <f>IFERROR(__xludf.DUMMYFUNCTION("""COMPUTED_VALUE"""),60.84)</f>
        <v>60.84</v>
      </c>
    </row>
    <row r="1065">
      <c r="A1065" s="2">
        <f>IFERROR(__xludf.DUMMYFUNCTION("""COMPUTED_VALUE"""),45709.64583333333)</f>
        <v>45709.64583</v>
      </c>
      <c r="B1065" s="1">
        <f>IFERROR(__xludf.DUMMYFUNCTION("""COMPUTED_VALUE"""),59.67)</f>
        <v>59.67</v>
      </c>
    </row>
    <row r="1066">
      <c r="A1066" s="2">
        <f>IFERROR(__xludf.DUMMYFUNCTION("""COMPUTED_VALUE"""),45712.64583333333)</f>
        <v>45712.64583</v>
      </c>
      <c r="B1066" s="1">
        <f>IFERROR(__xludf.DUMMYFUNCTION("""COMPUTED_VALUE"""),59.11)</f>
        <v>59.11</v>
      </c>
    </row>
    <row r="1067">
      <c r="A1067" s="2">
        <f>IFERROR(__xludf.DUMMYFUNCTION("""COMPUTED_VALUE"""),45713.64583333333)</f>
        <v>45713.64583</v>
      </c>
      <c r="B1067" s="1">
        <f>IFERROR(__xludf.DUMMYFUNCTION("""COMPUTED_VALUE"""),58.84)</f>
        <v>58.84</v>
      </c>
    </row>
    <row r="1068">
      <c r="A1068" s="2">
        <f>IFERROR(__xludf.DUMMYFUNCTION("""COMPUTED_VALUE"""),45715.64583333333)</f>
        <v>45715.64583</v>
      </c>
      <c r="B1068" s="1">
        <f>IFERROR(__xludf.DUMMYFUNCTION("""COMPUTED_VALUE"""),59.76)</f>
        <v>59.76</v>
      </c>
    </row>
    <row r="1069">
      <c r="A1069" s="2">
        <f>IFERROR(__xludf.DUMMYFUNCTION("""COMPUTED_VALUE"""),45716.64583333333)</f>
        <v>45716.64583</v>
      </c>
      <c r="B1069" s="1">
        <f>IFERROR(__xludf.DUMMYFUNCTION("""COMPUTED_VALUE"""),56.87)</f>
        <v>56.87</v>
      </c>
    </row>
    <row r="1070">
      <c r="A1070" s="2">
        <f>IFERROR(__xludf.DUMMYFUNCTION("""COMPUTED_VALUE"""),45719.64583333333)</f>
        <v>45719.64583</v>
      </c>
      <c r="B1070" s="1">
        <f>IFERROR(__xludf.DUMMYFUNCTION("""COMPUTED_VALUE"""),55.92)</f>
        <v>55.92</v>
      </c>
    </row>
    <row r="1071">
      <c r="A1071" s="2">
        <f>IFERROR(__xludf.DUMMYFUNCTION("""COMPUTED_VALUE"""),45720.64583333333)</f>
        <v>45720.64583</v>
      </c>
      <c r="B1071" s="1">
        <f>IFERROR(__xludf.DUMMYFUNCTION("""COMPUTED_VALUE"""),56.07)</f>
        <v>56.07</v>
      </c>
    </row>
    <row r="1072">
      <c r="A1072" s="2">
        <f>IFERROR(__xludf.DUMMYFUNCTION("""COMPUTED_VALUE"""),45721.64583333333)</f>
        <v>45721.64583</v>
      </c>
      <c r="B1072" s="1">
        <f>IFERROR(__xludf.DUMMYFUNCTION("""COMPUTED_VALUE"""),55.83)</f>
        <v>55.83</v>
      </c>
    </row>
    <row r="1073">
      <c r="A1073" s="2">
        <f>IFERROR(__xludf.DUMMYFUNCTION("""COMPUTED_VALUE"""),45722.64583333333)</f>
        <v>45722.64583</v>
      </c>
      <c r="B1073" s="1">
        <f>IFERROR(__xludf.DUMMYFUNCTION("""COMPUTED_VALUE"""),57.56)</f>
        <v>57.56</v>
      </c>
    </row>
    <row r="1074">
      <c r="A1074" s="2">
        <f>IFERROR(__xludf.DUMMYFUNCTION("""COMPUTED_VALUE"""),45723.64583333333)</f>
        <v>45723.64583</v>
      </c>
      <c r="B1074" s="1">
        <f>IFERROR(__xludf.DUMMYFUNCTION("""COMPUTED_VALUE"""),59.26)</f>
        <v>59.26</v>
      </c>
    </row>
    <row r="1075">
      <c r="A1075" s="2">
        <f>IFERROR(__xludf.DUMMYFUNCTION("""COMPUTED_VALUE"""),45726.64583333333)</f>
        <v>45726.64583</v>
      </c>
      <c r="B1075" s="1">
        <f>IFERROR(__xludf.DUMMYFUNCTION("""COMPUTED_VALUE"""),57.97)</f>
        <v>57.97</v>
      </c>
    </row>
    <row r="1076">
      <c r="A1076" s="2">
        <f>IFERROR(__xludf.DUMMYFUNCTION("""COMPUTED_VALUE"""),45727.64583333333)</f>
        <v>45727.64583</v>
      </c>
      <c r="B1076" s="1">
        <f>IFERROR(__xludf.DUMMYFUNCTION("""COMPUTED_VALUE"""),57.28)</f>
        <v>57.28</v>
      </c>
    </row>
    <row r="1077">
      <c r="A1077" s="2">
        <f>IFERROR(__xludf.DUMMYFUNCTION("""COMPUTED_VALUE"""),45728.64583333333)</f>
        <v>45728.64583</v>
      </c>
      <c r="B1077" s="1">
        <f>IFERROR(__xludf.DUMMYFUNCTION("""COMPUTED_VALUE"""),58.52)</f>
        <v>58.52</v>
      </c>
    </row>
    <row r="1078">
      <c r="A1078" s="2">
        <f>IFERROR(__xludf.DUMMYFUNCTION("""COMPUTED_VALUE"""),45729.64583333333)</f>
        <v>45729.64583</v>
      </c>
      <c r="B1078" s="1">
        <f>IFERROR(__xludf.DUMMYFUNCTION("""COMPUTED_VALUE"""),57.29)</f>
        <v>57.29</v>
      </c>
    </row>
    <row r="1079">
      <c r="A1079" s="2">
        <f>IFERROR(__xludf.DUMMYFUNCTION("""COMPUTED_VALUE"""),45733.64583333333)</f>
        <v>45733.64583</v>
      </c>
      <c r="B1079" s="1">
        <f>IFERROR(__xludf.DUMMYFUNCTION("""COMPUTED_VALUE"""),55.95)</f>
        <v>55.95</v>
      </c>
    </row>
    <row r="1080">
      <c r="A1080" s="2">
        <f>IFERROR(__xludf.DUMMYFUNCTION("""COMPUTED_VALUE"""),45734.64583333333)</f>
        <v>45734.64583</v>
      </c>
      <c r="B1080" s="1">
        <f>IFERROR(__xludf.DUMMYFUNCTION("""COMPUTED_VALUE"""),58.05)</f>
        <v>58.05</v>
      </c>
    </row>
    <row r="1081">
      <c r="A1081" s="2">
        <f>IFERROR(__xludf.DUMMYFUNCTION("""COMPUTED_VALUE"""),45735.64583333333)</f>
        <v>45735.64583</v>
      </c>
      <c r="B1081" s="1">
        <f>IFERROR(__xludf.DUMMYFUNCTION("""COMPUTED_VALUE"""),58.08)</f>
        <v>58.08</v>
      </c>
    </row>
    <row r="1082">
      <c r="A1082" s="2">
        <f>IFERROR(__xludf.DUMMYFUNCTION("""COMPUTED_VALUE"""),45736.64583333333)</f>
        <v>45736.64583</v>
      </c>
      <c r="B1082" s="1">
        <f>IFERROR(__xludf.DUMMYFUNCTION("""COMPUTED_VALUE"""),57.2)</f>
        <v>57.2</v>
      </c>
    </row>
    <row r="1083">
      <c r="A1083" s="2">
        <f>IFERROR(__xludf.DUMMYFUNCTION("""COMPUTED_VALUE"""),45737.64583333333)</f>
        <v>45737.64583</v>
      </c>
      <c r="B1083" s="1">
        <f>IFERROR(__xludf.DUMMYFUNCTION("""COMPUTED_VALUE"""),57.06)</f>
        <v>57.06</v>
      </c>
    </row>
    <row r="1084">
      <c r="A1084" s="2">
        <f>IFERROR(__xludf.DUMMYFUNCTION("""COMPUTED_VALUE"""),45740.64583333333)</f>
        <v>45740.64583</v>
      </c>
      <c r="B1084" s="1">
        <f>IFERROR(__xludf.DUMMYFUNCTION("""COMPUTED_VALUE"""),57.31)</f>
        <v>57.31</v>
      </c>
    </row>
    <row r="1085">
      <c r="A1085" s="2">
        <f>IFERROR(__xludf.DUMMYFUNCTION("""COMPUTED_VALUE"""),45741.64583333333)</f>
        <v>45741.64583</v>
      </c>
      <c r="B1085" s="1">
        <f>IFERROR(__xludf.DUMMYFUNCTION("""COMPUTED_VALUE"""),57.07)</f>
        <v>57.07</v>
      </c>
    </row>
    <row r="1086">
      <c r="A1086" s="2">
        <f>IFERROR(__xludf.DUMMYFUNCTION("""COMPUTED_VALUE"""),45742.64583333333)</f>
        <v>45742.64583</v>
      </c>
      <c r="B1086" s="1">
        <f>IFERROR(__xludf.DUMMYFUNCTION("""COMPUTED_VALUE"""),54.91)</f>
        <v>54.91</v>
      </c>
    </row>
    <row r="1087">
      <c r="A1087" s="2">
        <f>IFERROR(__xludf.DUMMYFUNCTION("""COMPUTED_VALUE"""),45743.64583333333)</f>
        <v>45743.64583</v>
      </c>
      <c r="B1087" s="1">
        <f>IFERROR(__xludf.DUMMYFUNCTION("""COMPUTED_VALUE"""),56.07)</f>
        <v>56.07</v>
      </c>
    </row>
    <row r="1088">
      <c r="A1088" s="2">
        <f>IFERROR(__xludf.DUMMYFUNCTION("""COMPUTED_VALUE"""),45744.64583333333)</f>
        <v>45744.64583</v>
      </c>
      <c r="B1088" s="1">
        <f>IFERROR(__xludf.DUMMYFUNCTION("""COMPUTED_VALUE"""),54.98)</f>
        <v>54.98</v>
      </c>
    </row>
    <row r="1089">
      <c r="A1089" s="2">
        <f>IFERROR(__xludf.DUMMYFUNCTION("""COMPUTED_VALUE"""),45748.64583333333)</f>
        <v>45748.64583</v>
      </c>
      <c r="B1089" s="1">
        <f>IFERROR(__xludf.DUMMYFUNCTION("""COMPUTED_VALUE"""),56.86)</f>
        <v>56.86</v>
      </c>
    </row>
    <row r="1090">
      <c r="A1090" s="2">
        <f>IFERROR(__xludf.DUMMYFUNCTION("""COMPUTED_VALUE"""),45749.64583333333)</f>
        <v>45749.64583</v>
      </c>
      <c r="B1090" s="1">
        <f>IFERROR(__xludf.DUMMYFUNCTION("""COMPUTED_VALUE"""),56.64)</f>
        <v>56.64</v>
      </c>
    </row>
    <row r="1091">
      <c r="A1091" s="2">
        <f>IFERROR(__xludf.DUMMYFUNCTION("""COMPUTED_VALUE"""),45750.64583333333)</f>
        <v>45750.64583</v>
      </c>
      <c r="B1091" s="1">
        <f>IFERROR(__xludf.DUMMYFUNCTION("""COMPUTED_VALUE"""),56.19)</f>
        <v>56.19</v>
      </c>
    </row>
    <row r="1092">
      <c r="A1092" s="2">
        <f>IFERROR(__xludf.DUMMYFUNCTION("""COMPUTED_VALUE"""),45751.64583333333)</f>
        <v>45751.64583</v>
      </c>
      <c r="B1092" s="1">
        <f>IFERROR(__xludf.DUMMYFUNCTION("""COMPUTED_VALUE"""),56.16)</f>
        <v>56.16</v>
      </c>
    </row>
    <row r="1093">
      <c r="A1093" s="2">
        <f>IFERROR(__xludf.DUMMYFUNCTION("""COMPUTED_VALUE"""),45754.64583333333)</f>
        <v>45754.64583</v>
      </c>
      <c r="B1093" s="1">
        <f>IFERROR(__xludf.DUMMYFUNCTION("""COMPUTED_VALUE"""),54.99)</f>
        <v>54.99</v>
      </c>
    </row>
    <row r="1094">
      <c r="A1094" s="2">
        <f>IFERROR(__xludf.DUMMYFUNCTION("""COMPUTED_VALUE"""),45755.64583333333)</f>
        <v>45755.64583</v>
      </c>
      <c r="B1094" s="1">
        <f>IFERROR(__xludf.DUMMYFUNCTION("""COMPUTED_VALUE"""),56.28)</f>
        <v>56.28</v>
      </c>
    </row>
    <row r="1095">
      <c r="A1095" s="2">
        <f>IFERROR(__xludf.DUMMYFUNCTION("""COMPUTED_VALUE"""),45756.64583333333)</f>
        <v>45756.64583</v>
      </c>
      <c r="B1095" s="1">
        <f>IFERROR(__xludf.DUMMYFUNCTION("""COMPUTED_VALUE"""),56.65)</f>
        <v>56.65</v>
      </c>
    </row>
    <row r="1096">
      <c r="A1096" s="2">
        <f>IFERROR(__xludf.DUMMYFUNCTION("""COMPUTED_VALUE"""),45758.64583333333)</f>
        <v>45758.64583</v>
      </c>
      <c r="B1096" s="1">
        <f>IFERROR(__xludf.DUMMYFUNCTION("""COMPUTED_VALUE"""),57.65)</f>
        <v>57.65</v>
      </c>
    </row>
    <row r="1097">
      <c r="A1097" s="2">
        <f>IFERROR(__xludf.DUMMYFUNCTION("""COMPUTED_VALUE"""),45762.64583333333)</f>
        <v>45762.64583</v>
      </c>
      <c r="B1097" s="1">
        <f>IFERROR(__xludf.DUMMYFUNCTION("""COMPUTED_VALUE"""),58.2)</f>
        <v>58.2</v>
      </c>
    </row>
    <row r="1098">
      <c r="A1098" s="2">
        <f>IFERROR(__xludf.DUMMYFUNCTION("""COMPUTED_VALUE"""),45763.64583333333)</f>
        <v>45763.64583</v>
      </c>
      <c r="B1098" s="1">
        <f>IFERROR(__xludf.DUMMYFUNCTION("""COMPUTED_VALUE"""),60.96)</f>
        <v>60.96</v>
      </c>
    </row>
    <row r="1099">
      <c r="A1099" s="2">
        <f>IFERROR(__xludf.DUMMYFUNCTION("""COMPUTED_VALUE"""),45764.64583333333)</f>
        <v>45764.64583</v>
      </c>
      <c r="B1099" s="1">
        <f>IFERROR(__xludf.DUMMYFUNCTION("""COMPUTED_VALUE"""),65.11)</f>
        <v>65.11</v>
      </c>
    </row>
    <row r="1100">
      <c r="A1100" s="2">
        <f>IFERROR(__xludf.DUMMYFUNCTION("""COMPUTED_VALUE"""),45768.64583333333)</f>
        <v>45768.64583</v>
      </c>
      <c r="B1100" s="1">
        <f>IFERROR(__xludf.DUMMYFUNCTION("""COMPUTED_VALUE"""),68.18)</f>
        <v>68.18</v>
      </c>
    </row>
    <row r="1101">
      <c r="A1101" s="2">
        <f>IFERROR(__xludf.DUMMYFUNCTION("""COMPUTED_VALUE"""),45769.64583333333)</f>
        <v>45769.64583</v>
      </c>
      <c r="B1101" s="1">
        <f>IFERROR(__xludf.DUMMYFUNCTION("""COMPUTED_VALUE"""),68.23)</f>
        <v>68.23</v>
      </c>
    </row>
    <row r="1102">
      <c r="A1102" s="2">
        <f>IFERROR(__xludf.DUMMYFUNCTION("""COMPUTED_VALUE"""),45770.64583333333)</f>
        <v>45770.64583</v>
      </c>
      <c r="B1102" s="1">
        <f>IFERROR(__xludf.DUMMYFUNCTION("""COMPUTED_VALUE"""),70.29)</f>
        <v>70.29</v>
      </c>
    </row>
    <row r="1103">
      <c r="A1103" s="2">
        <f>IFERROR(__xludf.DUMMYFUNCTION("""COMPUTED_VALUE"""),45771.64583333333)</f>
        <v>45771.64583</v>
      </c>
      <c r="B1103" s="1">
        <f>IFERROR(__xludf.DUMMYFUNCTION("""COMPUTED_VALUE"""),71.3)</f>
        <v>71.3</v>
      </c>
    </row>
    <row r="1104">
      <c r="A1104" s="2">
        <f>IFERROR(__xludf.DUMMYFUNCTION("""COMPUTED_VALUE"""),45772.64583333333)</f>
        <v>45772.64583</v>
      </c>
      <c r="B1104" s="1">
        <f>IFERROR(__xludf.DUMMYFUNCTION("""COMPUTED_VALUE"""),69.98)</f>
        <v>69.98</v>
      </c>
    </row>
    <row r="1105">
      <c r="A1105" s="2">
        <f>IFERROR(__xludf.DUMMYFUNCTION("""COMPUTED_VALUE"""),45775.64583333333)</f>
        <v>45775.64583</v>
      </c>
      <c r="B1105" s="1">
        <f>IFERROR(__xludf.DUMMYFUNCTION("""COMPUTED_VALUE"""),66.97)</f>
        <v>66.97</v>
      </c>
    </row>
    <row r="1106">
      <c r="A1106" s="2">
        <f>IFERROR(__xludf.DUMMYFUNCTION("""COMPUTED_VALUE"""),45776.64583333333)</f>
        <v>45776.64583</v>
      </c>
      <c r="B1106" s="1">
        <f>IFERROR(__xludf.DUMMYFUNCTION("""COMPUTED_VALUE"""),68.95)</f>
        <v>68.95</v>
      </c>
    </row>
    <row r="1107">
      <c r="A1107" s="2">
        <f>IFERROR(__xludf.DUMMYFUNCTION("""COMPUTED_VALUE"""),45777.64583333333)</f>
        <v>45777.64583</v>
      </c>
      <c r="B1107" s="1">
        <f>IFERROR(__xludf.DUMMYFUNCTION("""COMPUTED_VALUE"""),66.95)</f>
        <v>66.95</v>
      </c>
    </row>
    <row r="1108">
      <c r="A1108" s="2">
        <f>IFERROR(__xludf.DUMMYFUNCTION("""COMPUTED_VALUE"""),45779.64583333333)</f>
        <v>45779.64583</v>
      </c>
      <c r="B1108" s="1">
        <f>IFERROR(__xludf.DUMMYFUNCTION("""COMPUTED_VALUE"""),63.94)</f>
        <v>63.94</v>
      </c>
    </row>
    <row r="1109">
      <c r="A1109" s="2">
        <f>IFERROR(__xludf.DUMMYFUNCTION("""COMPUTED_VALUE"""),45782.64583333333)</f>
        <v>45782.64583</v>
      </c>
      <c r="B1109" s="1">
        <f>IFERROR(__xludf.DUMMYFUNCTION("""COMPUTED_VALUE"""),64.56)</f>
        <v>64.56</v>
      </c>
    </row>
    <row r="1110">
      <c r="A1110" s="2">
        <f>IFERROR(__xludf.DUMMYFUNCTION("""COMPUTED_VALUE"""),45783.64583333333)</f>
        <v>45783.64583</v>
      </c>
      <c r="B1110" s="1">
        <f>IFERROR(__xludf.DUMMYFUNCTION("""COMPUTED_VALUE"""),61.76)</f>
        <v>61.76</v>
      </c>
    </row>
    <row r="1111">
      <c r="A1111" s="2">
        <f>IFERROR(__xludf.DUMMYFUNCTION("""COMPUTED_VALUE"""),45784.64583333333)</f>
        <v>45784.64583</v>
      </c>
      <c r="B1111" s="1">
        <f>IFERROR(__xludf.DUMMYFUNCTION("""COMPUTED_VALUE"""),62.13)</f>
        <v>62.13</v>
      </c>
    </row>
  </sheetData>
  <drawing r:id="rId1"/>
</worksheet>
</file>