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2930" windowHeight="7800" firstSheet="2" activeTab="3"/>
  </bookViews>
  <sheets>
    <sheet name="BP4D" sheetId="1" r:id="rId1"/>
    <sheet name="SEMAINE" sheetId="2" r:id="rId2"/>
    <sheet name="BP4D_intensity" sheetId="3" r:id="rId3"/>
    <sheet name="BP4D_int_seg" sheetId="5" r:id="rId4"/>
    <sheet name="Sheet1" sheetId="4" r:id="rId5"/>
  </sheets>
  <calcPr calcId="125725" refMode="R1C1"/>
</workbook>
</file>

<file path=xl/calcChain.xml><?xml version="1.0" encoding="utf-8"?>
<calcChain xmlns="http://schemas.openxmlformats.org/spreadsheetml/2006/main">
  <c r="M3" i="5"/>
  <c r="L3"/>
  <c r="L13" i="3"/>
  <c r="M13"/>
  <c r="AI34" i="1"/>
  <c r="AJ34"/>
  <c r="AK34"/>
  <c r="T29" i="2"/>
  <c r="U29"/>
  <c r="V29"/>
  <c r="T30"/>
  <c r="U30"/>
  <c r="V30"/>
  <c r="T31"/>
  <c r="U31"/>
  <c r="V31"/>
  <c r="T32"/>
  <c r="U32"/>
  <c r="V32"/>
  <c r="T33"/>
  <c r="U33"/>
  <c r="V33"/>
  <c r="T34"/>
  <c r="U34"/>
  <c r="V34"/>
  <c r="T35"/>
  <c r="U35"/>
  <c r="V35"/>
  <c r="C8" i="3"/>
  <c r="AI32" i="1"/>
  <c r="AJ32"/>
  <c r="AK32"/>
  <c r="G7" i="3" l="1"/>
  <c r="E7"/>
  <c r="C7"/>
  <c r="AL5" i="4"/>
  <c r="AM5"/>
  <c r="AN5"/>
  <c r="AL6"/>
  <c r="AM6"/>
  <c r="AN6"/>
  <c r="AN4" l="1"/>
  <c r="AM4"/>
  <c r="AL4"/>
  <c r="AN3"/>
  <c r="AM3"/>
  <c r="AL3"/>
  <c r="V28" i="2"/>
  <c r="U28"/>
  <c r="T28"/>
  <c r="L12" i="3" l="1"/>
  <c r="M12"/>
  <c r="L11" l="1"/>
  <c r="M11"/>
  <c r="AI30" i="1"/>
  <c r="AJ30"/>
  <c r="AK30"/>
  <c r="T25" i="2"/>
  <c r="U25"/>
  <c r="V25"/>
  <c r="T26"/>
  <c r="U26"/>
  <c r="V26"/>
  <c r="T27"/>
  <c r="U27"/>
  <c r="V27"/>
  <c r="L10" i="3"/>
  <c r="M10"/>
  <c r="K6"/>
  <c r="K5"/>
  <c r="K4"/>
  <c r="K3"/>
  <c r="I6"/>
  <c r="I5"/>
  <c r="I4"/>
  <c r="I3"/>
  <c r="G6"/>
  <c r="G5"/>
  <c r="G4"/>
  <c r="G3"/>
  <c r="E6"/>
  <c r="E5"/>
  <c r="E4"/>
  <c r="E3"/>
  <c r="C6"/>
  <c r="C5"/>
  <c r="C4"/>
  <c r="C3"/>
  <c r="AI28" i="1"/>
  <c r="AJ28"/>
  <c r="AK28"/>
  <c r="AI27"/>
  <c r="AJ27"/>
  <c r="AK27"/>
  <c r="T24" i="2"/>
  <c r="U24"/>
  <c r="V24"/>
  <c r="AI26" i="1"/>
  <c r="AJ26"/>
  <c r="AK26"/>
  <c r="T23" i="2"/>
  <c r="U23"/>
  <c r="V23"/>
  <c r="T22"/>
  <c r="U22"/>
  <c r="V22"/>
  <c r="T20"/>
  <c r="U20"/>
  <c r="V20"/>
  <c r="T21"/>
  <c r="U21"/>
  <c r="V21"/>
  <c r="T19"/>
  <c r="U19"/>
  <c r="V19"/>
  <c r="AI25" i="1"/>
  <c r="AJ25"/>
  <c r="AK25"/>
  <c r="AI24"/>
  <c r="AJ24"/>
  <c r="AK24"/>
  <c r="AI23"/>
  <c r="AJ23"/>
  <c r="AK23"/>
  <c r="AI22" l="1"/>
  <c r="AJ22"/>
  <c r="AK22"/>
  <c r="AI21"/>
  <c r="AJ21"/>
  <c r="AK21"/>
  <c r="AI20"/>
  <c r="AJ20"/>
  <c r="AK20"/>
  <c r="L5" i="3"/>
  <c r="M5"/>
  <c r="L6"/>
  <c r="M6"/>
  <c r="L4"/>
  <c r="M4"/>
  <c r="M3"/>
  <c r="L3"/>
  <c r="T17" i="2"/>
  <c r="U17"/>
  <c r="V17"/>
  <c r="T18"/>
  <c r="U18"/>
  <c r="V18"/>
  <c r="V16" l="1"/>
  <c r="U16"/>
  <c r="T16"/>
  <c r="V15"/>
  <c r="U15"/>
  <c r="T15"/>
  <c r="T11" l="1"/>
  <c r="U11"/>
  <c r="V11"/>
  <c r="T12"/>
  <c r="U12"/>
  <c r="V12"/>
  <c r="T13"/>
  <c r="U13"/>
  <c r="V13"/>
  <c r="T14"/>
  <c r="U14"/>
  <c r="V14"/>
  <c r="AI10" i="1" l="1"/>
  <c r="AJ10"/>
  <c r="AK10"/>
  <c r="AI11"/>
  <c r="AJ11"/>
  <c r="AK11"/>
  <c r="AI4" l="1"/>
  <c r="AJ4"/>
  <c r="AK4"/>
  <c r="AI5"/>
  <c r="AJ5"/>
  <c r="AK5"/>
  <c r="AI6"/>
  <c r="AJ6"/>
  <c r="AK6"/>
  <c r="AI7"/>
  <c r="AJ7"/>
  <c r="AK7"/>
  <c r="AI8"/>
  <c r="AJ8"/>
  <c r="AK8"/>
  <c r="AI9"/>
  <c r="AJ9"/>
  <c r="AK9"/>
  <c r="AJ3"/>
  <c r="AK3"/>
  <c r="AI3"/>
  <c r="T9" i="2"/>
  <c r="U9"/>
  <c r="V9"/>
  <c r="T10"/>
  <c r="U10"/>
  <c r="V10"/>
  <c r="V4"/>
  <c r="V5"/>
  <c r="V6"/>
  <c r="V7"/>
  <c r="V8"/>
  <c r="V3"/>
  <c r="U4"/>
  <c r="U5"/>
  <c r="U6"/>
  <c r="U7"/>
  <c r="U8"/>
  <c r="U3"/>
  <c r="T4"/>
  <c r="T5"/>
  <c r="T6"/>
  <c r="T7"/>
  <c r="T8"/>
  <c r="T3"/>
</calcChain>
</file>

<file path=xl/sharedStrings.xml><?xml version="1.0" encoding="utf-8"?>
<sst xmlns="http://schemas.openxmlformats.org/spreadsheetml/2006/main" count="263" uniqueCount="102">
  <si>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</si>
  <si>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</si>
  <si>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</si>
  <si>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</si>
  <si>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</si>
  <si>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</si>
  <si>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</si>
  <si>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</si>
  <si>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</si>
  <si>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</si>
  <si>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</si>
  <si>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</si>
  <si>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</si>
  <si>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</si>
  <si>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</si>
  <si>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</si>
  <si>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</si>
  <si>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</si>
  <si>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</si>
  <si>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</si>
  <si>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</si>
  <si>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</si>
  <si>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</si>
  <si>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</si>
  <si>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</si>
  <si>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</si>
  <si>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</si>
  <si>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</si>
  <si>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</si>
  <si>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</si>
  <si>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</si>
  <si>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</si>
  <si>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</si>
  <si>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</si>
  <si>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</si>
  <si>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</si>
  <si>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</si>
  <si>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</si>
  <si>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</si>
  <si>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</si>
  <si>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</si>
  <si>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</si>
  <si>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</si>
  <si>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</si>
  <si>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</si>
  <si>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</si>
  <si>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</si>
  <si>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</si>
  <si>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</si>
  <si>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</si>
  <si>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</si>
  <si>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</si>
  <si>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</si>
  <si>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</si>
  <si>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</si>
  <si>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</si>
  <si>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</si>
  <si>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</si>
  <si>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</si>
  <si>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</si>
  <si>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</si>
  <si>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</si>
  <si>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</si>
  <si>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</si>
  <si>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</si>
  <si>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BP4D MLP scale</t>
  </si>
  <si>
    <t>AU28 *might need sep model</t>
  </si>
  <si>
    <t>BP4D MLP dynamic</t>
  </si>
  <si>
    <t>MLP</t>
  </si>
  <si>
    <t>BP4D MLP static geom</t>
  </si>
  <si>
    <t>Combined train MLP</t>
  </si>
  <si>
    <t>MLP geom</t>
  </si>
  <si>
    <t>MSE</t>
  </si>
  <si>
    <t>SEMAINE MLP combined static</t>
  </si>
  <si>
    <t>SEMAINE MLP combined static geom</t>
  </si>
  <si>
    <t>SEMAINE SVM geometry dyn</t>
  </si>
  <si>
    <t>BP4D SVM static geometry</t>
  </si>
  <si>
    <t>Combined train MLP geom</t>
  </si>
  <si>
    <t>MLP combined</t>
  </si>
  <si>
    <t>MLP combined geom</t>
  </si>
  <si>
    <t>SEMAINE SVM geometry stat</t>
  </si>
  <si>
    <t>DISFA SVM geometry dyn</t>
  </si>
  <si>
    <t>BP4D SVM geometry dyn</t>
  </si>
  <si>
    <t>BP4D SVM geometry stat</t>
  </si>
  <si>
    <t>BP4D SVM dynamic geometry</t>
  </si>
  <si>
    <t>DISFA SVM geometry stat</t>
  </si>
  <si>
    <t>Combined SVM geometry stat</t>
  </si>
  <si>
    <t>Combined SVM geometry dyn v sem</t>
  </si>
  <si>
    <t>AU5</t>
  </si>
  <si>
    <t>AU9</t>
  </si>
  <si>
    <t>AU20</t>
  </si>
  <si>
    <t>AU26</t>
  </si>
  <si>
    <t>MLP static</t>
  </si>
  <si>
    <t>MLP dynamic</t>
  </si>
  <si>
    <t>SVM static</t>
  </si>
  <si>
    <t>SVM dynamic</t>
  </si>
  <si>
    <t>Static intensity geom SVM</t>
  </si>
  <si>
    <t>Combined SVM static geometry</t>
  </si>
  <si>
    <t>Combined SVM</t>
  </si>
  <si>
    <t>Best actual (v2)</t>
  </si>
  <si>
    <t>Results submitted v2</t>
  </si>
  <si>
    <t>Submitted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</si>
</sst>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Fill="1" applyBorder="1"/>
    <xf numFmtId="2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0"/>
  <sheetViews>
    <sheetView topLeftCell="A7" zoomScale="80" zoomScaleNormal="80" workbookViewId="0">
      <selection activeCell="A34" sqref="A34"/>
    </sheetView>
  </sheetViews>
  <sheetFormatPr defaultRowHeight="15"/>
  <cols>
    <col min="1" max="1" width="41.5703125" customWidth="1"/>
    <col min="2" max="37" width="4.5703125" customWidth="1"/>
  </cols>
  <sheetData>
    <row r="1" spans="1:37">
      <c r="B1" s="36" t="s">
        <v>2</v>
      </c>
      <c r="C1" s="34"/>
      <c r="D1" s="35"/>
      <c r="E1" s="36" t="s">
        <v>3</v>
      </c>
      <c r="F1" s="34"/>
      <c r="G1" s="34"/>
      <c r="H1" s="36" t="s">
        <v>4</v>
      </c>
      <c r="I1" s="34"/>
      <c r="J1" s="34"/>
      <c r="K1" s="36" t="s">
        <v>5</v>
      </c>
      <c r="L1" s="34"/>
      <c r="M1" s="34"/>
      <c r="N1" s="36" t="s">
        <v>6</v>
      </c>
      <c r="O1" s="34"/>
      <c r="P1" s="35"/>
      <c r="Q1" s="36" t="s">
        <v>7</v>
      </c>
      <c r="R1" s="34"/>
      <c r="S1" s="35"/>
      <c r="T1" s="36" t="s">
        <v>8</v>
      </c>
      <c r="U1" s="34"/>
      <c r="V1" s="35"/>
      <c r="W1" s="36" t="s">
        <v>11</v>
      </c>
      <c r="X1" s="34"/>
      <c r="Y1" s="35"/>
      <c r="Z1" s="36" t="s">
        <v>12</v>
      </c>
      <c r="AA1" s="34"/>
      <c r="AB1" s="35"/>
      <c r="AC1" s="36" t="s">
        <v>13</v>
      </c>
      <c r="AD1" s="34"/>
      <c r="AE1" s="35"/>
      <c r="AF1" s="34" t="s">
        <v>14</v>
      </c>
      <c r="AG1" s="34"/>
      <c r="AH1" s="35"/>
      <c r="AI1" s="34" t="s">
        <v>25</v>
      </c>
      <c r="AJ1" s="34"/>
      <c r="AK1" s="35"/>
    </row>
    <row r="2" spans="1:37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>AVERAGE(C3,F3,I3,L3,O3,R3,U3,X3,AA3,AD3,AG3)</f>
        <v>0.17583333333333331</v>
      </c>
      <c r="AK3" s="19">
        <f>AVERAGE(D3,G3,J3,M3,P3,S3,V3,Y3,AB3,AE3,AH3)</f>
        <v>0.26816666666666661</v>
      </c>
    </row>
    <row r="4" spans="1:37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0">AVERAGE(B4,E4,H4,K4,N4,Q4,T4,W4,Z4,AC4,AF4)</f>
        <v>0.66399999999999992</v>
      </c>
      <c r="AJ4" s="11">
        <f t="shared" ref="AJ4:AJ10" si="1">AVERAGE(C4,F4,I4,L4,O4,R4,U4,X4,AA4,AD4,AG4)</f>
        <v>0.16657142857142856</v>
      </c>
      <c r="AK4" s="12">
        <f t="shared" ref="AK4:AK10" si="2">AVERAGE(D4,G4,J4,M4,P4,S4,V4,Y4,AB4,AE4,AH4)</f>
        <v>0.25200000000000006</v>
      </c>
    </row>
    <row r="5" spans="1:37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0"/>
        <v>0.43771428571428572</v>
      </c>
      <c r="AJ5" s="11">
        <f t="shared" si="1"/>
        <v>0.17671428571428574</v>
      </c>
      <c r="AK5" s="12">
        <f t="shared" si="2"/>
        <v>0.23471428571428571</v>
      </c>
    </row>
    <row r="6" spans="1:37" ht="16.5" customHeight="1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0"/>
        <v>0.63157142857142856</v>
      </c>
      <c r="AJ6" s="11">
        <f t="shared" si="1"/>
        <v>0.25457142857142856</v>
      </c>
      <c r="AK6" s="12">
        <f t="shared" si="2"/>
        <v>0.3408571428571428</v>
      </c>
    </row>
    <row r="7" spans="1:37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0"/>
        <v>0.67928571428571427</v>
      </c>
      <c r="AJ7" s="11">
        <f t="shared" si="1"/>
        <v>0.13928571428571426</v>
      </c>
      <c r="AK7" s="12">
        <f t="shared" si="2"/>
        <v>0.21928571428571431</v>
      </c>
    </row>
    <row r="8" spans="1:37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0"/>
        <v>0.52511818181818182</v>
      </c>
      <c r="AJ8" s="11">
        <f t="shared" si="1"/>
        <v>0.72327272727272718</v>
      </c>
      <c r="AK8" s="12">
        <f t="shared" si="2"/>
        <v>0.60526363636363623</v>
      </c>
    </row>
    <row r="9" spans="1:37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0"/>
        <v>0.5361818181818182</v>
      </c>
      <c r="AJ9" s="11">
        <f t="shared" si="1"/>
        <v>0.68721818181818184</v>
      </c>
      <c r="AK9" s="12">
        <f t="shared" si="2"/>
        <v>0.59264545454545459</v>
      </c>
    </row>
    <row r="10" spans="1:37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 t="shared" ref="AI10:AI31" si="3">AVERAGE(B10,E10,H10,K10,N10,Q10,T10,W10,Z10,AC10,AF10)</f>
        <v>0.5429272727272727</v>
      </c>
      <c r="AJ10" s="11">
        <f t="shared" si="1"/>
        <v>0.69146363636363628</v>
      </c>
      <c r="AK10" s="12">
        <f t="shared" si="2"/>
        <v>0.59812727272727273</v>
      </c>
    </row>
    <row r="11" spans="1:37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si="3"/>
        <v>0.5331999999999999</v>
      </c>
      <c r="AJ11" s="11">
        <f t="shared" ref="AJ11:AJ31" si="4">AVERAGE(C11,F11,I11,L11,O11,R11,U11,X11,AA11,AD11,AG11)</f>
        <v>0.69535454545454545</v>
      </c>
      <c r="AK11" s="12">
        <f t="shared" ref="AK11:AK31" si="5">AVERAGE(D11,G11,J11,M11,P11,S11,V11,Y11,AB11,AE11,AH11)</f>
        <v>0.59751818181818195</v>
      </c>
    </row>
    <row r="12" spans="1:37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/>
      <c r="AJ12" s="11"/>
      <c r="AK12" s="12"/>
    </row>
    <row r="13" spans="1:37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/>
      <c r="AJ13" s="11"/>
      <c r="AK13" s="12"/>
    </row>
    <row r="14" spans="1:37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/>
      <c r="AJ14" s="11"/>
      <c r="AK14" s="12"/>
    </row>
    <row r="15" spans="1:37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/>
      <c r="AJ15" s="11"/>
      <c r="AK15" s="12"/>
    </row>
    <row r="16" spans="1:37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/>
      <c r="AJ16" s="11"/>
      <c r="AK16" s="12"/>
    </row>
    <row r="17" spans="1:37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/>
      <c r="AJ17" s="11"/>
      <c r="AK17" s="12"/>
    </row>
    <row r="18" spans="1:37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/>
      <c r="AJ18" s="11"/>
      <c r="AK18" s="12"/>
    </row>
    <row r="19" spans="1:37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/>
      <c r="AJ19" s="11"/>
      <c r="AK19" s="12"/>
    </row>
    <row r="20" spans="1:37">
      <c r="A20" s="25" t="s">
        <v>52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 t="shared" si="3"/>
        <v>0.52949090909090912</v>
      </c>
      <c r="AJ20" s="11">
        <f t="shared" si="4"/>
        <v>0.66073636363636357</v>
      </c>
      <c r="AK20" s="12">
        <f t="shared" si="5"/>
        <v>0.57558181818181819</v>
      </c>
    </row>
    <row r="21" spans="1:37">
      <c r="A21" s="25" t="s">
        <v>53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si="3"/>
        <v>0.512709090909091</v>
      </c>
      <c r="AJ21" s="11">
        <f t="shared" si="4"/>
        <v>0.7105818181818182</v>
      </c>
      <c r="AK21" s="12">
        <f t="shared" si="5"/>
        <v>0.58974545454545457</v>
      </c>
    </row>
    <row r="22" spans="1:37">
      <c r="A22" s="25" t="s">
        <v>54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si="3"/>
        <v>0.59576363636363638</v>
      </c>
      <c r="AJ22" s="11">
        <f t="shared" si="4"/>
        <v>0.58992727272727274</v>
      </c>
      <c r="AK22" s="12">
        <f t="shared" si="5"/>
        <v>0.58663636363636362</v>
      </c>
    </row>
    <row r="23" spans="1:37">
      <c r="A23" s="25" t="s">
        <v>55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si="3"/>
        <v>0.57150909090909086</v>
      </c>
      <c r="AJ23" s="11">
        <f t="shared" si="4"/>
        <v>0.62910909090909095</v>
      </c>
      <c r="AK23" s="12">
        <f t="shared" si="5"/>
        <v>0.59650909090909088</v>
      </c>
    </row>
    <row r="24" spans="1:37">
      <c r="A24" s="25" t="s">
        <v>56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si="3"/>
        <v>0.5054909090909091</v>
      </c>
      <c r="AJ24" s="11">
        <f t="shared" si="4"/>
        <v>0.7270181818181819</v>
      </c>
      <c r="AK24" s="12">
        <f t="shared" si="5"/>
        <v>0.5917</v>
      </c>
    </row>
    <row r="25" spans="1:37">
      <c r="A25" s="25" t="s">
        <v>60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 t="shared" si="3"/>
        <v>0.53944545454545467</v>
      </c>
      <c r="AJ25" s="11">
        <f t="shared" si="4"/>
        <v>0.71972727272727266</v>
      </c>
      <c r="AK25" s="12">
        <f t="shared" si="5"/>
        <v>0.61232727272727272</v>
      </c>
    </row>
    <row r="26" spans="1:37">
      <c r="A26" s="25" t="s">
        <v>65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si="3"/>
        <v>0.56283636363636369</v>
      </c>
      <c r="AJ26" s="11">
        <f t="shared" si="4"/>
        <v>0.62217272727272721</v>
      </c>
      <c r="AK26" s="12">
        <f t="shared" si="5"/>
        <v>0.58963636363636374</v>
      </c>
    </row>
    <row r="27" spans="1:37">
      <c r="A27" s="25" t="s">
        <v>67</v>
      </c>
      <c r="B27" s="7">
        <v>0.3306</v>
      </c>
      <c r="C27" s="8">
        <v>0.56730000000000003</v>
      </c>
      <c r="D27" s="9">
        <v>0.4178</v>
      </c>
      <c r="E27" s="7">
        <v>0.32579999999999998</v>
      </c>
      <c r="F27" s="8">
        <v>0.37809999999999999</v>
      </c>
      <c r="G27" s="9">
        <v>0.35</v>
      </c>
      <c r="H27" s="7">
        <v>0.55820000000000003</v>
      </c>
      <c r="I27" s="8">
        <v>0.41360000000000002</v>
      </c>
      <c r="J27" s="9">
        <v>0.47520000000000001</v>
      </c>
      <c r="K27" s="7">
        <v>0.85699999999999998</v>
      </c>
      <c r="L27" s="8">
        <v>0.72019999999999995</v>
      </c>
      <c r="M27" s="8">
        <v>0.78269999999999995</v>
      </c>
      <c r="N27" s="7">
        <v>0.77869999999999995</v>
      </c>
      <c r="O27" s="8">
        <v>0.66559999999999997</v>
      </c>
      <c r="P27" s="8">
        <v>0.7177</v>
      </c>
      <c r="Q27" s="7">
        <v>0.83609999999999995</v>
      </c>
      <c r="R27" s="8">
        <v>0.80200000000000005</v>
      </c>
      <c r="S27" s="8">
        <v>0.81869999999999998</v>
      </c>
      <c r="T27" s="7">
        <v>0.88880000000000003</v>
      </c>
      <c r="U27" s="8">
        <v>0.79349999999999998</v>
      </c>
      <c r="V27" s="8">
        <v>0.83840000000000003</v>
      </c>
      <c r="W27" s="7">
        <v>0.48880000000000001</v>
      </c>
      <c r="X27" s="8">
        <v>0.9103</v>
      </c>
      <c r="Y27" s="8">
        <v>0.63600000000000001</v>
      </c>
      <c r="Z27" s="7">
        <v>0.4778</v>
      </c>
      <c r="AA27" s="8">
        <v>0.29870000000000002</v>
      </c>
      <c r="AB27" s="8">
        <v>0.36759999999999998</v>
      </c>
      <c r="AC27" s="7">
        <v>0.54169999999999996</v>
      </c>
      <c r="AD27" s="8">
        <v>0.7208</v>
      </c>
      <c r="AE27" s="8">
        <v>0.61850000000000005</v>
      </c>
      <c r="AF27" s="7">
        <v>0.51280000000000003</v>
      </c>
      <c r="AG27" s="8">
        <v>0.26</v>
      </c>
      <c r="AH27" s="9">
        <v>0.34499999999999997</v>
      </c>
      <c r="AI27" s="10">
        <f t="shared" si="3"/>
        <v>0.5996636363636364</v>
      </c>
      <c r="AJ27" s="11">
        <f t="shared" si="4"/>
        <v>0.59364545454545459</v>
      </c>
      <c r="AK27" s="12">
        <f t="shared" si="5"/>
        <v>0.57887272727272732</v>
      </c>
    </row>
    <row r="28" spans="1:37">
      <c r="A28" s="25" t="s">
        <v>69</v>
      </c>
      <c r="B28" s="7">
        <v>0.41089999999999999</v>
      </c>
      <c r="C28" s="8">
        <v>0.45540000000000003</v>
      </c>
      <c r="D28" s="9">
        <v>0.43180000000000002</v>
      </c>
      <c r="E28" s="7">
        <v>0.37359999999999999</v>
      </c>
      <c r="F28" s="8">
        <v>0.35570000000000002</v>
      </c>
      <c r="G28" s="9">
        <v>0.36430000000000001</v>
      </c>
      <c r="H28" s="7">
        <v>0.37340000000000001</v>
      </c>
      <c r="I28" s="8">
        <v>0.52390000000000003</v>
      </c>
      <c r="J28" s="9">
        <v>0.43590000000000001</v>
      </c>
      <c r="K28" s="7">
        <v>0.71120000000000005</v>
      </c>
      <c r="L28" s="8">
        <v>0.81179999999999997</v>
      </c>
      <c r="M28" s="8">
        <v>0.7581</v>
      </c>
      <c r="N28" s="7">
        <v>0.71950000000000003</v>
      </c>
      <c r="O28" s="8">
        <v>0.82479999999999998</v>
      </c>
      <c r="P28" s="8">
        <v>0.76849999999999996</v>
      </c>
      <c r="Q28" s="7">
        <v>0.82150000000000001</v>
      </c>
      <c r="R28" s="8">
        <v>0.81799999999999995</v>
      </c>
      <c r="S28" s="8">
        <v>0.81969999999999998</v>
      </c>
      <c r="T28" s="7">
        <v>0.88290000000000002</v>
      </c>
      <c r="U28" s="8">
        <v>0.85660000000000003</v>
      </c>
      <c r="V28" s="8">
        <v>0.86960000000000004</v>
      </c>
      <c r="W28" s="7">
        <v>0.59589999999999999</v>
      </c>
      <c r="X28" s="8">
        <v>0.67610000000000003</v>
      </c>
      <c r="Y28" s="8">
        <v>0.63339999999999996</v>
      </c>
      <c r="Z28" s="7">
        <v>0.46750000000000003</v>
      </c>
      <c r="AA28" s="8">
        <v>0.50619999999999998</v>
      </c>
      <c r="AB28" s="8">
        <v>0.4859</v>
      </c>
      <c r="AC28" s="7">
        <v>0.51990000000000003</v>
      </c>
      <c r="AD28" s="8">
        <v>0.68789999999999996</v>
      </c>
      <c r="AE28" s="8">
        <v>0.59219999999999995</v>
      </c>
      <c r="AF28" s="7">
        <v>0.45600000000000002</v>
      </c>
      <c r="AG28" s="8">
        <v>0.47589999999999999</v>
      </c>
      <c r="AH28" s="9">
        <v>0.46510000000000001</v>
      </c>
      <c r="AI28" s="10">
        <f t="shared" si="3"/>
        <v>0.57566363636363649</v>
      </c>
      <c r="AJ28" s="11">
        <f t="shared" si="4"/>
        <v>0.63566363636363632</v>
      </c>
      <c r="AK28" s="12">
        <f t="shared" si="5"/>
        <v>0.60222727272727272</v>
      </c>
    </row>
    <row r="29" spans="1:37">
      <c r="A29" s="25" t="s">
        <v>70</v>
      </c>
      <c r="B29" s="7">
        <v>0.43840000000000001</v>
      </c>
      <c r="C29" s="8">
        <v>0.43140000000000001</v>
      </c>
      <c r="D29" s="9">
        <v>0.43490000000000001</v>
      </c>
      <c r="E29" s="7">
        <v>0.32190000000000002</v>
      </c>
      <c r="F29" s="8">
        <v>0.51229999999999998</v>
      </c>
      <c r="G29" s="9">
        <v>0.39539999999999997</v>
      </c>
      <c r="H29" s="7">
        <v>0.503</v>
      </c>
      <c r="I29" s="8">
        <v>0.46650000000000003</v>
      </c>
      <c r="J29" s="9">
        <v>0.48399999999999999</v>
      </c>
      <c r="K29" s="7">
        <v>0.75070000000000003</v>
      </c>
      <c r="L29" s="8">
        <v>0.79690000000000005</v>
      </c>
      <c r="M29" s="8">
        <v>0.77310000000000001</v>
      </c>
      <c r="N29" s="7"/>
      <c r="O29" s="8"/>
      <c r="P29" s="8"/>
      <c r="Q29" s="7"/>
      <c r="R29" s="8"/>
      <c r="S29" s="8"/>
      <c r="T29" s="7">
        <v>0.87470000000000003</v>
      </c>
      <c r="U29" s="8">
        <v>0.81220000000000003</v>
      </c>
      <c r="V29" s="8">
        <v>0.84230000000000005</v>
      </c>
      <c r="W29" s="7"/>
      <c r="X29" s="8"/>
      <c r="Y29" s="8"/>
      <c r="Z29" s="7">
        <v>0.61029999999999995</v>
      </c>
      <c r="AA29" s="8">
        <v>0.44640000000000002</v>
      </c>
      <c r="AB29" s="8">
        <v>0.51570000000000005</v>
      </c>
      <c r="AC29" s="7">
        <v>0.50219999999999998</v>
      </c>
      <c r="AD29" s="8">
        <v>0.74299999999999999</v>
      </c>
      <c r="AE29" s="8">
        <v>0.59930000000000005</v>
      </c>
      <c r="AF29" s="7"/>
      <c r="AG29" s="8"/>
      <c r="AH29" s="9"/>
      <c r="AI29" s="10"/>
      <c r="AJ29" s="11"/>
      <c r="AK29" s="12"/>
    </row>
    <row r="30" spans="1:37">
      <c r="A30" s="25" t="s">
        <v>76</v>
      </c>
      <c r="B30" s="7">
        <v>0.3584</v>
      </c>
      <c r="C30" s="8">
        <v>0.4995</v>
      </c>
      <c r="D30" s="9">
        <v>0.4173</v>
      </c>
      <c r="E30" s="7">
        <v>0.31619999999999998</v>
      </c>
      <c r="F30" s="8">
        <v>0.35980000000000001</v>
      </c>
      <c r="G30" s="9">
        <v>0.33660000000000001</v>
      </c>
      <c r="H30" s="7">
        <v>0.35339999999999999</v>
      </c>
      <c r="I30" s="8">
        <v>0.57820000000000005</v>
      </c>
      <c r="J30" s="9">
        <v>0.43869999999999998</v>
      </c>
      <c r="K30" s="7">
        <v>0.68489999999999995</v>
      </c>
      <c r="L30" s="8">
        <v>0.87690000000000001</v>
      </c>
      <c r="M30" s="8">
        <v>0.76910000000000001</v>
      </c>
      <c r="N30" s="7">
        <v>0.66059999999999997</v>
      </c>
      <c r="O30" s="8">
        <v>0.9345</v>
      </c>
      <c r="P30" s="8">
        <v>0.77400000000000002</v>
      </c>
      <c r="Q30" s="7">
        <v>0.78300000000000003</v>
      </c>
      <c r="R30" s="8">
        <v>0.94889999999999997</v>
      </c>
      <c r="S30" s="8">
        <v>0.85799999999999998</v>
      </c>
      <c r="T30" s="7">
        <v>0.82779999999999998</v>
      </c>
      <c r="U30" s="8">
        <v>0.92459999999999998</v>
      </c>
      <c r="V30" s="8">
        <v>0.87360000000000004</v>
      </c>
      <c r="W30" s="7">
        <v>0.51880000000000004</v>
      </c>
      <c r="X30" s="8">
        <v>0.87560000000000004</v>
      </c>
      <c r="Y30" s="8">
        <v>0.65149999999999997</v>
      </c>
      <c r="Z30" s="7">
        <v>0.35070000000000001</v>
      </c>
      <c r="AA30" s="8">
        <v>0.62309999999999999</v>
      </c>
      <c r="AB30" s="8">
        <v>0.44879999999999998</v>
      </c>
      <c r="AC30" s="7">
        <v>0.51039999999999996</v>
      </c>
      <c r="AD30" s="8">
        <v>0.79779999999999995</v>
      </c>
      <c r="AE30" s="8">
        <v>0.62250000000000005</v>
      </c>
      <c r="AF30" s="7">
        <v>0.34129999999999999</v>
      </c>
      <c r="AG30" s="8">
        <v>0.59009999999999996</v>
      </c>
      <c r="AH30" s="9">
        <v>0.43240000000000001</v>
      </c>
      <c r="AI30" s="10">
        <f t="shared" si="3"/>
        <v>0.51868181818181813</v>
      </c>
      <c r="AJ30" s="11">
        <f t="shared" si="4"/>
        <v>0.72809090909090912</v>
      </c>
      <c r="AK30" s="12">
        <f t="shared" si="5"/>
        <v>0.60204545454545466</v>
      </c>
    </row>
    <row r="31" spans="1:37">
      <c r="A31" s="25" t="s">
        <v>77</v>
      </c>
      <c r="B31" s="7">
        <v>0.49170000000000003</v>
      </c>
      <c r="C31" s="8">
        <v>0.45079999999999998</v>
      </c>
      <c r="D31" s="9">
        <v>0.47039999999999998</v>
      </c>
      <c r="E31" s="7">
        <v>0.34360000000000002</v>
      </c>
      <c r="F31" s="8">
        <v>0.44519999999999998</v>
      </c>
      <c r="G31" s="9">
        <v>0.38779999999999998</v>
      </c>
      <c r="H31" s="7">
        <v>0.41220000000000001</v>
      </c>
      <c r="I31" s="8">
        <v>0.50729999999999997</v>
      </c>
      <c r="J31" s="9">
        <v>0.45479999999999998</v>
      </c>
      <c r="K31" s="7">
        <v>0.7339</v>
      </c>
      <c r="L31" s="8">
        <v>0.79190000000000005</v>
      </c>
      <c r="M31" s="8">
        <v>0.76180000000000003</v>
      </c>
      <c r="N31" s="7"/>
      <c r="O31" s="8"/>
      <c r="P31" s="8"/>
      <c r="Q31" s="7"/>
      <c r="R31" s="8"/>
      <c r="S31" s="8"/>
      <c r="T31" s="7">
        <v>0.87270000000000003</v>
      </c>
      <c r="U31" s="8">
        <v>0.82010000000000005</v>
      </c>
      <c r="V31" s="8">
        <v>0.84560000000000002</v>
      </c>
      <c r="W31" s="7"/>
      <c r="X31" s="8"/>
      <c r="Y31" s="8"/>
      <c r="Z31" s="7">
        <v>0.68889999999999996</v>
      </c>
      <c r="AA31" s="8">
        <v>0.40570000000000001</v>
      </c>
      <c r="AB31" s="8">
        <v>0.51060000000000005</v>
      </c>
      <c r="AC31" s="7">
        <v>0.51080000000000003</v>
      </c>
      <c r="AD31" s="8">
        <v>0.71450000000000002</v>
      </c>
      <c r="AE31" s="8">
        <v>0.59570000000000001</v>
      </c>
      <c r="AF31" s="7"/>
      <c r="AG31" s="8"/>
      <c r="AH31" s="9"/>
      <c r="AI31" s="10"/>
      <c r="AJ31" s="11"/>
      <c r="AK31" s="12"/>
    </row>
    <row r="32" spans="1:37">
      <c r="A32" s="25" t="s">
        <v>84</v>
      </c>
      <c r="B32" s="7">
        <v>0.36620000000000003</v>
      </c>
      <c r="C32" s="8">
        <v>0.52280000000000004</v>
      </c>
      <c r="D32" s="9">
        <v>0.43070000000000003</v>
      </c>
      <c r="E32" s="7">
        <v>0.31979999999999997</v>
      </c>
      <c r="F32" s="8">
        <v>0.30370000000000003</v>
      </c>
      <c r="G32" s="9">
        <v>0.3115</v>
      </c>
      <c r="H32" s="7">
        <v>0.43049999999999999</v>
      </c>
      <c r="I32" s="8">
        <v>0.6452</v>
      </c>
      <c r="J32" s="9">
        <v>0.51649999999999996</v>
      </c>
      <c r="K32" s="7">
        <v>0.69079999999999997</v>
      </c>
      <c r="L32" s="8">
        <v>0.90049999999999997</v>
      </c>
      <c r="M32" s="8">
        <v>0.78180000000000005</v>
      </c>
      <c r="N32" s="7">
        <v>0.64480000000000004</v>
      </c>
      <c r="O32" s="8">
        <v>0.92090000000000005</v>
      </c>
      <c r="P32" s="8">
        <v>0.75849999999999995</v>
      </c>
      <c r="Q32" s="7">
        <v>0.73499999999999999</v>
      </c>
      <c r="R32" s="8">
        <v>0.95420000000000005</v>
      </c>
      <c r="S32" s="8">
        <v>0.83040000000000003</v>
      </c>
      <c r="T32" s="7">
        <v>0.8125</v>
      </c>
      <c r="U32" s="8">
        <v>0.9113</v>
      </c>
      <c r="V32" s="8">
        <v>0.85909999999999997</v>
      </c>
      <c r="W32" s="7">
        <v>0.46850000000000003</v>
      </c>
      <c r="X32" s="8">
        <v>0.90839999999999999</v>
      </c>
      <c r="Y32" s="8">
        <v>0.61819999999999997</v>
      </c>
      <c r="Z32" s="7">
        <v>0.28299999999999997</v>
      </c>
      <c r="AA32" s="8">
        <v>0.41399999999999998</v>
      </c>
      <c r="AB32" s="8">
        <v>0.3362</v>
      </c>
      <c r="AC32" s="7">
        <v>0.52759999999999996</v>
      </c>
      <c r="AD32" s="8">
        <v>0.77200000000000002</v>
      </c>
      <c r="AE32" s="8">
        <v>0.62680000000000002</v>
      </c>
      <c r="AF32" s="7">
        <v>0.45629999999999998</v>
      </c>
      <c r="AG32" s="8">
        <v>0.33389999999999997</v>
      </c>
      <c r="AH32" s="9">
        <v>0.3856</v>
      </c>
      <c r="AI32" s="10">
        <f t="shared" ref="AI32" si="6">AVERAGE(B32,E32,H32,K32,N32,Q32,T32,W32,Z32,AC32,AF32)</f>
        <v>0.52136363636363636</v>
      </c>
      <c r="AJ32" s="11">
        <f t="shared" ref="AJ32" si="7">AVERAGE(C32,F32,I32,L32,O32,R32,U32,X32,AA32,AD32,AG32)</f>
        <v>0.68971818181818179</v>
      </c>
      <c r="AK32" s="12">
        <f t="shared" ref="AK32" si="8">AVERAGE(D32,G32,J32,M32,P32,S32,V32,Y32,AB32,AE32,AH32)</f>
        <v>0.58684545454545445</v>
      </c>
    </row>
    <row r="33" spans="1:37">
      <c r="A33" s="25" t="s">
        <v>97</v>
      </c>
      <c r="B33" s="7">
        <v>0.34839999999999999</v>
      </c>
      <c r="C33" s="8">
        <v>0.53639999999999999</v>
      </c>
      <c r="D33" s="9">
        <v>0.4224</v>
      </c>
      <c r="E33" s="7">
        <v>0.28470000000000001</v>
      </c>
      <c r="F33" s="8">
        <v>0.40970000000000001</v>
      </c>
      <c r="G33" s="9">
        <v>0.33600000000000002</v>
      </c>
      <c r="H33" s="7">
        <v>0.38590000000000002</v>
      </c>
      <c r="I33" s="8">
        <v>0.53200000000000003</v>
      </c>
      <c r="J33" s="9">
        <v>0.44729999999999998</v>
      </c>
      <c r="K33" s="7">
        <v>0.68330000000000002</v>
      </c>
      <c r="L33" s="8">
        <v>0.89229999999999998</v>
      </c>
      <c r="M33" s="8">
        <v>0.77390000000000003</v>
      </c>
      <c r="N33" s="7"/>
      <c r="O33" s="8"/>
      <c r="P33" s="8"/>
      <c r="Q33" s="7"/>
      <c r="R33" s="8"/>
      <c r="S33" s="8"/>
      <c r="T33" s="7">
        <v>0.83720000000000006</v>
      </c>
      <c r="U33" s="8">
        <v>0.90959999999999996</v>
      </c>
      <c r="V33" s="8">
        <v>0.87190000000000001</v>
      </c>
      <c r="W33" s="7"/>
      <c r="X33" s="8"/>
      <c r="Y33" s="8"/>
      <c r="Z33" s="7">
        <v>0.34649999999999997</v>
      </c>
      <c r="AA33" s="8">
        <v>0.60399999999999998</v>
      </c>
      <c r="AB33" s="8">
        <v>0.44030000000000002</v>
      </c>
      <c r="AC33" s="7">
        <v>0.48520000000000002</v>
      </c>
      <c r="AD33" s="8">
        <v>0.75290000000000001</v>
      </c>
      <c r="AE33" s="8">
        <v>0.59009999999999996</v>
      </c>
      <c r="AF33" s="7"/>
      <c r="AG33" s="8"/>
      <c r="AH33" s="9"/>
      <c r="AI33" s="10"/>
      <c r="AJ33" s="11"/>
      <c r="AK33" s="12"/>
    </row>
    <row r="34" spans="1:37">
      <c r="A34" s="25" t="s">
        <v>100</v>
      </c>
      <c r="B34" s="7">
        <v>0.34799999999999998</v>
      </c>
      <c r="C34" s="8">
        <v>0.53600000000000003</v>
      </c>
      <c r="D34" s="9">
        <v>0.42199999999999999</v>
      </c>
      <c r="E34" s="7">
        <v>0.28499999999999998</v>
      </c>
      <c r="F34" s="8">
        <v>0.41</v>
      </c>
      <c r="G34" s="9">
        <v>0.33600000000000002</v>
      </c>
      <c r="H34" s="7">
        <v>0.38600000000000001</v>
      </c>
      <c r="I34" s="8">
        <v>0.53200000000000003</v>
      </c>
      <c r="J34" s="9">
        <v>0.44700000000000001</v>
      </c>
      <c r="K34" s="7">
        <v>0.68300000000000005</v>
      </c>
      <c r="L34" s="8">
        <v>0.89200000000000002</v>
      </c>
      <c r="M34" s="8">
        <v>0.77400000000000002</v>
      </c>
      <c r="N34" s="7">
        <v>0.66100000000000003</v>
      </c>
      <c r="O34" s="8">
        <v>0.93400000000000005</v>
      </c>
      <c r="P34" s="8">
        <v>0.77400000000000002</v>
      </c>
      <c r="Q34" s="7">
        <v>0.78300000000000003</v>
      </c>
      <c r="R34" s="8">
        <v>0.94899999999999995</v>
      </c>
      <c r="S34" s="8">
        <v>0.85799999999999998</v>
      </c>
      <c r="T34" s="7">
        <v>0.83699999999999997</v>
      </c>
      <c r="U34" s="8">
        <v>0.91</v>
      </c>
      <c r="V34" s="8">
        <v>0.872</v>
      </c>
      <c r="W34" s="7">
        <v>0.51900000000000002</v>
      </c>
      <c r="X34" s="8">
        <v>0.876</v>
      </c>
      <c r="Y34" s="8">
        <v>0.65200000000000002</v>
      </c>
      <c r="Z34" s="7">
        <v>0.34599999999999997</v>
      </c>
      <c r="AA34" s="8">
        <v>0.60399999999999998</v>
      </c>
      <c r="AB34" s="8">
        <v>0.44</v>
      </c>
      <c r="AC34" s="7">
        <v>0.50700000000000001</v>
      </c>
      <c r="AD34" s="8">
        <v>0.80200000000000005</v>
      </c>
      <c r="AE34" s="8">
        <v>0.622</v>
      </c>
      <c r="AF34" s="7">
        <v>0.33500000000000002</v>
      </c>
      <c r="AG34" s="8">
        <v>0.59599999999999997</v>
      </c>
      <c r="AH34" s="9">
        <v>0.42899999999999999</v>
      </c>
      <c r="AI34" s="10">
        <f t="shared" ref="AI34" si="9">AVERAGE(B34,E34,H34,K34,N34,Q34,T34,W34,Z34,AC34,AF34)</f>
        <v>0.51727272727272733</v>
      </c>
      <c r="AJ34" s="11">
        <f t="shared" ref="AJ34" si="10">AVERAGE(C34,F34,I34,L34,O34,R34,U34,X34,AA34,AD34,AG34)</f>
        <v>0.73099999999999998</v>
      </c>
      <c r="AK34" s="12">
        <f t="shared" ref="AK34" si="11">AVERAGE(D34,G34,J34,M34,P34,S34,V34,Y34,AB34,AE34,AH34)</f>
        <v>0.60236363636363643</v>
      </c>
    </row>
    <row r="35" spans="1:37">
      <c r="B35" s="7"/>
      <c r="C35" s="8"/>
      <c r="D35" s="9"/>
      <c r="E35" s="7"/>
      <c r="F35" s="8"/>
      <c r="G35" s="9"/>
      <c r="H35" s="7"/>
      <c r="I35" s="8"/>
      <c r="J35" s="9"/>
      <c r="K35" s="7"/>
      <c r="L35" s="8"/>
      <c r="M35" s="8"/>
      <c r="N35" s="7"/>
      <c r="O35" s="8"/>
      <c r="P35" s="8"/>
      <c r="Q35" s="7"/>
      <c r="R35" s="8"/>
      <c r="S35" s="8"/>
      <c r="T35" s="7"/>
      <c r="U35" s="8"/>
      <c r="V35" s="8"/>
      <c r="W35" s="7"/>
      <c r="X35" s="8"/>
      <c r="Y35" s="8"/>
      <c r="Z35" s="7"/>
      <c r="AA35" s="8"/>
      <c r="AB35" s="8"/>
      <c r="AC35" s="7"/>
      <c r="AD35" s="8"/>
      <c r="AE35" s="8"/>
      <c r="AF35" s="7"/>
      <c r="AG35" s="8"/>
      <c r="AH35" s="9"/>
      <c r="AI35" s="10"/>
      <c r="AJ35" s="11"/>
      <c r="AK35" s="12"/>
    </row>
    <row r="36" spans="1:37">
      <c r="B36" s="7"/>
      <c r="C36" s="8"/>
      <c r="D36" s="9"/>
      <c r="E36" s="7"/>
      <c r="F36" s="8"/>
      <c r="G36" s="9"/>
      <c r="H36" s="7"/>
      <c r="I36" s="8"/>
      <c r="J36" s="9"/>
      <c r="K36" s="7"/>
      <c r="L36" s="8"/>
      <c r="M36" s="8"/>
      <c r="N36" s="7"/>
      <c r="O36" s="8"/>
      <c r="P36" s="8"/>
      <c r="Q36" s="7"/>
      <c r="R36" s="8"/>
      <c r="S36" s="8"/>
      <c r="T36" s="7"/>
      <c r="U36" s="8"/>
      <c r="V36" s="8"/>
      <c r="W36" s="7"/>
      <c r="X36" s="8"/>
      <c r="Y36" s="8"/>
      <c r="Z36" s="7"/>
      <c r="AA36" s="8"/>
      <c r="AB36" s="8"/>
      <c r="AC36" s="7"/>
      <c r="AD36" s="8"/>
      <c r="AE36" s="8"/>
      <c r="AF36" s="7"/>
      <c r="AG36" s="8"/>
      <c r="AH36" s="9"/>
      <c r="AI36" s="10"/>
      <c r="AJ36" s="11"/>
      <c r="AK36" s="12"/>
    </row>
    <row r="37" spans="1:37">
      <c r="B37" s="7"/>
      <c r="C37" s="8"/>
      <c r="D37" s="9"/>
      <c r="E37" s="7"/>
      <c r="F37" s="8"/>
      <c r="G37" s="9"/>
      <c r="H37" s="7"/>
      <c r="I37" s="8"/>
      <c r="J37" s="9"/>
      <c r="K37" s="7"/>
      <c r="L37" s="8"/>
      <c r="M37" s="8"/>
      <c r="N37" s="7"/>
      <c r="O37" s="8"/>
      <c r="P37" s="8"/>
      <c r="Q37" s="7"/>
      <c r="R37" s="8"/>
      <c r="S37" s="8"/>
      <c r="T37" s="7"/>
      <c r="U37" s="8"/>
      <c r="V37" s="8"/>
      <c r="W37" s="7"/>
      <c r="X37" s="8"/>
      <c r="Y37" s="8"/>
      <c r="Z37" s="7"/>
      <c r="AA37" s="8"/>
      <c r="AB37" s="8"/>
      <c r="AC37" s="7"/>
      <c r="AD37" s="8"/>
      <c r="AE37" s="8"/>
      <c r="AF37" s="7"/>
      <c r="AG37" s="8"/>
      <c r="AH37" s="9"/>
      <c r="AI37" s="10"/>
      <c r="AJ37" s="11"/>
      <c r="AK37" s="12"/>
    </row>
    <row r="38" spans="1:37">
      <c r="B38" s="7"/>
      <c r="C38" s="8"/>
      <c r="D38" s="9"/>
      <c r="E38" s="7"/>
      <c r="F38" s="8"/>
      <c r="G38" s="9"/>
      <c r="H38" s="7"/>
      <c r="I38" s="8"/>
      <c r="J38" s="9"/>
      <c r="K38" s="7"/>
      <c r="L38" s="8"/>
      <c r="M38" s="8"/>
      <c r="N38" s="7"/>
      <c r="O38" s="8"/>
      <c r="P38" s="8"/>
      <c r="Q38" s="7"/>
      <c r="R38" s="8"/>
      <c r="S38" s="8"/>
      <c r="T38" s="7"/>
      <c r="U38" s="8"/>
      <c r="V38" s="8"/>
      <c r="W38" s="7"/>
      <c r="X38" s="8"/>
      <c r="Y38" s="8"/>
      <c r="Z38" s="7"/>
      <c r="AA38" s="8"/>
      <c r="AB38" s="8"/>
      <c r="AC38" s="7"/>
      <c r="AD38" s="8"/>
      <c r="AE38" s="8"/>
      <c r="AF38" s="7"/>
      <c r="AG38" s="8"/>
      <c r="AH38" s="9"/>
      <c r="AI38" s="10"/>
      <c r="AJ38" s="11"/>
      <c r="AK38" s="12"/>
    </row>
    <row r="39" spans="1:37">
      <c r="B39" s="7"/>
      <c r="C39" s="8"/>
      <c r="D39" s="9"/>
      <c r="E39" s="7"/>
      <c r="F39" s="8"/>
      <c r="G39" s="9"/>
      <c r="H39" s="7"/>
      <c r="I39" s="8"/>
      <c r="J39" s="9"/>
      <c r="K39" s="7"/>
      <c r="L39" s="8"/>
      <c r="M39" s="8"/>
      <c r="N39" s="7"/>
      <c r="O39" s="8"/>
      <c r="P39" s="8"/>
      <c r="Q39" s="7"/>
      <c r="R39" s="8"/>
      <c r="S39" s="8"/>
      <c r="T39" s="7"/>
      <c r="U39" s="8"/>
      <c r="V39" s="8"/>
      <c r="W39" s="7"/>
      <c r="X39" s="8"/>
      <c r="Y39" s="8"/>
      <c r="Z39" s="7"/>
      <c r="AA39" s="8"/>
      <c r="AB39" s="8"/>
      <c r="AC39" s="7"/>
      <c r="AD39" s="8"/>
      <c r="AE39" s="8"/>
      <c r="AF39" s="7"/>
      <c r="AG39" s="8"/>
      <c r="AH39" s="9"/>
      <c r="AI39" s="10"/>
      <c r="AJ39" s="11"/>
      <c r="AK39" s="12"/>
    </row>
    <row r="40" spans="1:37">
      <c r="B40" s="7"/>
      <c r="C40" s="8"/>
      <c r="D40" s="9"/>
      <c r="E40" s="7"/>
      <c r="F40" s="8"/>
      <c r="G40" s="9"/>
      <c r="H40" s="7"/>
      <c r="I40" s="8"/>
      <c r="J40" s="9"/>
      <c r="K40" s="7"/>
      <c r="L40" s="8"/>
      <c r="M40" s="8"/>
      <c r="N40" s="7"/>
      <c r="O40" s="8"/>
      <c r="P40" s="8"/>
      <c r="Q40" s="7"/>
      <c r="R40" s="8"/>
      <c r="S40" s="8"/>
      <c r="T40" s="7"/>
      <c r="U40" s="8"/>
      <c r="V40" s="8"/>
      <c r="W40" s="7"/>
      <c r="X40" s="8"/>
      <c r="Y40" s="8"/>
      <c r="Z40" s="7"/>
      <c r="AA40" s="8"/>
      <c r="AB40" s="8"/>
      <c r="AC40" s="7"/>
      <c r="AD40" s="8"/>
      <c r="AE40" s="8"/>
      <c r="AF40" s="7"/>
      <c r="AG40" s="8"/>
      <c r="AH40" s="9"/>
      <c r="AI40" s="10"/>
      <c r="AJ40" s="11"/>
      <c r="AK40" s="12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4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1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1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1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1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1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9 AE21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7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17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8:AH2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2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5 P27:P40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5 X29:X40 J27:J40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5 G27:G40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5 D27:D40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25 AH27:AH40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5 AE27:AE40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5 AB27:AB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25 Y27:Y40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5 M27:M40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5 V27:V40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:S40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6:P40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6:J4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6:G4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6:D4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H4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6:AE4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6:AB4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6:Y4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6:M40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6:V4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4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4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4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4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4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4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4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4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4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4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4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35"/>
  <sheetViews>
    <sheetView topLeftCell="A12" workbookViewId="0">
      <selection activeCell="A36" sqref="A36"/>
    </sheetView>
  </sheetViews>
  <sheetFormatPr defaultRowHeight="1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>
      <c r="B1" s="36" t="s">
        <v>3</v>
      </c>
      <c r="C1" s="34"/>
      <c r="D1" s="35"/>
      <c r="E1" s="36" t="s">
        <v>8</v>
      </c>
      <c r="F1" s="34"/>
      <c r="G1" s="35"/>
      <c r="H1" s="36" t="s">
        <v>13</v>
      </c>
      <c r="I1" s="34"/>
      <c r="J1" s="35"/>
      <c r="K1" s="36" t="s">
        <v>17</v>
      </c>
      <c r="L1" s="34"/>
      <c r="M1" s="35"/>
      <c r="N1" s="36" t="s">
        <v>66</v>
      </c>
      <c r="O1" s="34"/>
      <c r="P1" s="35"/>
      <c r="Q1" s="36" t="s">
        <v>18</v>
      </c>
      <c r="R1" s="34"/>
      <c r="S1" s="35"/>
      <c r="T1" s="36" t="s">
        <v>25</v>
      </c>
      <c r="U1" s="34"/>
      <c r="V1" s="35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</row>
    <row r="2" spans="1:34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>
      <c r="A3" s="5" t="s">
        <v>57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 t="shared" ref="T3:T26" si="0">AVERAGE(B3,E3,H3,K3,N3,Q3)</f>
        <v>0.37050000000000005</v>
      </c>
      <c r="U3" s="8">
        <f t="shared" ref="U3:U26" si="1">AVERAGE(C3,F3,I3,L3,O3,R3)</f>
        <v>0.51649999999999996</v>
      </c>
      <c r="V3" s="9">
        <f t="shared" ref="V3:V26" si="2">AVERAGE(D3,G3,J3,M3,P3,S3)</f>
        <v>0.40849999999999997</v>
      </c>
    </row>
    <row r="4" spans="1:34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si="0"/>
        <v>0.3785</v>
      </c>
      <c r="U4" s="8">
        <f t="shared" si="1"/>
        <v>0.53299999999999992</v>
      </c>
      <c r="V4" s="9">
        <f t="shared" si="2"/>
        <v>0.42475000000000002</v>
      </c>
    </row>
    <row r="5" spans="1:34" ht="15" customHeight="1">
      <c r="A5" s="5" t="s">
        <v>59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>
      <c r="A6" s="5" t="s">
        <v>58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>
      <c r="A7" s="5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>
      <c r="A8" s="5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>
      <c r="A9" s="5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si="0"/>
        <v>0.20344999999999999</v>
      </c>
      <c r="U9" s="8">
        <f t="shared" si="1"/>
        <v>0.70096666666666663</v>
      </c>
      <c r="V9" s="9">
        <f t="shared" si="2"/>
        <v>0.30031666666666662</v>
      </c>
    </row>
    <row r="10" spans="1:34">
      <c r="A10" s="5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0"/>
        <v>0.53981666666666672</v>
      </c>
      <c r="U10" s="8">
        <f t="shared" si="1"/>
        <v>0.32959999999999995</v>
      </c>
      <c r="V10" s="9">
        <f t="shared" si="2"/>
        <v>0.33934999999999998</v>
      </c>
    </row>
    <row r="11" spans="1:34">
      <c r="A11" s="5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 t="shared" si="0"/>
        <v>0.16550000000000001</v>
      </c>
      <c r="U11" s="8">
        <f t="shared" si="1"/>
        <v>0.88856666666666673</v>
      </c>
      <c r="V11" s="9">
        <f t="shared" si="2"/>
        <v>0.26416666666666666</v>
      </c>
    </row>
    <row r="12" spans="1:34">
      <c r="A12" s="5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si="0"/>
        <v>0.216</v>
      </c>
      <c r="U12" s="8">
        <f t="shared" si="1"/>
        <v>0.77633333333333343</v>
      </c>
      <c r="V12" s="9">
        <f t="shared" si="2"/>
        <v>0.30256666666666665</v>
      </c>
    </row>
    <row r="13" spans="1:34">
      <c r="A13" s="5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 t="shared" si="0"/>
        <v>0.17823333333333335</v>
      </c>
      <c r="U13" s="8">
        <f t="shared" si="1"/>
        <v>0.87639999999999996</v>
      </c>
      <c r="V13" s="9">
        <f t="shared" si="2"/>
        <v>0.28023333333333333</v>
      </c>
    </row>
    <row r="14" spans="1:34">
      <c r="A14" s="5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0"/>
        <v>0.18873333333333331</v>
      </c>
      <c r="U14" s="8">
        <f t="shared" si="1"/>
        <v>0.80706666666666671</v>
      </c>
      <c r="V14" s="9">
        <f t="shared" si="2"/>
        <v>0.28770000000000001</v>
      </c>
    </row>
    <row r="15" spans="1:34">
      <c r="A15" s="5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0"/>
        <v>0.33002500000000001</v>
      </c>
      <c r="U15" s="8">
        <f t="shared" si="1"/>
        <v>0.53029999999999999</v>
      </c>
      <c r="V15" s="9">
        <f t="shared" si="2"/>
        <v>0.40457500000000002</v>
      </c>
    </row>
    <row r="16" spans="1:34">
      <c r="A16" s="25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0"/>
        <v>0.40760000000000002</v>
      </c>
      <c r="U16" s="8">
        <f t="shared" si="1"/>
        <v>0.52149999999999996</v>
      </c>
      <c r="V16" s="9">
        <f t="shared" si="2"/>
        <v>0.44357500000000005</v>
      </c>
    </row>
    <row r="17" spans="1:22">
      <c r="A17" s="25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 t="shared" si="0"/>
        <v>0.33001666666666668</v>
      </c>
      <c r="U17" s="8">
        <f t="shared" si="1"/>
        <v>0.23861666666666667</v>
      </c>
      <c r="V17" s="9">
        <f t="shared" si="2"/>
        <v>0.24411666666666668</v>
      </c>
    </row>
    <row r="18" spans="1:22">
      <c r="A18" s="25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si="0"/>
        <v>0.35128333333333339</v>
      </c>
      <c r="U18" s="8">
        <f t="shared" si="1"/>
        <v>0.27003333333333335</v>
      </c>
      <c r="V18" s="9">
        <f t="shared" si="2"/>
        <v>0.29361666666666664</v>
      </c>
    </row>
    <row r="19" spans="1:22">
      <c r="A19" s="5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si="0"/>
        <v>0.23983333333333334</v>
      </c>
      <c r="U19" s="8">
        <f t="shared" si="1"/>
        <v>0.22768333333333332</v>
      </c>
      <c r="V19" s="9">
        <f t="shared" si="2"/>
        <v>0.21026666666666669</v>
      </c>
    </row>
    <row r="20" spans="1:22">
      <c r="A20" s="5" t="s">
        <v>33</v>
      </c>
      <c r="B20" s="7">
        <v>0.51049999999999995</v>
      </c>
      <c r="C20" s="8">
        <v>0.36270000000000002</v>
      </c>
      <c r="D20" s="9">
        <v>0.41699999999999998</v>
      </c>
      <c r="E20" s="7">
        <v>0.7107</v>
      </c>
      <c r="F20" s="8">
        <v>0.40570000000000001</v>
      </c>
      <c r="G20" s="9">
        <v>0.51190000000000002</v>
      </c>
      <c r="H20" s="7">
        <v>0.45710000000000001</v>
      </c>
      <c r="I20" s="8">
        <v>7.5300000000000006E-2</v>
      </c>
      <c r="J20" s="9">
        <v>0.12920000000000001</v>
      </c>
      <c r="K20" s="7">
        <v>0.42220000000000002</v>
      </c>
      <c r="L20" s="8">
        <v>0.32840000000000003</v>
      </c>
      <c r="M20" s="9">
        <v>0.35299999999999998</v>
      </c>
      <c r="N20" s="7">
        <v>0.74870000000000003</v>
      </c>
      <c r="O20" s="8">
        <v>0.159</v>
      </c>
      <c r="P20" s="9">
        <v>0.22900000000000001</v>
      </c>
      <c r="Q20" s="7">
        <v>0.37569999999999998</v>
      </c>
      <c r="R20" s="8">
        <v>0.44369999999999998</v>
      </c>
      <c r="S20" s="9">
        <v>0.39169999999999999</v>
      </c>
      <c r="T20" s="7">
        <f t="shared" si="0"/>
        <v>0.53748333333333342</v>
      </c>
      <c r="U20" s="8">
        <f t="shared" si="1"/>
        <v>0.29580000000000001</v>
      </c>
      <c r="V20" s="9">
        <f t="shared" si="2"/>
        <v>0.33863333333333334</v>
      </c>
    </row>
    <row r="21" spans="1:22">
      <c r="A21" s="5" t="s">
        <v>61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0"/>
        <v>0.25810000000000005</v>
      </c>
      <c r="U21" s="8">
        <f t="shared" si="1"/>
        <v>0.27533333333333337</v>
      </c>
      <c r="V21" s="9">
        <f t="shared" si="2"/>
        <v>0.26086666666666669</v>
      </c>
    </row>
    <row r="22" spans="1:22">
      <c r="A22" s="5" t="s">
        <v>62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si="0"/>
        <v>0.42986666666666662</v>
      </c>
      <c r="U22" s="8">
        <f t="shared" si="1"/>
        <v>0.22238333333333329</v>
      </c>
      <c r="V22" s="9">
        <f t="shared" si="2"/>
        <v>0.24983333333333335</v>
      </c>
    </row>
    <row r="23" spans="1:22">
      <c r="A23" s="5" t="s">
        <v>63</v>
      </c>
      <c r="B23" s="7">
        <v>0.18329999999999999</v>
      </c>
      <c r="C23" s="8">
        <v>0.52039999999999997</v>
      </c>
      <c r="D23" s="9">
        <v>0.27110000000000001</v>
      </c>
      <c r="E23" s="7">
        <v>0.50770000000000004</v>
      </c>
      <c r="F23" s="8">
        <v>0.4335</v>
      </c>
      <c r="G23" s="9">
        <v>0.46710000000000002</v>
      </c>
      <c r="H23" s="7">
        <v>0.2157</v>
      </c>
      <c r="I23" s="8">
        <v>1.8100000000000002E-2</v>
      </c>
      <c r="J23" s="9">
        <v>3.32E-2</v>
      </c>
      <c r="K23" s="7">
        <v>0.37559999999999999</v>
      </c>
      <c r="L23" s="8">
        <v>0.27400000000000002</v>
      </c>
      <c r="M23" s="9">
        <v>0.312</v>
      </c>
      <c r="N23" s="7">
        <v>0.74460000000000004</v>
      </c>
      <c r="O23" s="8">
        <v>0.02</v>
      </c>
      <c r="P23" s="9">
        <v>3.8699999999999998E-2</v>
      </c>
      <c r="Q23" s="7">
        <v>0.21429999999999999</v>
      </c>
      <c r="R23" s="8">
        <v>0.48259999999999997</v>
      </c>
      <c r="S23" s="9">
        <v>0.29649999999999999</v>
      </c>
      <c r="T23" s="7">
        <f t="shared" si="0"/>
        <v>0.37353333333333333</v>
      </c>
      <c r="U23" s="8">
        <f t="shared" si="1"/>
        <v>0.29143333333333332</v>
      </c>
      <c r="V23" s="9">
        <f t="shared" si="2"/>
        <v>0.2364333333333333</v>
      </c>
    </row>
    <row r="24" spans="1:22">
      <c r="A24" s="5" t="s">
        <v>64</v>
      </c>
      <c r="B24" s="7">
        <v>0.52569999999999995</v>
      </c>
      <c r="C24" s="8">
        <v>0.45579999999999998</v>
      </c>
      <c r="D24" s="9">
        <v>0.46489999999999998</v>
      </c>
      <c r="E24" s="7">
        <v>0.54300000000000004</v>
      </c>
      <c r="F24" s="8">
        <v>0.62009999999999998</v>
      </c>
      <c r="G24" s="9">
        <v>0.56869999999999998</v>
      </c>
      <c r="H24" s="7">
        <v>0.50719999999999998</v>
      </c>
      <c r="I24" s="8">
        <v>0.1239</v>
      </c>
      <c r="J24" s="9">
        <v>0.18859999999999999</v>
      </c>
      <c r="K24" s="7">
        <v>0.40229999999999999</v>
      </c>
      <c r="L24" s="8">
        <v>0.40529999999999999</v>
      </c>
      <c r="M24" s="9">
        <v>0.40200000000000002</v>
      </c>
      <c r="N24" s="7">
        <v>0.82950000000000002</v>
      </c>
      <c r="O24" s="8">
        <v>0.1187</v>
      </c>
      <c r="P24" s="9">
        <v>0.20030000000000001</v>
      </c>
      <c r="Q24" s="7">
        <v>0.37309999999999999</v>
      </c>
      <c r="R24" s="8">
        <v>0.38779999999999998</v>
      </c>
      <c r="S24" s="9">
        <v>0.37459999999999999</v>
      </c>
      <c r="T24" s="7">
        <f t="shared" si="0"/>
        <v>0.53013333333333323</v>
      </c>
      <c r="U24" s="8">
        <f t="shared" si="1"/>
        <v>0.35193333333333326</v>
      </c>
      <c r="V24" s="9">
        <f t="shared" si="2"/>
        <v>0.36651666666666666</v>
      </c>
    </row>
    <row r="25" spans="1:22">
      <c r="A25" s="5" t="s">
        <v>73</v>
      </c>
      <c r="B25" s="7">
        <v>0.1444</v>
      </c>
      <c r="C25" s="8">
        <v>0.3604</v>
      </c>
      <c r="D25" s="9">
        <v>0.20619999999999999</v>
      </c>
      <c r="E25" s="7">
        <v>0.36899999999999999</v>
      </c>
      <c r="F25" s="8">
        <v>0.6079</v>
      </c>
      <c r="G25" s="9">
        <v>0.45929999999999999</v>
      </c>
      <c r="H25" s="7">
        <v>0.47399999999999998</v>
      </c>
      <c r="I25" s="8">
        <v>0.376</v>
      </c>
      <c r="J25" s="9">
        <v>0.4194</v>
      </c>
      <c r="K25" s="7">
        <v>0.38229999999999997</v>
      </c>
      <c r="L25" s="8">
        <v>0.34599999999999997</v>
      </c>
      <c r="M25" s="9">
        <v>0.36320000000000002</v>
      </c>
      <c r="N25" s="7"/>
      <c r="O25" s="8"/>
      <c r="P25" s="9"/>
      <c r="Q25" s="7"/>
      <c r="R25" s="8"/>
      <c r="S25" s="9"/>
      <c r="T25" s="7">
        <f t="shared" si="0"/>
        <v>0.34242499999999998</v>
      </c>
      <c r="U25" s="8">
        <f t="shared" si="1"/>
        <v>0.42257500000000003</v>
      </c>
      <c r="V25" s="9">
        <f t="shared" si="2"/>
        <v>0.36202499999999999</v>
      </c>
    </row>
    <row r="26" spans="1:22">
      <c r="A26" s="5" t="s">
        <v>74</v>
      </c>
      <c r="B26" s="7">
        <v>0.1961</v>
      </c>
      <c r="C26" s="8">
        <v>0.58819999999999995</v>
      </c>
      <c r="D26" s="9">
        <v>0.29409999999999997</v>
      </c>
      <c r="E26" s="7">
        <v>0.38129999999999997</v>
      </c>
      <c r="F26" s="8">
        <v>0.67689999999999995</v>
      </c>
      <c r="G26" s="9">
        <v>0.48780000000000001</v>
      </c>
      <c r="H26" s="7">
        <v>0.42349999999999999</v>
      </c>
      <c r="I26" s="8">
        <v>0.33229999999999998</v>
      </c>
      <c r="J26" s="9">
        <v>0.37240000000000001</v>
      </c>
      <c r="K26" s="7">
        <v>0.39279999999999998</v>
      </c>
      <c r="L26" s="8">
        <v>0.35399999999999998</v>
      </c>
      <c r="M26" s="9">
        <v>0.37240000000000001</v>
      </c>
      <c r="N26" s="7"/>
      <c r="O26" s="8"/>
      <c r="P26" s="9"/>
      <c r="Q26" s="7"/>
      <c r="R26" s="8"/>
      <c r="S26" s="9"/>
      <c r="T26" s="7">
        <f t="shared" si="0"/>
        <v>0.34842499999999998</v>
      </c>
      <c r="U26" s="8">
        <f t="shared" si="1"/>
        <v>0.48785000000000001</v>
      </c>
      <c r="V26" s="9">
        <f t="shared" si="2"/>
        <v>0.38167500000000004</v>
      </c>
    </row>
    <row r="27" spans="1:22">
      <c r="A27" s="5" t="s">
        <v>75</v>
      </c>
      <c r="B27" s="7">
        <v>0.5837</v>
      </c>
      <c r="C27" s="8">
        <v>0.54169999999999996</v>
      </c>
      <c r="D27" s="9">
        <v>0.56189999999999996</v>
      </c>
      <c r="E27" s="7">
        <v>0.68700000000000006</v>
      </c>
      <c r="F27" s="8">
        <v>0.46089999999999998</v>
      </c>
      <c r="G27" s="9">
        <v>0.55159999999999998</v>
      </c>
      <c r="H27" s="7">
        <v>0.66</v>
      </c>
      <c r="I27" s="8">
        <v>0.10100000000000001</v>
      </c>
      <c r="J27" s="9">
        <v>0.17510000000000001</v>
      </c>
      <c r="K27" s="7">
        <v>0.3281</v>
      </c>
      <c r="L27" s="8">
        <v>0.40589999999999998</v>
      </c>
      <c r="M27" s="9">
        <v>0.3629</v>
      </c>
      <c r="N27" s="7">
        <v>0.4607</v>
      </c>
      <c r="O27" s="8">
        <v>3.5900000000000001E-2</v>
      </c>
      <c r="P27" s="9">
        <v>6.6600000000000006E-2</v>
      </c>
      <c r="Q27" s="7">
        <v>0.33550000000000002</v>
      </c>
      <c r="R27" s="8">
        <v>0.56859999999999999</v>
      </c>
      <c r="S27" s="9">
        <v>0.42199999999999999</v>
      </c>
      <c r="T27" s="7">
        <f t="shared" ref="T27:V28" si="3">AVERAGE(B27,E27,H27,K27,N27,Q27)</f>
        <v>0.50916666666666677</v>
      </c>
      <c r="U27" s="8">
        <f t="shared" si="3"/>
        <v>0.35233333333333333</v>
      </c>
      <c r="V27" s="9">
        <f t="shared" si="3"/>
        <v>0.3566833333333333</v>
      </c>
    </row>
    <row r="28" spans="1:22">
      <c r="A28" s="5" t="s">
        <v>80</v>
      </c>
      <c r="B28" s="7">
        <v>0.26919999999999999</v>
      </c>
      <c r="C28" s="8">
        <v>0.44900000000000001</v>
      </c>
      <c r="D28" s="9">
        <v>0.33660000000000001</v>
      </c>
      <c r="E28" s="7">
        <v>0.53139999999999998</v>
      </c>
      <c r="F28" s="8">
        <v>0.54330000000000001</v>
      </c>
      <c r="G28" s="9">
        <v>0.5373</v>
      </c>
      <c r="H28" s="7">
        <v>0.22320000000000001</v>
      </c>
      <c r="I28" s="8">
        <v>9.0300000000000005E-2</v>
      </c>
      <c r="J28" s="9">
        <v>0.1285</v>
      </c>
      <c r="K28" s="7">
        <v>0.42680000000000001</v>
      </c>
      <c r="L28" s="8">
        <v>0.42359999999999998</v>
      </c>
      <c r="M28" s="9">
        <v>0.42520000000000002</v>
      </c>
      <c r="N28" s="7">
        <v>0.40739999999999998</v>
      </c>
      <c r="O28" s="8">
        <v>4.82E-2</v>
      </c>
      <c r="P28" s="9">
        <v>8.6099999999999996E-2</v>
      </c>
      <c r="Q28" s="7">
        <v>0.25280000000000002</v>
      </c>
      <c r="R28" s="8">
        <v>0.59509999999999996</v>
      </c>
      <c r="S28" s="9">
        <v>0.35489999999999999</v>
      </c>
      <c r="T28" s="7">
        <f t="shared" si="3"/>
        <v>0.35180000000000006</v>
      </c>
      <c r="U28" s="8">
        <f t="shared" si="3"/>
        <v>0.35824999999999996</v>
      </c>
      <c r="V28" s="9">
        <f t="shared" si="3"/>
        <v>0.31143333333333334</v>
      </c>
    </row>
    <row r="29" spans="1:22">
      <c r="A29" s="25" t="s">
        <v>85</v>
      </c>
      <c r="B29" s="7">
        <v>0.21</v>
      </c>
      <c r="C29" s="8">
        <v>0.64</v>
      </c>
      <c r="D29" s="9">
        <v>0.32</v>
      </c>
      <c r="E29" s="7">
        <v>0.38</v>
      </c>
      <c r="F29" s="8">
        <v>0.76</v>
      </c>
      <c r="G29" s="9">
        <v>0.51</v>
      </c>
      <c r="H29" s="7">
        <v>0.1</v>
      </c>
      <c r="I29" s="8">
        <v>0.88</v>
      </c>
      <c r="J29" s="9">
        <v>0.18</v>
      </c>
      <c r="K29" s="7">
        <v>0.3</v>
      </c>
      <c r="L29" s="8">
        <v>0.76</v>
      </c>
      <c r="M29" s="9">
        <v>0.43</v>
      </c>
      <c r="N29" s="7"/>
      <c r="O29" s="8"/>
      <c r="P29" s="9"/>
      <c r="Q29" s="7"/>
      <c r="R29" s="8"/>
      <c r="S29" s="9"/>
      <c r="T29" s="7">
        <f t="shared" ref="T29:T35" si="4">AVERAGE(B29,E29,H29,K29,N29,Q29)</f>
        <v>0.2475</v>
      </c>
      <c r="U29" s="8">
        <f t="shared" ref="U29:U35" si="5">AVERAGE(C29,F29,I29,L29,O29,R29)</f>
        <v>0.76</v>
      </c>
      <c r="V29" s="9">
        <f t="shared" ref="V29:V35" si="6">AVERAGE(D29,G29,J29,M29,P29,S29)</f>
        <v>0.36</v>
      </c>
    </row>
    <row r="30" spans="1:22">
      <c r="A30" s="25" t="s">
        <v>81</v>
      </c>
      <c r="B30" s="7">
        <v>0.60299999999999998</v>
      </c>
      <c r="C30" s="8">
        <v>0.47399999999999998</v>
      </c>
      <c r="D30" s="9">
        <v>0.53100000000000003</v>
      </c>
      <c r="E30" s="7">
        <v>0.74099999999999999</v>
      </c>
      <c r="F30" s="8">
        <v>0.17599999999999999</v>
      </c>
      <c r="G30" s="9">
        <v>0.28399999999999997</v>
      </c>
      <c r="H30" s="7">
        <v>0.158</v>
      </c>
      <c r="I30" s="8">
        <v>0.71499999999999997</v>
      </c>
      <c r="J30" s="9">
        <v>0.25900000000000001</v>
      </c>
      <c r="K30" s="7">
        <v>0.27800000000000002</v>
      </c>
      <c r="L30" s="8">
        <v>0.40500000000000003</v>
      </c>
      <c r="M30" s="9">
        <v>0.33</v>
      </c>
      <c r="N30" s="7"/>
      <c r="O30" s="8"/>
      <c r="P30" s="9"/>
      <c r="Q30" s="7"/>
      <c r="R30" s="8"/>
      <c r="S30" s="9"/>
      <c r="T30" s="7">
        <f t="shared" si="4"/>
        <v>0.44499999999999995</v>
      </c>
      <c r="U30" s="8">
        <f t="shared" si="5"/>
        <v>0.44249999999999995</v>
      </c>
      <c r="V30" s="9">
        <f t="shared" si="6"/>
        <v>0.35099999999999998</v>
      </c>
    </row>
    <row r="31" spans="1:22">
      <c r="A31" s="25" t="s">
        <v>82</v>
      </c>
      <c r="B31" s="7">
        <v>0.26519999999999999</v>
      </c>
      <c r="C31" s="8">
        <v>0.54700000000000004</v>
      </c>
      <c r="D31" s="9">
        <v>0.35720000000000002</v>
      </c>
      <c r="E31" s="7">
        <v>0.33639999999999998</v>
      </c>
      <c r="F31" s="8">
        <v>0.80989999999999995</v>
      </c>
      <c r="G31" s="9">
        <v>0.47539999999999999</v>
      </c>
      <c r="H31" s="7">
        <v>6.0900000000000003E-2</v>
      </c>
      <c r="I31" s="8">
        <v>0.94850000000000001</v>
      </c>
      <c r="J31" s="9">
        <v>0.1145</v>
      </c>
      <c r="K31" s="7"/>
      <c r="L31" s="8"/>
      <c r="M31" s="9"/>
      <c r="N31" s="7"/>
      <c r="O31" s="8"/>
      <c r="P31" s="9"/>
      <c r="Q31" s="7"/>
      <c r="R31" s="8"/>
      <c r="S31" s="9"/>
      <c r="T31" s="7">
        <f t="shared" si="4"/>
        <v>0.2208333333333333</v>
      </c>
      <c r="U31" s="8">
        <f t="shared" si="5"/>
        <v>0.76846666666666674</v>
      </c>
      <c r="V31" s="9">
        <f t="shared" si="6"/>
        <v>0.31570000000000004</v>
      </c>
    </row>
    <row r="32" spans="1:22">
      <c r="A32" s="25" t="s">
        <v>83</v>
      </c>
      <c r="B32" s="7">
        <v>0.1608</v>
      </c>
      <c r="C32" s="8">
        <v>0.89570000000000005</v>
      </c>
      <c r="D32" s="9">
        <v>0.2727</v>
      </c>
      <c r="E32" s="7">
        <v>0.33310000000000001</v>
      </c>
      <c r="F32" s="8">
        <v>0.95279999999999998</v>
      </c>
      <c r="G32" s="9">
        <v>0.49359999999999998</v>
      </c>
      <c r="H32" s="7">
        <v>6.5500000000000003E-2</v>
      </c>
      <c r="I32" s="8">
        <v>0.92100000000000004</v>
      </c>
      <c r="J32" s="9">
        <v>0.12230000000000001</v>
      </c>
      <c r="K32" s="7"/>
      <c r="L32" s="8"/>
      <c r="M32" s="9"/>
      <c r="N32" s="7"/>
      <c r="O32" s="8"/>
      <c r="P32" s="9"/>
      <c r="Q32" s="7"/>
      <c r="R32" s="8"/>
      <c r="S32" s="9"/>
      <c r="T32" s="7">
        <f t="shared" si="4"/>
        <v>0.18646666666666667</v>
      </c>
      <c r="U32" s="8">
        <f t="shared" si="5"/>
        <v>0.92316666666666658</v>
      </c>
      <c r="V32" s="9">
        <f t="shared" si="6"/>
        <v>0.29619999999999996</v>
      </c>
    </row>
    <row r="33" spans="1:22">
      <c r="A33" s="25" t="s">
        <v>86</v>
      </c>
      <c r="B33" s="7">
        <v>0.30349999999999999</v>
      </c>
      <c r="C33" s="8">
        <v>0.58799999999999997</v>
      </c>
      <c r="D33" s="9">
        <v>0.40039999999999998</v>
      </c>
      <c r="E33" s="7">
        <v>0.438</v>
      </c>
      <c r="F33" s="8">
        <v>0.6784</v>
      </c>
      <c r="G33" s="9">
        <v>0.5323</v>
      </c>
      <c r="H33" s="7">
        <v>0.3518</v>
      </c>
      <c r="I33" s="8">
        <v>0.35589999999999999</v>
      </c>
      <c r="J33" s="9">
        <v>0.35</v>
      </c>
      <c r="K33" s="7">
        <v>0.32969999999999999</v>
      </c>
      <c r="L33" s="8">
        <v>0.61650000000000005</v>
      </c>
      <c r="M33" s="9">
        <v>0.42959999999999998</v>
      </c>
      <c r="N33" s="7"/>
      <c r="O33" s="8"/>
      <c r="P33" s="9"/>
      <c r="Q33" s="7"/>
      <c r="R33" s="8"/>
      <c r="S33" s="9"/>
      <c r="T33" s="7">
        <f t="shared" si="4"/>
        <v>0.35575000000000001</v>
      </c>
      <c r="U33" s="8">
        <f t="shared" si="5"/>
        <v>0.55970000000000009</v>
      </c>
      <c r="V33" s="9">
        <f t="shared" si="6"/>
        <v>0.42807499999999998</v>
      </c>
    </row>
    <row r="34" spans="1:22">
      <c r="A34" s="25" t="s">
        <v>87</v>
      </c>
      <c r="B34" s="7">
        <v>0.63</v>
      </c>
      <c r="C34" s="8">
        <v>0.51529999999999998</v>
      </c>
      <c r="D34" s="9">
        <v>0.56689999999999996</v>
      </c>
      <c r="E34" s="7">
        <v>0.42509999999999998</v>
      </c>
      <c r="F34" s="8">
        <v>0.61870000000000003</v>
      </c>
      <c r="G34" s="9">
        <v>0.50390000000000001</v>
      </c>
      <c r="H34" s="7">
        <v>0.19220000000000001</v>
      </c>
      <c r="I34" s="8">
        <v>0.24679999999999999</v>
      </c>
      <c r="J34" s="9">
        <v>0.21609999999999999</v>
      </c>
      <c r="K34" s="7">
        <v>0.28810000000000002</v>
      </c>
      <c r="L34" s="8">
        <v>0.57509999999999994</v>
      </c>
      <c r="M34" s="9">
        <v>0.38379999999999997</v>
      </c>
      <c r="N34" s="7"/>
      <c r="O34" s="8"/>
      <c r="P34" s="9"/>
      <c r="Q34" s="7"/>
      <c r="R34" s="8"/>
      <c r="S34" s="9"/>
      <c r="T34" s="7">
        <f t="shared" si="4"/>
        <v>0.38384999999999997</v>
      </c>
      <c r="U34" s="8">
        <f t="shared" si="5"/>
        <v>0.48897499999999994</v>
      </c>
      <c r="V34" s="9">
        <f t="shared" si="6"/>
        <v>0.41767499999999996</v>
      </c>
    </row>
    <row r="35" spans="1:22">
      <c r="A35" s="25" t="s">
        <v>99</v>
      </c>
      <c r="B35" s="7">
        <v>0.63500000000000001</v>
      </c>
      <c r="C35" s="8">
        <v>0.51</v>
      </c>
      <c r="D35" s="9">
        <v>0.56499999999999995</v>
      </c>
      <c r="E35" s="7">
        <v>0.66800000000000004</v>
      </c>
      <c r="F35" s="8">
        <v>0.48099999999999998</v>
      </c>
      <c r="G35" s="9">
        <v>0.56000000000000005</v>
      </c>
      <c r="H35" s="7">
        <v>0.34499999999999997</v>
      </c>
      <c r="I35" s="8">
        <v>0.34799999999999998</v>
      </c>
      <c r="J35" s="9">
        <v>0.34699999999999998</v>
      </c>
      <c r="K35" s="7">
        <v>0.32900000000000001</v>
      </c>
      <c r="L35" s="8">
        <v>0.61699999999999999</v>
      </c>
      <c r="M35" s="9">
        <v>0.43</v>
      </c>
      <c r="N35" s="7">
        <v>0.55800000000000005</v>
      </c>
      <c r="O35" s="8">
        <v>0.24299999999999999</v>
      </c>
      <c r="P35" s="9">
        <v>0.33800000000000002</v>
      </c>
      <c r="Q35" s="7">
        <v>0.32</v>
      </c>
      <c r="R35" s="8">
        <v>0.52300000000000002</v>
      </c>
      <c r="S35" s="9">
        <v>0.39700000000000002</v>
      </c>
      <c r="T35" s="7">
        <f t="shared" si="4"/>
        <v>0.47583333333333333</v>
      </c>
      <c r="U35" s="8">
        <f t="shared" si="5"/>
        <v>0.45366666666666666</v>
      </c>
      <c r="V35" s="9">
        <f t="shared" si="6"/>
        <v>0.43949999999999995</v>
      </c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1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35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35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3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35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3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3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3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topLeftCell="B1" workbookViewId="0">
      <selection sqref="A1:M13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36" t="s">
        <v>5</v>
      </c>
      <c r="C1" s="35"/>
      <c r="D1" s="36" t="s">
        <v>7</v>
      </c>
      <c r="E1" s="34"/>
      <c r="F1" s="36" t="s">
        <v>8</v>
      </c>
      <c r="G1" s="35"/>
      <c r="H1" s="36" t="s">
        <v>11</v>
      </c>
      <c r="I1" s="35"/>
      <c r="J1" s="36" t="s">
        <v>13</v>
      </c>
      <c r="K1" s="35"/>
      <c r="L1" s="36" t="s">
        <v>25</v>
      </c>
      <c r="M1" s="35"/>
    </row>
    <row r="2" spans="1:13">
      <c r="B2" s="27" t="s">
        <v>48</v>
      </c>
      <c r="C2" s="26" t="s">
        <v>72</v>
      </c>
      <c r="D2" s="27" t="s">
        <v>48</v>
      </c>
      <c r="E2" s="26" t="s">
        <v>49</v>
      </c>
      <c r="F2" s="27" t="s">
        <v>48</v>
      </c>
      <c r="G2" s="26" t="s">
        <v>49</v>
      </c>
      <c r="H2" s="27" t="s">
        <v>48</v>
      </c>
      <c r="I2" s="26" t="s">
        <v>49</v>
      </c>
      <c r="J2" s="27" t="s">
        <v>48</v>
      </c>
      <c r="K2" s="26" t="s">
        <v>49</v>
      </c>
      <c r="L2" s="27" t="s">
        <v>48</v>
      </c>
      <c r="M2" s="26" t="s">
        <v>49</v>
      </c>
    </row>
    <row r="3" spans="1:13">
      <c r="A3" s="25" t="s">
        <v>46</v>
      </c>
      <c r="B3" s="7">
        <v>0.76639999999999997</v>
      </c>
      <c r="C3" s="9">
        <f>0.9145*0.9145</f>
        <v>0.83631024999999992</v>
      </c>
      <c r="D3" s="7">
        <v>0.74380000000000002</v>
      </c>
      <c r="E3" s="9">
        <f>1.004*1.004</f>
        <v>1.008016</v>
      </c>
      <c r="F3" s="7">
        <v>0.8518</v>
      </c>
      <c r="G3" s="9">
        <f>0.8217*0.8217</f>
        <v>0.67519088999999999</v>
      </c>
      <c r="H3" s="7">
        <v>0.53010000000000002</v>
      </c>
      <c r="I3" s="9">
        <f>1.2034*1.2034</f>
        <v>1.44817156</v>
      </c>
      <c r="J3" s="7">
        <v>0.49890000000000001</v>
      </c>
      <c r="K3" s="8">
        <f>1.0986*1.0986</f>
        <v>1.2069219600000001</v>
      </c>
      <c r="L3" s="7">
        <f t="shared" ref="L3:M6" si="0">AVERAGE(D3,F3,H3,J3)</f>
        <v>0.65615000000000001</v>
      </c>
      <c r="M3" s="9">
        <f t="shared" si="0"/>
        <v>1.0845751025000001</v>
      </c>
    </row>
    <row r="4" spans="1:13">
      <c r="A4" s="25" t="s">
        <v>47</v>
      </c>
      <c r="B4" s="7">
        <v>0.74750000000000005</v>
      </c>
      <c r="C4" s="9">
        <f>1.0015*1.0015</f>
        <v>1.0030022500000002</v>
      </c>
      <c r="D4" s="7">
        <v>0.60819999999999996</v>
      </c>
      <c r="E4" s="9">
        <f>1.2472 *1.2472</f>
        <v>1.5555078400000002</v>
      </c>
      <c r="F4" s="7">
        <v>0.7742</v>
      </c>
      <c r="G4" s="9">
        <f>1.0482*1.0482</f>
        <v>1.09872324</v>
      </c>
      <c r="H4" s="7">
        <v>0.4163</v>
      </c>
      <c r="I4" s="9">
        <f>1.4015*1.4015</f>
        <v>1.9642022499999998</v>
      </c>
      <c r="J4" s="7">
        <v>0.51639999999999997</v>
      </c>
      <c r="K4" s="8">
        <f>0.908*0.908</f>
        <v>0.82446400000000009</v>
      </c>
      <c r="L4" s="7">
        <f t="shared" si="0"/>
        <v>0.57877500000000004</v>
      </c>
      <c r="M4" s="9">
        <f t="shared" si="0"/>
        <v>1.3607243325</v>
      </c>
    </row>
    <row r="5" spans="1:13">
      <c r="A5" s="25" t="s">
        <v>50</v>
      </c>
      <c r="B5" s="7">
        <v>0.73160000000000003</v>
      </c>
      <c r="C5" s="9">
        <f>0.9703*0.9703</f>
        <v>0.94148209000000005</v>
      </c>
      <c r="D5" s="7">
        <v>0.7097</v>
      </c>
      <c r="E5" s="9">
        <f>1.0558*1.0558</f>
        <v>1.1147136400000002</v>
      </c>
      <c r="F5" s="7">
        <v>0.83860000000000001</v>
      </c>
      <c r="G5" s="9">
        <f>0.8519*0.8519</f>
        <v>0.72573361000000003</v>
      </c>
      <c r="H5" s="7">
        <v>0.50409999999999999</v>
      </c>
      <c r="I5" s="9">
        <f>1.2313*1.2313</f>
        <v>1.5160996900000001</v>
      </c>
      <c r="J5" s="7">
        <v>0.48699999999999999</v>
      </c>
      <c r="K5" s="9">
        <f>1.1224*1.1224</f>
        <v>1.2597817600000001</v>
      </c>
      <c r="L5" s="7">
        <f t="shared" si="0"/>
        <v>0.63485000000000003</v>
      </c>
      <c r="M5" s="9">
        <f t="shared" si="0"/>
        <v>1.1540821750000001</v>
      </c>
    </row>
    <row r="6" spans="1:13">
      <c r="A6" s="25" t="s">
        <v>51</v>
      </c>
      <c r="B6" s="7">
        <v>0.71699999999999997</v>
      </c>
      <c r="C6" s="9">
        <f>1.0332 * 1.0332</f>
        <v>1.0675022399999998</v>
      </c>
      <c r="D6" s="7">
        <v>0.5756</v>
      </c>
      <c r="E6" s="9">
        <f>1.2736*1.2736</f>
        <v>1.6220569600000001</v>
      </c>
      <c r="F6" s="7">
        <v>0.75049999999999994</v>
      </c>
      <c r="G6" s="9">
        <f>1.0584*1.0584</f>
        <v>1.1202105600000001</v>
      </c>
      <c r="H6" s="7">
        <v>0.38679999999999998</v>
      </c>
      <c r="I6" s="9">
        <f>1.403*1.403</f>
        <v>1.9684090000000001</v>
      </c>
      <c r="J6" s="7">
        <v>0.43230000000000002</v>
      </c>
      <c r="K6" s="9">
        <f>0.9644*0.9644</f>
        <v>0.93006736000000012</v>
      </c>
      <c r="L6" s="7">
        <f t="shared" si="0"/>
        <v>0.5363</v>
      </c>
      <c r="M6" s="9">
        <f t="shared" si="0"/>
        <v>1.4101859700000001</v>
      </c>
    </row>
    <row r="7" spans="1:13">
      <c r="A7" s="25" t="s">
        <v>96</v>
      </c>
      <c r="B7" s="31">
        <v>0.76639999999999997</v>
      </c>
      <c r="C7">
        <f>0.9145*0.9145</f>
        <v>0.83631024999999992</v>
      </c>
      <c r="D7" s="31">
        <v>0.74380000000000002</v>
      </c>
      <c r="E7">
        <f>1.004*1.004</f>
        <v>1.008016</v>
      </c>
      <c r="F7" s="31">
        <v>0.8518</v>
      </c>
      <c r="G7">
        <f>0.8217*0.8217</f>
        <v>0.67519088999999999</v>
      </c>
      <c r="L7" s="7"/>
      <c r="M7" s="9"/>
    </row>
    <row r="8" spans="1:13">
      <c r="A8" s="25" t="s">
        <v>98</v>
      </c>
      <c r="B8" s="31">
        <v>0.7651</v>
      </c>
      <c r="C8">
        <f>0.934*0.934</f>
        <v>0.87235600000000013</v>
      </c>
      <c r="L8" s="7"/>
      <c r="M8" s="9"/>
    </row>
    <row r="9" spans="1:13">
      <c r="A9" s="25" t="s">
        <v>68</v>
      </c>
      <c r="B9" s="28">
        <v>0.76449999999999996</v>
      </c>
      <c r="C9">
        <v>0.80910000000000004</v>
      </c>
      <c r="D9" s="28">
        <v>0.751</v>
      </c>
      <c r="E9">
        <v>0.9607</v>
      </c>
      <c r="F9" s="28">
        <v>0.86480000000000001</v>
      </c>
      <c r="G9">
        <v>0.62270000000000003</v>
      </c>
      <c r="H9" s="28">
        <v>0.55569999999999997</v>
      </c>
      <c r="I9">
        <v>1.2606999999999999</v>
      </c>
      <c r="J9" s="28">
        <v>0.443</v>
      </c>
      <c r="K9">
        <v>0.92400000000000004</v>
      </c>
      <c r="L9" s="7">
        <v>0.65362500000000001</v>
      </c>
      <c r="M9" s="9">
        <v>0.942025</v>
      </c>
    </row>
    <row r="10" spans="1:13">
      <c r="A10" s="25" t="s">
        <v>71</v>
      </c>
      <c r="B10">
        <v>0.75980000000000003</v>
      </c>
      <c r="C10">
        <v>0.82220000000000004</v>
      </c>
      <c r="F10">
        <v>0.86309999999999998</v>
      </c>
      <c r="G10">
        <v>0.63129999999999997</v>
      </c>
      <c r="H10">
        <v>0.53280000000000005</v>
      </c>
      <c r="I10">
        <v>1.2661</v>
      </c>
      <c r="J10">
        <v>0.44950000000000001</v>
      </c>
      <c r="K10">
        <v>0.90169999999999995</v>
      </c>
      <c r="L10" s="7">
        <f t="shared" ref="L10:M12" si="1">AVERAGE(D10,F10,H10,J10)</f>
        <v>0.61513333333333342</v>
      </c>
      <c r="M10" s="9">
        <f t="shared" si="1"/>
        <v>0.93303333333333338</v>
      </c>
    </row>
    <row r="11" spans="1:13">
      <c r="A11" s="25" t="s">
        <v>78</v>
      </c>
      <c r="B11" s="30">
        <v>0.76670000000000005</v>
      </c>
      <c r="C11">
        <v>0.79520000000000002</v>
      </c>
      <c r="F11" s="30">
        <v>0.8669</v>
      </c>
      <c r="G11">
        <v>0.63280000000000003</v>
      </c>
      <c r="J11">
        <v>0.46839999999999998</v>
      </c>
      <c r="K11">
        <v>0.84140000000000004</v>
      </c>
      <c r="L11" s="7">
        <f t="shared" si="1"/>
        <v>0.66764999999999997</v>
      </c>
      <c r="M11" s="9">
        <f t="shared" si="1"/>
        <v>0.73710000000000009</v>
      </c>
    </row>
    <row r="12" spans="1:13">
      <c r="A12" s="25" t="s">
        <v>79</v>
      </c>
      <c r="B12" s="30">
        <v>0.75880000000000003</v>
      </c>
      <c r="C12">
        <v>0.83179999999999998</v>
      </c>
      <c r="F12" s="30">
        <v>0.871</v>
      </c>
      <c r="G12" s="30">
        <v>0.60240000000000005</v>
      </c>
      <c r="J12">
        <v>0.51029999999999998</v>
      </c>
      <c r="K12">
        <v>0.87029999999999996</v>
      </c>
      <c r="L12" s="7">
        <f t="shared" si="1"/>
        <v>0.69064999999999999</v>
      </c>
      <c r="M12" s="9">
        <f t="shared" si="1"/>
        <v>0.73635000000000006</v>
      </c>
    </row>
    <row r="13" spans="1:13">
      <c r="A13" s="25" t="s">
        <v>101</v>
      </c>
      <c r="B13" s="30">
        <v>0.76100000000000001</v>
      </c>
      <c r="C13">
        <v>0.88700000000000001</v>
      </c>
      <c r="D13">
        <v>0.76500000000000001</v>
      </c>
      <c r="E13">
        <v>0.93799999999999994</v>
      </c>
      <c r="F13" s="30">
        <v>0.81299999999999994</v>
      </c>
      <c r="G13" s="30">
        <v>0.84</v>
      </c>
      <c r="H13">
        <v>0.53900000000000003</v>
      </c>
      <c r="I13">
        <v>1.5529999999999999</v>
      </c>
      <c r="J13">
        <v>0.503</v>
      </c>
      <c r="K13">
        <v>1.2629999999999999</v>
      </c>
      <c r="L13" s="7">
        <f t="shared" ref="L13" si="2">AVERAGE(D13,F13,H13,J13)</f>
        <v>0.65500000000000003</v>
      </c>
      <c r="M13" s="9">
        <f t="shared" ref="M13" si="3">AVERAGE(E13,G13,I13,K13)</f>
        <v>1.1484999999999999</v>
      </c>
    </row>
    <row r="14" spans="1:13">
      <c r="A14" s="1"/>
    </row>
    <row r="15" spans="1:13">
      <c r="A15" s="1"/>
    </row>
    <row r="16" spans="1:13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1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:L1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6 B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 D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6 F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7 H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 J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6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6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G7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:I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:K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:B1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13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:D1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1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:F1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:H1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1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:J1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1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>
      <selection activeCell="A3" sqref="A3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36" t="s">
        <v>5</v>
      </c>
      <c r="C1" s="35"/>
      <c r="D1" s="36" t="s">
        <v>7</v>
      </c>
      <c r="E1" s="34"/>
      <c r="F1" s="36" t="s">
        <v>8</v>
      </c>
      <c r="G1" s="35"/>
      <c r="H1" s="36" t="s">
        <v>11</v>
      </c>
      <c r="I1" s="35"/>
      <c r="J1" s="36" t="s">
        <v>13</v>
      </c>
      <c r="K1" s="35"/>
      <c r="L1" s="36" t="s">
        <v>25</v>
      </c>
      <c r="M1" s="35"/>
    </row>
    <row r="2" spans="1:13">
      <c r="B2" s="33" t="s">
        <v>48</v>
      </c>
      <c r="C2" s="32" t="s">
        <v>72</v>
      </c>
      <c r="D2" s="33" t="s">
        <v>48</v>
      </c>
      <c r="E2" s="32" t="s">
        <v>49</v>
      </c>
      <c r="F2" s="33" t="s">
        <v>48</v>
      </c>
      <c r="G2" s="32" t="s">
        <v>49</v>
      </c>
      <c r="H2" s="33" t="s">
        <v>48</v>
      </c>
      <c r="I2" s="32" t="s">
        <v>49</v>
      </c>
      <c r="J2" s="33" t="s">
        <v>48</v>
      </c>
      <c r="K2" s="32" t="s">
        <v>49</v>
      </c>
      <c r="L2" s="33" t="s">
        <v>48</v>
      </c>
      <c r="M2" s="32" t="s">
        <v>49</v>
      </c>
    </row>
    <row r="3" spans="1:13">
      <c r="A3" s="25" t="s">
        <v>101</v>
      </c>
      <c r="B3" s="30">
        <v>0.65</v>
      </c>
      <c r="C3">
        <v>0.59299999999999997</v>
      </c>
      <c r="D3">
        <v>0.66800000000000004</v>
      </c>
      <c r="E3">
        <v>0.66200000000000003</v>
      </c>
      <c r="F3" s="30">
        <v>0.85099999999999998</v>
      </c>
      <c r="G3" s="30">
        <v>0.41899999999999998</v>
      </c>
      <c r="H3">
        <v>0.72299999999999998</v>
      </c>
      <c r="I3">
        <v>0.42399999999999999</v>
      </c>
      <c r="J3">
        <v>0.36399999999999999</v>
      </c>
      <c r="K3">
        <v>1.1080000000000001</v>
      </c>
      <c r="L3" s="7">
        <f t="shared" ref="L3:M3" si="0">AVERAGE(D3,F3,H3,J3)</f>
        <v>0.65149999999999997</v>
      </c>
      <c r="M3" s="9">
        <f t="shared" si="0"/>
        <v>0.65325</v>
      </c>
    </row>
    <row r="4" spans="1:13">
      <c r="A4" s="1"/>
    </row>
    <row r="5" spans="1:13">
      <c r="A5" s="1"/>
    </row>
    <row r="6" spans="1:13">
      <c r="A6" s="1"/>
    </row>
  </sheetData>
  <mergeCells count="6">
    <mergeCell ref="B1:C1"/>
    <mergeCell ref="D1:E1"/>
    <mergeCell ref="F1:G1"/>
    <mergeCell ref="H1:I1"/>
    <mergeCell ref="J1:K1"/>
    <mergeCell ref="L1:M1"/>
  </mergeCells>
  <conditionalFormatting sqref="M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9"/>
  <sheetViews>
    <sheetView workbookViewId="0">
      <selection activeCell="Q15" sqref="Q15"/>
    </sheetView>
  </sheetViews>
  <sheetFormatPr defaultRowHeight="15"/>
  <cols>
    <col min="1" max="1" width="9.85546875" customWidth="1"/>
    <col min="2" max="31" width="4.5703125" bestFit="1" customWidth="1"/>
    <col min="32" max="34" width="4.5703125" customWidth="1"/>
    <col min="35" max="37" width="4.5703125" bestFit="1" customWidth="1"/>
    <col min="38" max="40" width="7.7109375" customWidth="1"/>
  </cols>
  <sheetData>
    <row r="1" spans="1:40">
      <c r="B1" s="36" t="s">
        <v>2</v>
      </c>
      <c r="C1" s="34"/>
      <c r="D1" s="35"/>
      <c r="E1" s="36" t="s">
        <v>3</v>
      </c>
      <c r="F1" s="34"/>
      <c r="G1" s="34"/>
      <c r="H1" s="36" t="s">
        <v>4</v>
      </c>
      <c r="I1" s="34"/>
      <c r="J1" s="34"/>
      <c r="K1" s="36" t="s">
        <v>88</v>
      </c>
      <c r="L1" s="34"/>
      <c r="M1" s="34"/>
      <c r="N1" s="36" t="s">
        <v>5</v>
      </c>
      <c r="O1" s="34"/>
      <c r="P1" s="34"/>
      <c r="Q1" s="36" t="s">
        <v>89</v>
      </c>
      <c r="R1" s="34"/>
      <c r="S1" s="35"/>
      <c r="T1" s="36" t="s">
        <v>8</v>
      </c>
      <c r="U1" s="34"/>
      <c r="V1" s="35"/>
      <c r="W1" s="36" t="s">
        <v>12</v>
      </c>
      <c r="X1" s="34"/>
      <c r="Y1" s="35"/>
      <c r="Z1" s="36" t="s">
        <v>13</v>
      </c>
      <c r="AA1" s="34"/>
      <c r="AB1" s="35"/>
      <c r="AC1" s="36" t="s">
        <v>90</v>
      </c>
      <c r="AD1" s="34"/>
      <c r="AE1" s="35"/>
      <c r="AF1" s="36" t="s">
        <v>17</v>
      </c>
      <c r="AG1" s="34"/>
      <c r="AH1" s="35"/>
      <c r="AI1" s="34" t="s">
        <v>91</v>
      </c>
      <c r="AJ1" s="34"/>
      <c r="AK1" s="35"/>
      <c r="AL1" s="34" t="s">
        <v>25</v>
      </c>
      <c r="AM1" s="34"/>
      <c r="AN1" s="35"/>
    </row>
    <row r="2" spans="1:40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3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2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  <c r="AL2" s="3" t="s">
        <v>9</v>
      </c>
      <c r="AM2" s="3" t="s">
        <v>10</v>
      </c>
      <c r="AN2" s="4" t="s">
        <v>1</v>
      </c>
    </row>
    <row r="3" spans="1:40">
      <c r="A3" s="5" t="s">
        <v>92</v>
      </c>
      <c r="B3" s="10">
        <v>0.38469999999999999</v>
      </c>
      <c r="C3" s="11">
        <v>0.32550000000000001</v>
      </c>
      <c r="D3" s="12">
        <v>0.35260000000000002</v>
      </c>
      <c r="E3" s="17">
        <v>0.5081</v>
      </c>
      <c r="F3" s="18">
        <v>0.31680000000000003</v>
      </c>
      <c r="G3" s="18">
        <v>0.39029999999999998</v>
      </c>
      <c r="H3" s="15">
        <v>0.49349999999999999</v>
      </c>
      <c r="I3" s="11">
        <v>0.75480000000000003</v>
      </c>
      <c r="J3" s="11">
        <v>0.5968</v>
      </c>
      <c r="K3" s="10">
        <v>0.55979999999999996</v>
      </c>
      <c r="L3" s="11">
        <v>0.26279999999999998</v>
      </c>
      <c r="M3" s="11">
        <v>0.35759999999999997</v>
      </c>
      <c r="N3" s="10">
        <v>0.31979999999999997</v>
      </c>
      <c r="O3" s="11">
        <v>0.77500000000000002</v>
      </c>
      <c r="P3" s="11">
        <v>0.45279999999999998</v>
      </c>
      <c r="Q3" s="10">
        <v>0.32629999999999998</v>
      </c>
      <c r="R3" s="11">
        <v>0.58389999999999997</v>
      </c>
      <c r="S3" s="12">
        <v>0.41860000000000003</v>
      </c>
      <c r="T3" s="10">
        <v>0.74070000000000003</v>
      </c>
      <c r="U3" s="11">
        <v>0.78920000000000001</v>
      </c>
      <c r="V3" s="12">
        <v>0.76419999999999999</v>
      </c>
      <c r="W3" s="10">
        <v>0.34410000000000002</v>
      </c>
      <c r="X3" s="11">
        <v>0.20699999999999999</v>
      </c>
      <c r="Y3" s="12">
        <v>0.25850000000000001</v>
      </c>
      <c r="Z3" s="10">
        <v>0.22020000000000001</v>
      </c>
      <c r="AA3" s="11">
        <v>0.51829999999999998</v>
      </c>
      <c r="AB3" s="12">
        <v>0.30909999999999999</v>
      </c>
      <c r="AC3" s="10">
        <v>0.152</v>
      </c>
      <c r="AD3" s="11">
        <v>0.1186</v>
      </c>
      <c r="AE3" s="12">
        <v>0.13320000000000001</v>
      </c>
      <c r="AF3" s="10">
        <v>0.67820000000000003</v>
      </c>
      <c r="AG3" s="11">
        <v>0.73740000000000006</v>
      </c>
      <c r="AH3" s="12">
        <v>0.70650000000000002</v>
      </c>
      <c r="AI3" s="11">
        <v>0.59399999999999997</v>
      </c>
      <c r="AJ3" s="11">
        <v>0.68730000000000002</v>
      </c>
      <c r="AK3" s="12">
        <v>0.63719999999999999</v>
      </c>
      <c r="AL3" s="17">
        <f t="shared" ref="AL3:AN4" si="0">AVERAGE(B3,E3,H3,N3,Q3,T3,W3,Z3,AC3,AF3,AI3)</f>
        <v>0.4328727272727273</v>
      </c>
      <c r="AM3" s="18">
        <f t="shared" si="0"/>
        <v>0.52852727272727273</v>
      </c>
      <c r="AN3" s="19">
        <f t="shared" si="0"/>
        <v>0.45634545454545455</v>
      </c>
    </row>
    <row r="4" spans="1:40">
      <c r="A4" s="5" t="s">
        <v>93</v>
      </c>
      <c r="B4" s="10">
        <v>0.56200000000000006</v>
      </c>
      <c r="C4" s="11">
        <v>0.2286</v>
      </c>
      <c r="D4" s="12">
        <v>0.32500000000000001</v>
      </c>
      <c r="E4" s="15">
        <v>0.49270000000000003</v>
      </c>
      <c r="F4" s="11">
        <v>0.28589999999999999</v>
      </c>
      <c r="G4" s="11">
        <v>0.3619</v>
      </c>
      <c r="H4" s="10">
        <v>0.35599999999999998</v>
      </c>
      <c r="I4" s="11">
        <v>0.54530000000000001</v>
      </c>
      <c r="J4" s="11">
        <v>0.43070000000000003</v>
      </c>
      <c r="K4" s="10">
        <v>0.51019999999999999</v>
      </c>
      <c r="L4" s="11">
        <v>0.12759999999999999</v>
      </c>
      <c r="M4" s="11">
        <v>0.2041</v>
      </c>
      <c r="N4" s="10">
        <v>0.34470000000000001</v>
      </c>
      <c r="O4" s="11">
        <v>0.83069999999999999</v>
      </c>
      <c r="P4" s="11">
        <v>0.48720000000000002</v>
      </c>
      <c r="Q4" s="10">
        <v>0.52790000000000004</v>
      </c>
      <c r="R4" s="11">
        <v>0.45779999999999998</v>
      </c>
      <c r="S4" s="12">
        <v>0.4904</v>
      </c>
      <c r="T4" s="10">
        <v>0.78159999999999996</v>
      </c>
      <c r="U4" s="11">
        <v>0.76180000000000003</v>
      </c>
      <c r="V4" s="12">
        <v>0.77159999999999995</v>
      </c>
      <c r="W4" s="10">
        <v>0.76629999999999998</v>
      </c>
      <c r="X4" s="11">
        <v>0.2064</v>
      </c>
      <c r="Y4" s="12">
        <v>0.32519999999999999</v>
      </c>
      <c r="Z4" s="10">
        <v>0.55020000000000002</v>
      </c>
      <c r="AA4" s="11">
        <v>0.47539999999999999</v>
      </c>
      <c r="AB4" s="12">
        <v>0.5101</v>
      </c>
      <c r="AC4" s="10">
        <v>0.39760000000000001</v>
      </c>
      <c r="AD4" s="13">
        <v>0.2387</v>
      </c>
      <c r="AE4" s="16">
        <v>0.29830000000000001</v>
      </c>
      <c r="AF4" s="10">
        <v>0.9103</v>
      </c>
      <c r="AG4" s="11">
        <v>0.7712</v>
      </c>
      <c r="AH4" s="12">
        <v>0.83499999999999996</v>
      </c>
      <c r="AI4" s="11">
        <v>0.81430000000000002</v>
      </c>
      <c r="AJ4" s="11">
        <v>0.46529999999999999</v>
      </c>
      <c r="AK4" s="12">
        <v>0.59219999999999995</v>
      </c>
      <c r="AL4" s="10">
        <f t="shared" si="0"/>
        <v>0.59123636363636367</v>
      </c>
      <c r="AM4" s="11">
        <f t="shared" si="0"/>
        <v>0.47882727272727271</v>
      </c>
      <c r="AN4" s="12">
        <f t="shared" si="0"/>
        <v>0.49341818181818181</v>
      </c>
    </row>
    <row r="5" spans="1:40">
      <c r="A5" s="5" t="s">
        <v>94</v>
      </c>
      <c r="B5" s="10">
        <v>0.27739999999999998</v>
      </c>
      <c r="C5" s="11">
        <v>0.28520000000000001</v>
      </c>
      <c r="D5" s="12">
        <v>0.28120000000000001</v>
      </c>
      <c r="E5" s="15">
        <v>0.22900000000000001</v>
      </c>
      <c r="F5" s="11">
        <v>0.10249999999999999</v>
      </c>
      <c r="G5" s="11">
        <v>0.1404</v>
      </c>
      <c r="H5" s="10">
        <v>0.31130000000000002</v>
      </c>
      <c r="I5" s="11">
        <v>0.87180000000000002</v>
      </c>
      <c r="J5" s="11">
        <v>0.4587</v>
      </c>
      <c r="K5" s="10">
        <v>7.0300000000000001E-2</v>
      </c>
      <c r="L5" s="11">
        <v>0.1235</v>
      </c>
      <c r="M5" s="11">
        <v>8.9599999999999999E-2</v>
      </c>
      <c r="N5" s="10">
        <v>0.35949999999999999</v>
      </c>
      <c r="O5" s="11">
        <v>0.85350000000000004</v>
      </c>
      <c r="P5" s="11">
        <v>0.50590000000000002</v>
      </c>
      <c r="Q5" s="10">
        <v>0.34110000000000001</v>
      </c>
      <c r="R5" s="11">
        <v>0.66449999999999998</v>
      </c>
      <c r="S5" s="12">
        <v>0.45079999999999998</v>
      </c>
      <c r="T5" s="10">
        <v>0.91379999999999995</v>
      </c>
      <c r="U5" s="11">
        <v>0.68899999999999995</v>
      </c>
      <c r="V5" s="12">
        <v>0.78559999999999997</v>
      </c>
      <c r="W5" s="10">
        <v>0.16639999999999999</v>
      </c>
      <c r="X5" s="11">
        <v>0.378</v>
      </c>
      <c r="Y5" s="12">
        <v>0.23100000000000001</v>
      </c>
      <c r="Z5" s="10">
        <v>0.15970000000000001</v>
      </c>
      <c r="AA5" s="11">
        <v>0.60009999999999997</v>
      </c>
      <c r="AB5" s="12">
        <v>0.25219999999999998</v>
      </c>
      <c r="AC5" s="10">
        <v>4.7399999999999998E-2</v>
      </c>
      <c r="AD5" s="13">
        <v>0.52190000000000003</v>
      </c>
      <c r="AE5" s="16">
        <v>8.6900000000000005E-2</v>
      </c>
      <c r="AF5" s="10">
        <v>0.78759999999999997</v>
      </c>
      <c r="AG5" s="11">
        <v>0.83560000000000001</v>
      </c>
      <c r="AH5" s="12">
        <v>0.81089999999999995</v>
      </c>
      <c r="AI5" s="11">
        <v>0.58169999999999999</v>
      </c>
      <c r="AJ5" s="11">
        <v>0.75339999999999996</v>
      </c>
      <c r="AK5" s="12">
        <v>0.65649999999999997</v>
      </c>
      <c r="AL5" s="10">
        <f t="shared" ref="AL5:AL6" si="1">AVERAGE(B5,E5,H5,N5,Q5,T5,W5,Z5,AC5,AF5,AI5)</f>
        <v>0.37953636363636362</v>
      </c>
      <c r="AM5" s="11">
        <f t="shared" ref="AM5:AM6" si="2">AVERAGE(C5,F5,I5,O5,R5,U5,X5,AA5,AD5,AG5,AJ5)</f>
        <v>0.59595454545454551</v>
      </c>
      <c r="AN5" s="12">
        <f t="shared" ref="AN5:AN6" si="3">AVERAGE(D5,G5,J5,P5,S5,V5,Y5,AB5,AE5,AH5,AK5)</f>
        <v>0.4236454545454546</v>
      </c>
    </row>
    <row r="6" spans="1:40">
      <c r="A6" s="5" t="s">
        <v>95</v>
      </c>
      <c r="B6" s="10">
        <v>0.3236</v>
      </c>
      <c r="C6" s="11">
        <v>0.36220000000000002</v>
      </c>
      <c r="D6" s="12">
        <v>0.34179999999999999</v>
      </c>
      <c r="E6" s="15">
        <v>0.38250000000000001</v>
      </c>
      <c r="F6" s="11">
        <v>0.20649999999999999</v>
      </c>
      <c r="G6" s="11">
        <v>0.26819999999999999</v>
      </c>
      <c r="H6" s="10">
        <v>0.49099999999999999</v>
      </c>
      <c r="I6" s="11">
        <v>0.71989999999999998</v>
      </c>
      <c r="J6" s="11">
        <v>0.58379999999999999</v>
      </c>
      <c r="K6" s="10">
        <v>7.0499999999999993E-2</v>
      </c>
      <c r="L6" s="11">
        <v>0.29420000000000002</v>
      </c>
      <c r="M6" s="11">
        <v>0.1137</v>
      </c>
      <c r="N6" s="10">
        <v>0.56489999999999996</v>
      </c>
      <c r="O6" s="11">
        <v>0.76259999999999994</v>
      </c>
      <c r="P6" s="11">
        <v>0.64910000000000001</v>
      </c>
      <c r="Q6" s="10">
        <v>0.53469999999999995</v>
      </c>
      <c r="R6" s="11">
        <v>0.53990000000000005</v>
      </c>
      <c r="S6" s="12">
        <v>0.5373</v>
      </c>
      <c r="T6" s="10">
        <v>0.90459999999999996</v>
      </c>
      <c r="U6" s="11">
        <v>0.60429999999999995</v>
      </c>
      <c r="V6" s="12">
        <v>0.72450000000000003</v>
      </c>
      <c r="W6" s="10">
        <v>0.54790000000000005</v>
      </c>
      <c r="X6" s="11">
        <v>0.28860000000000002</v>
      </c>
      <c r="Y6" s="12">
        <v>0.378</v>
      </c>
      <c r="Z6" s="10">
        <v>0.36880000000000002</v>
      </c>
      <c r="AA6" s="11">
        <v>0.60409999999999997</v>
      </c>
      <c r="AB6" s="12">
        <v>0.45800000000000002</v>
      </c>
      <c r="AC6" s="10">
        <v>0.1938</v>
      </c>
      <c r="AD6" s="13">
        <v>0.1787</v>
      </c>
      <c r="AE6" s="16">
        <v>0.186</v>
      </c>
      <c r="AF6" s="10">
        <v>0.92700000000000005</v>
      </c>
      <c r="AG6" s="11">
        <v>0.74580000000000002</v>
      </c>
      <c r="AH6" s="12">
        <v>0.8266</v>
      </c>
      <c r="AI6" s="11">
        <v>0.72189999999999999</v>
      </c>
      <c r="AJ6" s="11">
        <v>0.62019999999999997</v>
      </c>
      <c r="AK6" s="12">
        <v>0.66720000000000002</v>
      </c>
      <c r="AL6" s="10">
        <f t="shared" si="1"/>
        <v>0.54188181818181813</v>
      </c>
      <c r="AM6" s="11">
        <f t="shared" si="2"/>
        <v>0.51207272727272724</v>
      </c>
      <c r="AN6" s="12">
        <f t="shared" si="3"/>
        <v>0.51095454545454555</v>
      </c>
    </row>
    <row r="7" spans="1:40">
      <c r="A7" s="5"/>
      <c r="B7" s="10"/>
      <c r="C7" s="11"/>
      <c r="D7" s="12"/>
      <c r="E7" s="15"/>
      <c r="F7" s="11"/>
      <c r="G7" s="11"/>
      <c r="H7" s="10"/>
      <c r="I7" s="11"/>
      <c r="J7" s="11"/>
      <c r="K7" s="10"/>
      <c r="L7" s="11"/>
      <c r="M7" s="11"/>
      <c r="N7" s="10"/>
      <c r="O7" s="11"/>
      <c r="P7" s="11"/>
      <c r="Q7" s="10"/>
      <c r="R7" s="11"/>
      <c r="S7" s="12"/>
      <c r="T7" s="10"/>
      <c r="U7" s="11"/>
      <c r="V7" s="12"/>
      <c r="W7" s="10"/>
      <c r="X7" s="11"/>
      <c r="Y7" s="12"/>
      <c r="Z7" s="10"/>
      <c r="AA7" s="11"/>
      <c r="AB7" s="12"/>
      <c r="AC7" s="10"/>
      <c r="AD7" s="13"/>
      <c r="AE7" s="16"/>
      <c r="AF7" s="10"/>
      <c r="AG7" s="11"/>
      <c r="AH7" s="12"/>
      <c r="AI7" s="11"/>
      <c r="AJ7" s="11"/>
      <c r="AK7" s="12"/>
      <c r="AL7" s="10"/>
      <c r="AM7" s="11"/>
      <c r="AN7" s="12"/>
    </row>
    <row r="8" spans="1:40">
      <c r="A8" s="5"/>
      <c r="B8" s="10"/>
      <c r="C8" s="11"/>
      <c r="D8" s="12"/>
      <c r="E8" s="15"/>
      <c r="F8" s="11"/>
      <c r="G8" s="11"/>
      <c r="H8" s="10"/>
      <c r="I8" s="11"/>
      <c r="J8" s="11"/>
      <c r="K8" s="10"/>
      <c r="L8" s="11"/>
      <c r="M8" s="11"/>
      <c r="N8" s="10"/>
      <c r="O8" s="11"/>
      <c r="P8" s="11"/>
      <c r="Q8" s="10"/>
      <c r="R8" s="11"/>
      <c r="S8" s="12"/>
      <c r="T8" s="10"/>
      <c r="U8" s="11"/>
      <c r="V8" s="12"/>
      <c r="W8" s="10"/>
      <c r="X8" s="11"/>
      <c r="Y8" s="12"/>
      <c r="Z8" s="10"/>
      <c r="AA8" s="11"/>
      <c r="AB8" s="12"/>
      <c r="AC8" s="10"/>
      <c r="AD8" s="13"/>
      <c r="AE8" s="16"/>
      <c r="AF8" s="10"/>
      <c r="AG8" s="11"/>
      <c r="AH8" s="12"/>
      <c r="AI8" s="11"/>
      <c r="AJ8" s="11"/>
      <c r="AK8" s="12"/>
      <c r="AL8" s="10"/>
      <c r="AM8" s="11"/>
      <c r="AN8" s="12"/>
    </row>
    <row r="9" spans="1:40">
      <c r="A9" s="5"/>
      <c r="B9" s="10"/>
      <c r="C9" s="11"/>
      <c r="D9" s="12"/>
      <c r="E9" s="15"/>
      <c r="F9" s="11"/>
      <c r="G9" s="11"/>
      <c r="H9" s="10"/>
      <c r="I9" s="11"/>
      <c r="J9" s="11"/>
      <c r="K9" s="10"/>
      <c r="L9" s="11"/>
      <c r="M9" s="11"/>
      <c r="N9" s="10"/>
      <c r="O9" s="11"/>
      <c r="P9" s="11"/>
      <c r="Q9" s="10"/>
      <c r="R9" s="11"/>
      <c r="S9" s="12"/>
      <c r="T9" s="10"/>
      <c r="U9" s="11"/>
      <c r="V9" s="12"/>
      <c r="W9" s="10"/>
      <c r="X9" s="11"/>
      <c r="Y9" s="12"/>
      <c r="Z9" s="10"/>
      <c r="AA9" s="11"/>
      <c r="AB9" s="12"/>
      <c r="AC9" s="10"/>
      <c r="AD9" s="13"/>
      <c r="AE9" s="16"/>
      <c r="AF9" s="10"/>
      <c r="AG9" s="11"/>
      <c r="AH9" s="12"/>
      <c r="AI9" s="11"/>
      <c r="AJ9" s="11"/>
      <c r="AK9" s="12"/>
      <c r="AL9" s="10"/>
      <c r="AM9" s="11"/>
      <c r="AN9" s="12"/>
    </row>
  </sheetData>
  <mergeCells count="13">
    <mergeCell ref="AL1:AN1"/>
    <mergeCell ref="B1:D1"/>
    <mergeCell ref="E1:G1"/>
    <mergeCell ref="H1:J1"/>
    <mergeCell ref="N1:P1"/>
    <mergeCell ref="Q1:S1"/>
    <mergeCell ref="T1:V1"/>
    <mergeCell ref="W1:Y1"/>
    <mergeCell ref="Z1:AB1"/>
    <mergeCell ref="AC1:AE1"/>
    <mergeCell ref="AF1:AH1"/>
    <mergeCell ref="AI1:AK1"/>
    <mergeCell ref="K1:M1"/>
  </mergeCells>
  <conditionalFormatting sqref="D3:D9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3:AN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9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4:AE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9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BP4D</vt:lpstr>
      <vt:lpstr>SEMAINE</vt:lpstr>
      <vt:lpstr>BP4D_intensity</vt:lpstr>
      <vt:lpstr>BP4D_int_seg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2015-01-28T13:33:33Z</dcterms:modified>
</cp:coreProperties>
</file>