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2930" windowHeight="7800" activeTab="1"/>
  </bookViews>
  <sheets>
    <sheet name="BP4D" sheetId="1" r:id="rId1"/>
    <sheet name="SEMAINE" sheetId="2" r:id="rId2"/>
    <sheet name="BP4D_intensity" sheetId="3" r:id="rId3"/>
  </sheets>
  <calcPr calcId="145621" refMode="R1C1"/>
</workbook>
</file>

<file path=xl/calcChain.xml><?xml version="1.0" encoding="utf-8"?>
<calcChain xmlns="http://schemas.openxmlformats.org/spreadsheetml/2006/main">
  <c r="L12" i="3" l="1"/>
  <c r="M12" i="3"/>
  <c r="L11" i="3" l="1"/>
  <c r="M11" i="3"/>
  <c r="AI31" i="1"/>
  <c r="AJ31" i="1"/>
  <c r="AK31" i="1"/>
  <c r="AI29" i="1"/>
  <c r="AJ29" i="1"/>
  <c r="AK29" i="1"/>
  <c r="AI30" i="1"/>
  <c r="AJ30" i="1"/>
  <c r="AK30" i="1"/>
  <c r="T25" i="2"/>
  <c r="U25" i="2"/>
  <c r="V25" i="2"/>
  <c r="T26" i="2"/>
  <c r="U26" i="2"/>
  <c r="V26" i="2"/>
  <c r="T27" i="2"/>
  <c r="U27" i="2"/>
  <c r="V27" i="2"/>
  <c r="L10" i="3"/>
  <c r="M10" i="3"/>
  <c r="K6" i="3"/>
  <c r="K5" i="3"/>
  <c r="K4" i="3"/>
  <c r="K3" i="3"/>
  <c r="I6" i="3"/>
  <c r="I5" i="3"/>
  <c r="I4" i="3"/>
  <c r="I3" i="3"/>
  <c r="G6" i="3"/>
  <c r="G5" i="3"/>
  <c r="G4" i="3"/>
  <c r="G3" i="3"/>
  <c r="E6" i="3"/>
  <c r="E5" i="3"/>
  <c r="E4" i="3"/>
  <c r="E3" i="3"/>
  <c r="C6" i="3"/>
  <c r="C5" i="3"/>
  <c r="C4" i="3"/>
  <c r="C3" i="3"/>
  <c r="AI28" i="1"/>
  <c r="AJ28" i="1"/>
  <c r="AK28" i="1"/>
  <c r="AI27" i="1"/>
  <c r="AJ27" i="1"/>
  <c r="AK27" i="1"/>
  <c r="T24" i="2"/>
  <c r="U24" i="2"/>
  <c r="V24" i="2"/>
  <c r="AI26" i="1"/>
  <c r="AJ26" i="1"/>
  <c r="AK26" i="1"/>
  <c r="T23" i="2"/>
  <c r="U23" i="2"/>
  <c r="V23" i="2"/>
  <c r="T22" i="2"/>
  <c r="U22" i="2"/>
  <c r="V22" i="2"/>
  <c r="T20" i="2"/>
  <c r="U20" i="2"/>
  <c r="V20" i="2"/>
  <c r="T21" i="2"/>
  <c r="U21" i="2"/>
  <c r="V21" i="2"/>
  <c r="T19" i="2"/>
  <c r="U19" i="2"/>
  <c r="V19" i="2"/>
  <c r="AI25" i="1"/>
  <c r="AJ25" i="1"/>
  <c r="AK25" i="1"/>
  <c r="AI24" i="1"/>
  <c r="AJ24" i="1"/>
  <c r="AK24" i="1"/>
  <c r="AI23" i="1"/>
  <c r="AJ23" i="1"/>
  <c r="AK23" i="1"/>
  <c r="AI22" i="1" l="1"/>
  <c r="AJ22" i="1"/>
  <c r="AK22" i="1"/>
  <c r="AI21" i="1"/>
  <c r="AJ21" i="1"/>
  <c r="AK21" i="1"/>
  <c r="AI20" i="1"/>
  <c r="AJ20" i="1"/>
  <c r="AK20" i="1"/>
  <c r="L5" i="3"/>
  <c r="M5" i="3"/>
  <c r="L6" i="3"/>
  <c r="M6" i="3"/>
  <c r="L4" i="3"/>
  <c r="M4" i="3"/>
  <c r="M3" i="3"/>
  <c r="L3" i="3"/>
  <c r="AK19" i="1"/>
  <c r="AJ19" i="1"/>
  <c r="AI19" i="1"/>
  <c r="AI18" i="1"/>
  <c r="AJ18" i="1"/>
  <c r="AK18" i="1"/>
  <c r="T17" i="2"/>
  <c r="U17" i="2"/>
  <c r="V17" i="2"/>
  <c r="T18" i="2"/>
  <c r="U18" i="2"/>
  <c r="V18" i="2"/>
  <c r="V16" i="2" l="1"/>
  <c r="U16" i="2"/>
  <c r="T16" i="2"/>
  <c r="V15" i="2"/>
  <c r="U15" i="2"/>
  <c r="T15" i="2"/>
  <c r="AI16" i="1"/>
  <c r="AJ16" i="1"/>
  <c r="AK16" i="1"/>
  <c r="AI17" i="1"/>
  <c r="AJ17" i="1"/>
  <c r="AK17" i="1"/>
  <c r="T11" i="2" l="1"/>
  <c r="U11" i="2"/>
  <c r="V11" i="2"/>
  <c r="T12" i="2"/>
  <c r="U12" i="2"/>
  <c r="V12" i="2"/>
  <c r="T13" i="2"/>
  <c r="U13" i="2"/>
  <c r="V13" i="2"/>
  <c r="T14" i="2"/>
  <c r="U14" i="2"/>
  <c r="V14" i="2"/>
  <c r="AI12" i="1"/>
  <c r="AJ12" i="1"/>
  <c r="AK12" i="1"/>
  <c r="AI13" i="1"/>
  <c r="AJ13" i="1"/>
  <c r="AK13" i="1"/>
  <c r="AI14" i="1"/>
  <c r="AJ14" i="1"/>
  <c r="AK14" i="1"/>
  <c r="AI15" i="1"/>
  <c r="AJ15" i="1"/>
  <c r="AK15" i="1"/>
  <c r="AI10" i="1" l="1"/>
  <c r="AJ10" i="1"/>
  <c r="AK10" i="1"/>
  <c r="AI11" i="1"/>
  <c r="AJ11" i="1"/>
  <c r="AK11" i="1"/>
  <c r="AI4" i="1" l="1"/>
  <c r="AJ4" i="1"/>
  <c r="AK4" i="1"/>
  <c r="AI5" i="1"/>
  <c r="AJ5" i="1"/>
  <c r="AK5" i="1"/>
  <c r="AI6" i="1"/>
  <c r="AJ6" i="1"/>
  <c r="AK6" i="1"/>
  <c r="AI7" i="1"/>
  <c r="AJ7" i="1"/>
  <c r="AK7" i="1"/>
  <c r="AI8" i="1"/>
  <c r="AJ8" i="1"/>
  <c r="AK8" i="1"/>
  <c r="AI9" i="1"/>
  <c r="AJ9" i="1"/>
  <c r="AK9" i="1"/>
  <c r="AJ3" i="1"/>
  <c r="AK3" i="1"/>
  <c r="AI3" i="1"/>
  <c r="T9" i="2"/>
  <c r="U9" i="2"/>
  <c r="V9" i="2"/>
  <c r="T10" i="2"/>
  <c r="U10" i="2"/>
  <c r="V10" i="2"/>
  <c r="V4" i="2"/>
  <c r="V5" i="2"/>
  <c r="V6" i="2"/>
  <c r="V7" i="2"/>
  <c r="V8" i="2"/>
  <c r="V3" i="2"/>
  <c r="U4" i="2"/>
  <c r="U5" i="2"/>
  <c r="U6" i="2"/>
  <c r="U7" i="2"/>
  <c r="U8" i="2"/>
  <c r="U3" i="2"/>
  <c r="T4" i="2"/>
  <c r="T5" i="2"/>
  <c r="T6" i="2"/>
  <c r="T7" i="2"/>
  <c r="T8" i="2"/>
  <c r="T3" i="2"/>
</calcChain>
</file>

<file path=xl/sharedStrings.xml><?xml version="1.0" encoding="utf-8"?>
<sst xmlns="http://schemas.openxmlformats.org/spreadsheetml/2006/main" count="177" uniqueCount="84">
  <si>
    <t>DEVEL</t>
  </si>
  <si>
    <t>F1</t>
  </si>
  <si>
    <t>AU1</t>
  </si>
  <si>
    <t>AU2</t>
  </si>
  <si>
    <t>AU4</t>
  </si>
  <si>
    <t>AU6</t>
  </si>
  <si>
    <t>AU7</t>
  </si>
  <si>
    <t>AU10</t>
  </si>
  <si>
    <t>AU12</t>
  </si>
  <si>
    <t>Pr</t>
  </si>
  <si>
    <t>Rec</t>
  </si>
  <si>
    <t>AU14</t>
  </si>
  <si>
    <t>AU15</t>
  </si>
  <si>
    <t>AU17</t>
  </si>
  <si>
    <t>AU23</t>
  </si>
  <si>
    <t>-</t>
  </si>
  <si>
    <t>Psyche (neutral extracted without bins)</t>
  </si>
  <si>
    <t>AU25</t>
  </si>
  <si>
    <t>AU45</t>
  </si>
  <si>
    <t>BP4D trained (static), generic PCA</t>
  </si>
  <si>
    <t>SEMAINE trained (static), generic PCA</t>
  </si>
  <si>
    <t>SEMAINE trained (dynamic) generic PCA</t>
  </si>
  <si>
    <t>BP4D trained (dynamic) generic PCA</t>
  </si>
  <si>
    <t>SEMAINE trained (static), specific PCA</t>
  </si>
  <si>
    <t>SEMAINE trained (dynamic) specific PCA</t>
  </si>
  <si>
    <t>Averages</t>
  </si>
  <si>
    <t>DISFA train, gen PCA, static model</t>
  </si>
  <si>
    <t>Psyche ( multiple bins)</t>
  </si>
  <si>
    <t>DISFA train, gen PCA, dynamic model (p. participant)</t>
  </si>
  <si>
    <t>DISFA train, gen PCA, dynamic model (p. video)</t>
  </si>
  <si>
    <t>BP4D trained (static), specific PCA</t>
  </si>
  <si>
    <t>BP4D trained (dynamic) specific PCA</t>
  </si>
  <si>
    <t>SEMAINE MLP static</t>
  </si>
  <si>
    <t>SEMAINE MLP dynamic</t>
  </si>
  <si>
    <t>SEMAINE train, spec PCA (static)</t>
  </si>
  <si>
    <t>SEMAINE train, spec PCA (dynamic)</t>
  </si>
  <si>
    <t>SEMAINE train, gen PCA (static)</t>
  </si>
  <si>
    <t>SEMAINE train, gen PCA (dynamic)</t>
  </si>
  <si>
    <t>BP4D train, spec PCA (static)</t>
  </si>
  <si>
    <t>BP4D train, spec PCA (dynamic)</t>
  </si>
  <si>
    <t>BP4D train, gen PCA (static)</t>
  </si>
  <si>
    <t>BP4D train, gen PCA (dynamic)</t>
  </si>
  <si>
    <t>Combined train, static</t>
  </si>
  <si>
    <t>Combined train, dynamic</t>
  </si>
  <si>
    <t>SEMAINE trained RBF (static)</t>
  </si>
  <si>
    <t>SEMAINE trained RBF (dynamic)</t>
  </si>
  <si>
    <t>Trained on intensity (static)</t>
  </si>
  <si>
    <t>Trained on intensity (dynamic)</t>
  </si>
  <si>
    <t>Trained on intensity (static, shifted)</t>
  </si>
  <si>
    <t>Trained on intensity (dynamic, shifted)</t>
  </si>
  <si>
    <t>Corr</t>
  </si>
  <si>
    <t>RMSE</t>
  </si>
  <si>
    <t>Trained on intensity (static) - rounded</t>
  </si>
  <si>
    <t>Trained on intensity (dynamic) - ruonded</t>
  </si>
  <si>
    <t>BP4D trained (static) logistic regression</t>
  </si>
  <si>
    <t>BP4D trained (static) logistic regression - tanh</t>
  </si>
  <si>
    <t>BP4D trained (static) logistic regression joint</t>
  </si>
  <si>
    <t>BP4D MLP basic joint</t>
  </si>
  <si>
    <t>BP4D trained (static) logistic regression - eucl err.</t>
  </si>
  <si>
    <t>Psyche (trained on DISFA and using mult bins, neutral median)</t>
  </si>
  <si>
    <t>DISFA train with gen PCA, new alignment, dynamic model</t>
  </si>
  <si>
    <t>DISFA train with gen PCA and new alignment, static model</t>
  </si>
  <si>
    <t>BP4D MLP basic separate</t>
  </si>
  <si>
    <t>SEMAINE MLP static (scale)</t>
  </si>
  <si>
    <t>SEMAINE MLP dynamic (scale)</t>
  </si>
  <si>
    <t>SEMAINE MLP static with geom</t>
  </si>
  <si>
    <t>SEMAINE MLP dynamic with geom</t>
  </si>
  <si>
    <t>BP4D MLP scale</t>
  </si>
  <si>
    <t>AU28 *might need sep model</t>
  </si>
  <si>
    <t>BP4D MLP dynamic</t>
  </si>
  <si>
    <t>MLP</t>
  </si>
  <si>
    <t>BP4D MLP static geom</t>
  </si>
  <si>
    <t>Combined train MLP</t>
  </si>
  <si>
    <t>MLP geom</t>
  </si>
  <si>
    <t>MSE</t>
  </si>
  <si>
    <t>SEMAINE MLP combined static</t>
  </si>
  <si>
    <t>SEMAINE MLP combined static geom</t>
  </si>
  <si>
    <t>SEMAINE SVM geometry dyn</t>
  </si>
  <si>
    <t>BP4D SVM static geometry</t>
  </si>
  <si>
    <t>Combined train MLP geom</t>
  </si>
  <si>
    <t>MLP combined</t>
  </si>
  <si>
    <t>MLP combined geom</t>
  </si>
  <si>
    <t>SEMAINE SVM geometry stat</t>
  </si>
  <si>
    <t>DISFA SVM geometry dyn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</si>
</sst>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1" xfId="0" applyNumberFormat="1" applyBorder="1"/>
    <xf numFmtId="2" fontId="0" fillId="0" borderId="0" xfId="0" applyNumberFormat="1" applyBorder="1"/>
    <xf numFmtId="2" fontId="0" fillId="0" borderId="2" xfId="0" applyNumberFormat="1" applyBorder="1"/>
    <xf numFmtId="2" fontId="4" fillId="0" borderId="1" xfId="0" applyNumberFormat="1" applyFont="1" applyFill="1" applyBorder="1"/>
    <xf numFmtId="2" fontId="4" fillId="0" borderId="0" xfId="0" applyNumberFormat="1" applyFont="1" applyFill="1" applyBorder="1"/>
    <xf numFmtId="2" fontId="4" fillId="0" borderId="2" xfId="0" applyNumberFormat="1" applyFont="1" applyFill="1" applyBorder="1"/>
    <xf numFmtId="2" fontId="4" fillId="0" borderId="0" xfId="1" applyNumberFormat="1" applyFont="1" applyFill="1" applyBorder="1"/>
    <xf numFmtId="0" fontId="4" fillId="0" borderId="0" xfId="0" applyFont="1" applyFill="1"/>
    <xf numFmtId="2" fontId="4" fillId="0" borderId="1" xfId="1" applyNumberFormat="1" applyFont="1" applyFill="1" applyBorder="1"/>
    <xf numFmtId="2" fontId="4" fillId="0" borderId="2" xfId="1" applyNumberFormat="1" applyFont="1" applyFill="1" applyBorder="1"/>
    <xf numFmtId="2" fontId="4" fillId="0" borderId="6" xfId="0" applyNumberFormat="1" applyFont="1" applyFill="1" applyBorder="1"/>
    <xf numFmtId="2" fontId="4" fillId="0" borderId="7" xfId="0" applyNumberFormat="1" applyFont="1" applyFill="1" applyBorder="1"/>
    <xf numFmtId="2" fontId="4" fillId="0" borderId="8" xfId="0" applyNumberFormat="1" applyFont="1" applyFill="1" applyBorder="1"/>
    <xf numFmtId="0" fontId="0" fillId="0" borderId="1" xfId="0" applyBorder="1"/>
    <xf numFmtId="0" fontId="0" fillId="0" borderId="0" xfId="0" applyBorder="1"/>
    <xf numFmtId="4" fontId="0" fillId="0" borderId="1" xfId="0" applyNumberFormat="1" applyBorder="1"/>
    <xf numFmtId="4" fontId="0" fillId="0" borderId="0" xfId="0" applyNumberFormat="1" applyFill="1" applyBorder="1"/>
    <xf numFmtId="4" fontId="0" fillId="0" borderId="0" xfId="0" applyNumberFormat="1" applyBorder="1"/>
    <xf numFmtId="0" fontId="2" fillId="0" borderId="0" xfId="0" applyFont="1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Fill="1" applyBorder="1"/>
    <xf numFmtId="2" fontId="0" fillId="0" borderId="0" xfId="0" applyNumberFormat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0"/>
  <sheetViews>
    <sheetView zoomScale="80" zoomScaleNormal="80" workbookViewId="0">
      <selection activeCell="F31" sqref="F31"/>
    </sheetView>
  </sheetViews>
  <sheetFormatPr defaultRowHeight="15" x14ac:dyDescent="0.25"/>
  <cols>
    <col min="1" max="1" width="41.5703125" customWidth="1"/>
    <col min="2" max="37" width="4.5703125" customWidth="1"/>
  </cols>
  <sheetData>
    <row r="1" spans="1:37" x14ac:dyDescent="0.25">
      <c r="B1" s="33" t="s">
        <v>2</v>
      </c>
      <c r="C1" s="31"/>
      <c r="D1" s="32"/>
      <c r="E1" s="33" t="s">
        <v>3</v>
      </c>
      <c r="F1" s="31"/>
      <c r="G1" s="31"/>
      <c r="H1" s="33" t="s">
        <v>4</v>
      </c>
      <c r="I1" s="31"/>
      <c r="J1" s="31"/>
      <c r="K1" s="33" t="s">
        <v>5</v>
      </c>
      <c r="L1" s="31"/>
      <c r="M1" s="31"/>
      <c r="N1" s="33" t="s">
        <v>6</v>
      </c>
      <c r="O1" s="31"/>
      <c r="P1" s="32"/>
      <c r="Q1" s="33" t="s">
        <v>7</v>
      </c>
      <c r="R1" s="31"/>
      <c r="S1" s="32"/>
      <c r="T1" s="33" t="s">
        <v>8</v>
      </c>
      <c r="U1" s="31"/>
      <c r="V1" s="32"/>
      <c r="W1" s="33" t="s">
        <v>11</v>
      </c>
      <c r="X1" s="31"/>
      <c r="Y1" s="32"/>
      <c r="Z1" s="33" t="s">
        <v>12</v>
      </c>
      <c r="AA1" s="31"/>
      <c r="AB1" s="32"/>
      <c r="AC1" s="33" t="s">
        <v>13</v>
      </c>
      <c r="AD1" s="31"/>
      <c r="AE1" s="32"/>
      <c r="AF1" s="31" t="s">
        <v>14</v>
      </c>
      <c r="AG1" s="31"/>
      <c r="AH1" s="32"/>
      <c r="AI1" s="31" t="s">
        <v>25</v>
      </c>
      <c r="AJ1" s="31"/>
      <c r="AK1" s="32"/>
    </row>
    <row r="2" spans="1:37" x14ac:dyDescent="0.25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3" t="s">
        <v>1</v>
      </c>
      <c r="H2" s="2" t="s">
        <v>9</v>
      </c>
      <c r="I2" s="3" t="s">
        <v>10</v>
      </c>
      <c r="J2" s="3" t="s">
        <v>1</v>
      </c>
      <c r="K2" s="2" t="s">
        <v>9</v>
      </c>
      <c r="L2" s="3" t="s">
        <v>10</v>
      </c>
      <c r="M2" s="3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  <c r="W2" s="2" t="s">
        <v>9</v>
      </c>
      <c r="X2" s="3" t="s">
        <v>10</v>
      </c>
      <c r="Y2" s="4" t="s">
        <v>1</v>
      </c>
      <c r="Z2" s="2" t="s">
        <v>9</v>
      </c>
      <c r="AA2" s="3" t="s">
        <v>10</v>
      </c>
      <c r="AB2" s="4" t="s">
        <v>1</v>
      </c>
      <c r="AC2" s="2" t="s">
        <v>9</v>
      </c>
      <c r="AD2" s="3" t="s">
        <v>10</v>
      </c>
      <c r="AE2" s="4" t="s">
        <v>1</v>
      </c>
      <c r="AF2" s="3" t="s">
        <v>9</v>
      </c>
      <c r="AG2" s="3" t="s">
        <v>10</v>
      </c>
      <c r="AH2" s="4" t="s">
        <v>1</v>
      </c>
      <c r="AI2" s="3" t="s">
        <v>9</v>
      </c>
      <c r="AJ2" s="3" t="s">
        <v>10</v>
      </c>
      <c r="AK2" s="4" t="s">
        <v>1</v>
      </c>
    </row>
    <row r="3" spans="1:37" x14ac:dyDescent="0.25">
      <c r="A3" s="5" t="s">
        <v>27</v>
      </c>
      <c r="B3" s="10">
        <v>0.48799999999999999</v>
      </c>
      <c r="C3" s="11">
        <v>0.24099999999999999</v>
      </c>
      <c r="D3" s="12">
        <v>0.32300000000000001</v>
      </c>
      <c r="E3" s="17">
        <v>0.69699999999999995</v>
      </c>
      <c r="F3" s="18">
        <v>8.1000000000000003E-2</v>
      </c>
      <c r="G3" s="18">
        <v>0.14599999999999999</v>
      </c>
      <c r="H3" s="15">
        <v>0.61599999999999999</v>
      </c>
      <c r="I3" s="11">
        <v>0.10299999999999999</v>
      </c>
      <c r="J3" s="11">
        <v>0.17699999999999999</v>
      </c>
      <c r="K3" s="10">
        <v>0.91800000000000004</v>
      </c>
      <c r="L3" s="11">
        <v>0.34</v>
      </c>
      <c r="M3" s="11">
        <v>0.496</v>
      </c>
      <c r="N3" s="10" t="s">
        <v>15</v>
      </c>
      <c r="O3" s="11" t="s">
        <v>15</v>
      </c>
      <c r="P3" s="12" t="s">
        <v>15</v>
      </c>
      <c r="Q3" s="10" t="s">
        <v>15</v>
      </c>
      <c r="R3" s="11" t="s">
        <v>15</v>
      </c>
      <c r="S3" s="12" t="s">
        <v>15</v>
      </c>
      <c r="T3" s="10">
        <v>0.98</v>
      </c>
      <c r="U3" s="11">
        <v>0.26100000000000001</v>
      </c>
      <c r="V3" s="12">
        <v>0.41199999999999998</v>
      </c>
      <c r="W3" s="10" t="s">
        <v>15</v>
      </c>
      <c r="X3" s="11" t="s">
        <v>15</v>
      </c>
      <c r="Y3" s="12" t="s">
        <v>15</v>
      </c>
      <c r="Z3" s="10" t="s">
        <v>15</v>
      </c>
      <c r="AA3" s="11" t="s">
        <v>15</v>
      </c>
      <c r="AB3" s="12" t="s">
        <v>15</v>
      </c>
      <c r="AC3" s="10">
        <v>0.89</v>
      </c>
      <c r="AD3" s="11">
        <v>2.9000000000000001E-2</v>
      </c>
      <c r="AE3" s="12">
        <v>5.5E-2</v>
      </c>
      <c r="AF3" s="11" t="s">
        <v>15</v>
      </c>
      <c r="AG3" s="11" t="s">
        <v>15</v>
      </c>
      <c r="AH3" s="12" t="s">
        <v>15</v>
      </c>
      <c r="AI3" s="17">
        <f>AVERAGE(B3,E3,H3,K3,N3,Q3,T3,W3,Z3,AC3,AF3)</f>
        <v>0.76483333333333337</v>
      </c>
      <c r="AJ3" s="18">
        <f t="shared" ref="AJ3:AK3" si="0">AVERAGE(C3,F3,I3,L3,O3,R3,U3,X3,AA3,AD3,AG3)</f>
        <v>0.17583333333333331</v>
      </c>
      <c r="AK3" s="19">
        <f t="shared" si="0"/>
        <v>0.26816666666666661</v>
      </c>
    </row>
    <row r="4" spans="1:37" x14ac:dyDescent="0.25">
      <c r="A4" s="5" t="s">
        <v>16</v>
      </c>
      <c r="B4" s="10">
        <v>0.498</v>
      </c>
      <c r="C4" s="11">
        <v>0.248</v>
      </c>
      <c r="D4" s="12">
        <v>0.33100000000000002</v>
      </c>
      <c r="E4" s="15">
        <v>0.73699999999999999</v>
      </c>
      <c r="F4" s="11">
        <v>0.09</v>
      </c>
      <c r="G4" s="11">
        <v>0.161</v>
      </c>
      <c r="H4" s="10">
        <v>0.54600000000000004</v>
      </c>
      <c r="I4" s="11">
        <v>0.112</v>
      </c>
      <c r="J4" s="11">
        <v>0.186</v>
      </c>
      <c r="K4" s="10">
        <v>0.91700000000000004</v>
      </c>
      <c r="L4" s="11">
        <v>0.36599999999999999</v>
      </c>
      <c r="M4" s="11">
        <v>0.52300000000000002</v>
      </c>
      <c r="N4" s="10"/>
      <c r="O4" s="11"/>
      <c r="P4" s="12"/>
      <c r="Q4" s="10"/>
      <c r="R4" s="11"/>
      <c r="S4" s="12"/>
      <c r="T4" s="10">
        <v>0.97</v>
      </c>
      <c r="U4" s="11">
        <v>0.28699999999999998</v>
      </c>
      <c r="V4" s="12">
        <v>0.443</v>
      </c>
      <c r="W4" s="10"/>
      <c r="X4" s="11"/>
      <c r="Y4" s="12"/>
      <c r="Z4" s="10">
        <v>9.4E-2</v>
      </c>
      <c r="AA4" s="13">
        <v>3.2000000000000001E-2</v>
      </c>
      <c r="AB4" s="16">
        <v>0.06</v>
      </c>
      <c r="AC4" s="10">
        <v>0.88600000000000001</v>
      </c>
      <c r="AD4" s="11">
        <v>3.1E-2</v>
      </c>
      <c r="AE4" s="12">
        <v>0.06</v>
      </c>
      <c r="AF4" s="11"/>
      <c r="AG4" s="11"/>
      <c r="AH4" s="12"/>
      <c r="AI4" s="10">
        <f t="shared" ref="AI4:AI9" si="1">AVERAGE(B4,E4,H4,K4,N4,Q4,T4,W4,Z4,AC4,AF4)</f>
        <v>0.66399999999999992</v>
      </c>
      <c r="AJ4" s="11">
        <f t="shared" ref="AJ4:AJ10" si="2">AVERAGE(C4,F4,I4,L4,O4,R4,U4,X4,AA4,AD4,AG4)</f>
        <v>0.16657142857142856</v>
      </c>
      <c r="AK4" s="12">
        <f t="shared" ref="AK4:AK10" si="3">AVERAGE(D4,G4,J4,M4,P4,S4,V4,Y4,AB4,AE4,AH4)</f>
        <v>0.25200000000000006</v>
      </c>
    </row>
    <row r="5" spans="1:37" x14ac:dyDescent="0.25">
      <c r="A5" s="5" t="s">
        <v>26</v>
      </c>
      <c r="B5" s="10">
        <v>0.39</v>
      </c>
      <c r="C5" s="11">
        <v>0.27900000000000003</v>
      </c>
      <c r="D5" s="12">
        <v>0.32500000000000001</v>
      </c>
      <c r="E5" s="10">
        <v>0.30299999999999999</v>
      </c>
      <c r="F5" s="11">
        <v>0.31900000000000001</v>
      </c>
      <c r="G5" s="11">
        <v>0.311</v>
      </c>
      <c r="H5" s="10">
        <v>0.46</v>
      </c>
      <c r="I5" s="11">
        <v>0.122</v>
      </c>
      <c r="J5" s="11">
        <v>0.193</v>
      </c>
      <c r="K5" s="10">
        <v>0.94599999999999995</v>
      </c>
      <c r="L5" s="11">
        <v>0.28000000000000003</v>
      </c>
      <c r="M5" s="11">
        <v>0.433</v>
      </c>
      <c r="N5" s="10"/>
      <c r="O5" s="11"/>
      <c r="P5" s="12"/>
      <c r="Q5" s="10"/>
      <c r="R5" s="11"/>
      <c r="S5" s="12"/>
      <c r="T5" s="10">
        <v>0.96499999999999997</v>
      </c>
      <c r="U5" s="11">
        <v>0.23699999999999999</v>
      </c>
      <c r="V5" s="12">
        <v>0.38100000000000001</v>
      </c>
      <c r="W5" s="10"/>
      <c r="X5" s="11"/>
      <c r="Y5" s="12"/>
      <c r="Z5" s="10">
        <v>0</v>
      </c>
      <c r="AA5" s="11">
        <v>0</v>
      </c>
      <c r="AB5" s="12">
        <v>0</v>
      </c>
      <c r="AC5" s="10">
        <v>0</v>
      </c>
      <c r="AD5" s="11">
        <v>0</v>
      </c>
      <c r="AE5" s="12">
        <v>0</v>
      </c>
      <c r="AF5" s="11"/>
      <c r="AG5" s="11"/>
      <c r="AH5" s="12"/>
      <c r="AI5" s="10">
        <f t="shared" si="1"/>
        <v>0.43771428571428572</v>
      </c>
      <c r="AJ5" s="11">
        <f t="shared" si="2"/>
        <v>0.17671428571428574</v>
      </c>
      <c r="AK5" s="12">
        <f t="shared" si="3"/>
        <v>0.23471428571428571</v>
      </c>
    </row>
    <row r="6" spans="1:37" ht="16.5" customHeight="1" x14ac:dyDescent="0.25">
      <c r="A6" s="6" t="s">
        <v>28</v>
      </c>
      <c r="B6" s="10">
        <v>0.52600000000000002</v>
      </c>
      <c r="C6" s="11">
        <v>0.35099999999999998</v>
      </c>
      <c r="D6" s="16">
        <v>0.42099999999999999</v>
      </c>
      <c r="E6" s="10">
        <v>0.50800000000000001</v>
      </c>
      <c r="F6" s="11">
        <v>0.223</v>
      </c>
      <c r="G6" s="11">
        <v>0.31</v>
      </c>
      <c r="H6" s="10">
        <v>0.376</v>
      </c>
      <c r="I6" s="11">
        <v>0.28699999999999998</v>
      </c>
      <c r="J6" s="11">
        <v>0.32500000000000001</v>
      </c>
      <c r="K6" s="15">
        <v>0.95699999999999996</v>
      </c>
      <c r="L6" s="11">
        <v>0.39200000000000002</v>
      </c>
      <c r="M6" s="11">
        <v>0.55600000000000005</v>
      </c>
      <c r="N6" s="10"/>
      <c r="O6" s="11"/>
      <c r="P6" s="12"/>
      <c r="Q6" s="10"/>
      <c r="R6" s="11"/>
      <c r="S6" s="12"/>
      <c r="T6" s="10">
        <v>0.94599999999999995</v>
      </c>
      <c r="U6" s="13">
        <v>0.42</v>
      </c>
      <c r="V6" s="16">
        <v>0.58199999999999996</v>
      </c>
      <c r="W6" s="10"/>
      <c r="X6" s="11"/>
      <c r="Y6" s="12"/>
      <c r="Z6" s="10">
        <v>0.35699999999999998</v>
      </c>
      <c r="AA6" s="11">
        <v>5.0000000000000001E-3</v>
      </c>
      <c r="AB6" s="12">
        <v>0.01</v>
      </c>
      <c r="AC6" s="10">
        <v>0.751</v>
      </c>
      <c r="AD6" s="13">
        <v>0.104</v>
      </c>
      <c r="AE6" s="16">
        <v>0.182</v>
      </c>
      <c r="AF6" s="11"/>
      <c r="AG6" s="11"/>
      <c r="AH6" s="12"/>
      <c r="AI6" s="10">
        <f t="shared" si="1"/>
        <v>0.63157142857142856</v>
      </c>
      <c r="AJ6" s="11">
        <f t="shared" si="2"/>
        <v>0.25457142857142856</v>
      </c>
      <c r="AK6" s="12">
        <f t="shared" si="3"/>
        <v>0.3408571428571428</v>
      </c>
    </row>
    <row r="7" spans="1:37" x14ac:dyDescent="0.25">
      <c r="A7" s="5" t="s">
        <v>29</v>
      </c>
      <c r="B7" s="15">
        <v>0.59199999999999997</v>
      </c>
      <c r="C7" s="11">
        <v>0.22600000000000001</v>
      </c>
      <c r="D7" s="12">
        <v>0.32800000000000001</v>
      </c>
      <c r="E7" s="10">
        <v>0.54300000000000004</v>
      </c>
      <c r="F7" s="11">
        <v>0.127</v>
      </c>
      <c r="G7" s="11">
        <v>0.20599999999999999</v>
      </c>
      <c r="H7" s="10">
        <v>0.29599999999999999</v>
      </c>
      <c r="I7" s="11">
        <v>0.113</v>
      </c>
      <c r="J7" s="11">
        <v>0.16400000000000001</v>
      </c>
      <c r="K7" s="10">
        <v>0.91600000000000004</v>
      </c>
      <c r="L7" s="11">
        <v>0.17799999999999999</v>
      </c>
      <c r="M7" s="11">
        <v>0.29799999999999999</v>
      </c>
      <c r="N7" s="10"/>
      <c r="O7" s="11"/>
      <c r="P7" s="12"/>
      <c r="Q7" s="10"/>
      <c r="R7" s="11"/>
      <c r="S7" s="12"/>
      <c r="T7" s="10">
        <v>0.93799999999999994</v>
      </c>
      <c r="U7" s="11">
        <v>0.25800000000000001</v>
      </c>
      <c r="V7" s="12">
        <v>0.40500000000000003</v>
      </c>
      <c r="W7" s="10"/>
      <c r="X7" s="11"/>
      <c r="Y7" s="12"/>
      <c r="Z7" s="15">
        <v>0.61899999999999999</v>
      </c>
      <c r="AA7" s="11">
        <v>1E-3</v>
      </c>
      <c r="AB7" s="12">
        <v>2E-3</v>
      </c>
      <c r="AC7" s="10">
        <v>0.85099999999999998</v>
      </c>
      <c r="AD7" s="11">
        <v>7.1999999999999995E-2</v>
      </c>
      <c r="AE7" s="12">
        <v>0.13200000000000001</v>
      </c>
      <c r="AF7" s="11"/>
      <c r="AG7" s="11"/>
      <c r="AH7" s="12"/>
      <c r="AI7" s="10">
        <f t="shared" si="1"/>
        <v>0.67928571428571427</v>
      </c>
      <c r="AJ7" s="11">
        <f t="shared" si="2"/>
        <v>0.13928571428571426</v>
      </c>
      <c r="AK7" s="12">
        <f t="shared" si="3"/>
        <v>0.21928571428571431</v>
      </c>
    </row>
    <row r="8" spans="1:37" x14ac:dyDescent="0.25">
      <c r="A8" s="5" t="s">
        <v>19</v>
      </c>
      <c r="B8" s="10">
        <v>0.3589</v>
      </c>
      <c r="C8" s="13">
        <v>0.47289999999999999</v>
      </c>
      <c r="D8" s="12">
        <v>0.40810000000000002</v>
      </c>
      <c r="E8" s="10">
        <v>0.29859999999999998</v>
      </c>
      <c r="F8" s="13">
        <v>0.41889999999999999</v>
      </c>
      <c r="G8" s="13">
        <v>0.34870000000000001</v>
      </c>
      <c r="H8" s="10">
        <v>0.39050000000000001</v>
      </c>
      <c r="I8" s="13">
        <v>0.56469999999999998</v>
      </c>
      <c r="J8" s="13">
        <v>0.4617</v>
      </c>
      <c r="K8" s="10">
        <v>0.68940000000000001</v>
      </c>
      <c r="L8" s="13">
        <v>0.88360000000000005</v>
      </c>
      <c r="M8" s="13">
        <v>0.77449999999999997</v>
      </c>
      <c r="N8" s="10">
        <v>0.66279999999999994</v>
      </c>
      <c r="O8" s="13">
        <v>0.92400000000000004</v>
      </c>
      <c r="P8" s="12">
        <v>0.77190000000000003</v>
      </c>
      <c r="Q8" s="15">
        <v>0.77070000000000005</v>
      </c>
      <c r="R8" s="13">
        <v>0.95709999999999995</v>
      </c>
      <c r="S8" s="16">
        <v>0.85389999999999999</v>
      </c>
      <c r="T8" s="10">
        <v>0.82889999999999997</v>
      </c>
      <c r="U8" s="13">
        <v>0.92810000000000004</v>
      </c>
      <c r="V8" s="12">
        <v>0.87570000000000003</v>
      </c>
      <c r="W8" s="15">
        <v>0.52159999999999995</v>
      </c>
      <c r="X8" s="13">
        <v>0.8659</v>
      </c>
      <c r="Y8" s="16">
        <v>0.65100000000000002</v>
      </c>
      <c r="Z8" s="10">
        <v>0.3372</v>
      </c>
      <c r="AA8" s="13">
        <v>0.64849999999999997</v>
      </c>
      <c r="AB8" s="12">
        <v>0.44369999999999998</v>
      </c>
      <c r="AC8" s="10">
        <v>0.50590000000000002</v>
      </c>
      <c r="AD8" s="11">
        <v>0.79569999999999996</v>
      </c>
      <c r="AE8" s="12">
        <v>0.61850000000000005</v>
      </c>
      <c r="AF8" s="11">
        <v>0.4118</v>
      </c>
      <c r="AG8" s="11">
        <v>0.49659999999999999</v>
      </c>
      <c r="AH8" s="12">
        <v>0.45019999999999999</v>
      </c>
      <c r="AI8" s="10">
        <f t="shared" si="1"/>
        <v>0.52511818181818182</v>
      </c>
      <c r="AJ8" s="11">
        <f t="shared" si="2"/>
        <v>0.72327272727272718</v>
      </c>
      <c r="AK8" s="12">
        <f t="shared" si="3"/>
        <v>0.60526363636363623</v>
      </c>
    </row>
    <row r="9" spans="1:37" x14ac:dyDescent="0.25">
      <c r="A9" s="5" t="s">
        <v>22</v>
      </c>
      <c r="B9" s="10">
        <v>0.39240000000000003</v>
      </c>
      <c r="C9" s="11">
        <v>0.47739999999999999</v>
      </c>
      <c r="D9" s="12">
        <v>0.43080000000000002</v>
      </c>
      <c r="E9" s="10">
        <v>0.37469999999999998</v>
      </c>
      <c r="F9" s="11">
        <v>0.25240000000000001</v>
      </c>
      <c r="G9" s="11">
        <v>0.30159999999999998</v>
      </c>
      <c r="H9" s="10">
        <v>0.45100000000000001</v>
      </c>
      <c r="I9" s="11">
        <v>0.6472</v>
      </c>
      <c r="J9" s="11">
        <v>0.53159999999999996</v>
      </c>
      <c r="K9" s="10">
        <v>0.68730000000000002</v>
      </c>
      <c r="L9" s="11">
        <v>0.91459999999999997</v>
      </c>
      <c r="M9" s="11">
        <v>0.78490000000000004</v>
      </c>
      <c r="N9" s="10">
        <v>0.64959999999999996</v>
      </c>
      <c r="O9" s="11">
        <v>0.90180000000000005</v>
      </c>
      <c r="P9" s="12">
        <v>0.75519999999999998</v>
      </c>
      <c r="Q9" s="10">
        <v>0.73240000000000005</v>
      </c>
      <c r="R9" s="11">
        <v>0.94779999999999998</v>
      </c>
      <c r="S9" s="12">
        <v>0.82630000000000003</v>
      </c>
      <c r="T9" s="10">
        <v>0.79690000000000005</v>
      </c>
      <c r="U9" s="11">
        <v>0.91659999999999997</v>
      </c>
      <c r="V9" s="12">
        <v>0.85260000000000002</v>
      </c>
      <c r="W9" s="10">
        <v>0.46279999999999999</v>
      </c>
      <c r="X9" s="11">
        <v>0.95140000000000002</v>
      </c>
      <c r="Y9" s="12">
        <v>0.62270000000000003</v>
      </c>
      <c r="Z9" s="10">
        <v>0.41310000000000002</v>
      </c>
      <c r="AA9" s="11">
        <v>0.35299999999999998</v>
      </c>
      <c r="AB9" s="12">
        <v>0.38069999999999998</v>
      </c>
      <c r="AC9" s="10">
        <v>0.51229999999999998</v>
      </c>
      <c r="AD9" s="11">
        <v>0.81130000000000002</v>
      </c>
      <c r="AE9" s="12">
        <v>0.628</v>
      </c>
      <c r="AF9" s="11">
        <v>0.42549999999999999</v>
      </c>
      <c r="AG9" s="11">
        <v>0.38590000000000002</v>
      </c>
      <c r="AH9" s="11">
        <v>0.4047</v>
      </c>
      <c r="AI9" s="10">
        <f t="shared" si="1"/>
        <v>0.5361818181818182</v>
      </c>
      <c r="AJ9" s="11">
        <f t="shared" si="2"/>
        <v>0.68721818181818184</v>
      </c>
      <c r="AK9" s="12">
        <f t="shared" si="3"/>
        <v>0.59264545454545459</v>
      </c>
    </row>
    <row r="10" spans="1:37" x14ac:dyDescent="0.25">
      <c r="A10" s="5" t="s">
        <v>30</v>
      </c>
      <c r="B10" s="7">
        <v>0.3664</v>
      </c>
      <c r="C10" s="8">
        <v>0.47889999999999999</v>
      </c>
      <c r="D10" s="9">
        <v>0.41510000000000002</v>
      </c>
      <c r="E10" s="7">
        <v>0.26529999999999998</v>
      </c>
      <c r="F10" s="8">
        <v>0.38890000000000002</v>
      </c>
      <c r="G10" s="8">
        <v>0.31540000000000001</v>
      </c>
      <c r="H10" s="7">
        <v>0.36330000000000001</v>
      </c>
      <c r="I10" s="8">
        <v>0.6169</v>
      </c>
      <c r="J10" s="8">
        <v>0.45729999999999998</v>
      </c>
      <c r="K10" s="7">
        <v>0.74339999999999995</v>
      </c>
      <c r="L10" s="8">
        <v>0.82850000000000001</v>
      </c>
      <c r="M10" s="8">
        <v>0.78359999999999996</v>
      </c>
      <c r="N10" s="7">
        <v>0.71189999999999998</v>
      </c>
      <c r="O10" s="8">
        <v>0.82669999999999999</v>
      </c>
      <c r="P10" s="9">
        <v>0.76500000000000001</v>
      </c>
      <c r="Q10" s="7">
        <v>0.86070000000000002</v>
      </c>
      <c r="R10" s="8">
        <v>0.79900000000000004</v>
      </c>
      <c r="S10" s="9">
        <v>0.82869999999999999</v>
      </c>
      <c r="T10" s="7">
        <v>0.89859999999999995</v>
      </c>
      <c r="U10" s="8">
        <v>0.8367</v>
      </c>
      <c r="V10" s="9">
        <v>0.86650000000000005</v>
      </c>
      <c r="W10" s="7">
        <v>0.6109</v>
      </c>
      <c r="X10" s="8">
        <v>0.72829999999999995</v>
      </c>
      <c r="Y10" s="9">
        <v>0.66439999999999999</v>
      </c>
      <c r="Z10" s="7">
        <v>0.31900000000000001</v>
      </c>
      <c r="AA10" s="8">
        <v>0.64119999999999999</v>
      </c>
      <c r="AB10" s="9">
        <v>0.42599999999999999</v>
      </c>
      <c r="AC10" s="7">
        <v>0.503</v>
      </c>
      <c r="AD10" s="8">
        <v>0.79779999999999995</v>
      </c>
      <c r="AE10" s="9">
        <v>0.61699999999999999</v>
      </c>
      <c r="AF10" s="8">
        <v>0.32969999999999999</v>
      </c>
      <c r="AG10" s="8">
        <v>0.66320000000000001</v>
      </c>
      <c r="AH10" s="9">
        <v>0.44040000000000001</v>
      </c>
      <c r="AI10" s="10">
        <f>AVERAGE(B10,E10,H10,K10,N10,Q10,T10,W10,Z10,AC10,AF10)</f>
        <v>0.5429272727272727</v>
      </c>
      <c r="AJ10" s="11">
        <f t="shared" si="2"/>
        <v>0.69146363636363628</v>
      </c>
      <c r="AK10" s="12">
        <f t="shared" si="3"/>
        <v>0.59812727272727273</v>
      </c>
    </row>
    <row r="11" spans="1:37" x14ac:dyDescent="0.25">
      <c r="A11" s="5" t="s">
        <v>31</v>
      </c>
      <c r="B11" s="7">
        <v>0.39410000000000001</v>
      </c>
      <c r="C11" s="8">
        <v>0.47189999999999999</v>
      </c>
      <c r="D11" s="9">
        <v>0.42949999999999999</v>
      </c>
      <c r="E11" s="7">
        <v>0.31580000000000003</v>
      </c>
      <c r="F11" s="8">
        <v>0.30869999999999997</v>
      </c>
      <c r="G11" s="8">
        <v>0.31219999999999998</v>
      </c>
      <c r="H11" s="7">
        <v>0.45590000000000003</v>
      </c>
      <c r="I11" s="8">
        <v>0.64290000000000003</v>
      </c>
      <c r="J11" s="8">
        <v>0.53349999999999997</v>
      </c>
      <c r="K11" s="7">
        <v>0.6925</v>
      </c>
      <c r="L11" s="8">
        <v>0.90780000000000005</v>
      </c>
      <c r="M11" s="8">
        <v>0.78569999999999995</v>
      </c>
      <c r="N11" s="7">
        <v>0.65669999999999995</v>
      </c>
      <c r="O11" s="8">
        <v>0.89770000000000005</v>
      </c>
      <c r="P11" s="9">
        <v>0.75849999999999995</v>
      </c>
      <c r="Q11" s="7">
        <v>0.73919999999999997</v>
      </c>
      <c r="R11" s="8">
        <v>0.94450000000000001</v>
      </c>
      <c r="S11" s="9">
        <v>0.82930000000000004</v>
      </c>
      <c r="T11" s="7">
        <v>0.77729999999999999</v>
      </c>
      <c r="U11" s="8">
        <v>0.9456</v>
      </c>
      <c r="V11" s="9">
        <v>0.85319999999999996</v>
      </c>
      <c r="W11" s="7">
        <v>0.46829999999999999</v>
      </c>
      <c r="X11" s="8">
        <v>0.94679999999999997</v>
      </c>
      <c r="Y11" s="9">
        <v>0.62670000000000003</v>
      </c>
      <c r="Z11" s="7">
        <v>0.4219</v>
      </c>
      <c r="AA11" s="8">
        <v>0.38600000000000001</v>
      </c>
      <c r="AB11" s="9">
        <v>0.4032</v>
      </c>
      <c r="AC11" s="7">
        <v>0.51690000000000003</v>
      </c>
      <c r="AD11" s="8">
        <v>0.79259999999999997</v>
      </c>
      <c r="AE11" s="9">
        <v>0.62570000000000003</v>
      </c>
      <c r="AF11" s="8">
        <v>0.42659999999999998</v>
      </c>
      <c r="AG11" s="8">
        <v>0.40439999999999998</v>
      </c>
      <c r="AH11" s="9">
        <v>0.41520000000000001</v>
      </c>
      <c r="AI11" s="10">
        <f t="shared" ref="AI11" si="4">AVERAGE(B11,E11,H11,K11,N11,Q11,T11,W11,Z11,AC11,AF11)</f>
        <v>0.5331999999999999</v>
      </c>
      <c r="AJ11" s="11">
        <f t="shared" ref="AJ11" si="5">AVERAGE(C11,F11,I11,L11,O11,R11,U11,X11,AA11,AD11,AG11)</f>
        <v>0.69535454545454545</v>
      </c>
      <c r="AK11" s="12">
        <f t="shared" ref="AK11" si="6">AVERAGE(D11,G11,J11,M11,P11,S11,V11,Y11,AB11,AE11,AH11)</f>
        <v>0.59751818181818195</v>
      </c>
    </row>
    <row r="12" spans="1:37" x14ac:dyDescent="0.25">
      <c r="A12" s="5" t="s">
        <v>36</v>
      </c>
      <c r="B12" s="7"/>
      <c r="C12" s="8"/>
      <c r="D12" s="9"/>
      <c r="E12" s="7">
        <v>0.19470000000000001</v>
      </c>
      <c r="F12" s="8">
        <v>0.81969999999999998</v>
      </c>
      <c r="G12" s="8">
        <v>0.31469999999999998</v>
      </c>
      <c r="H12" s="7"/>
      <c r="I12" s="8"/>
      <c r="J12" s="8"/>
      <c r="K12" s="7"/>
      <c r="L12" s="8"/>
      <c r="M12" s="8"/>
      <c r="N12" s="7"/>
      <c r="O12" s="8"/>
      <c r="P12" s="9"/>
      <c r="Q12" s="7"/>
      <c r="R12" s="8"/>
      <c r="S12" s="9"/>
      <c r="T12" s="7">
        <v>0.72030000000000005</v>
      </c>
      <c r="U12" s="8">
        <v>0.86199999999999999</v>
      </c>
      <c r="V12" s="9">
        <v>0.78480000000000005</v>
      </c>
      <c r="W12" s="7"/>
      <c r="X12" s="8"/>
      <c r="Y12" s="9"/>
      <c r="Z12" s="7"/>
      <c r="AA12" s="8"/>
      <c r="AB12" s="9"/>
      <c r="AC12" s="7">
        <v>0.38229999999999997</v>
      </c>
      <c r="AD12" s="8">
        <v>0.88829999999999998</v>
      </c>
      <c r="AE12" s="9">
        <v>0.53459999999999996</v>
      </c>
      <c r="AF12" s="8"/>
      <c r="AG12" s="8"/>
      <c r="AH12" s="9"/>
      <c r="AI12" s="10">
        <f t="shared" ref="AI12:AI15" si="7">AVERAGE(B12,E12,H12,K12,N12,Q12,T12,W12,Z12,AC12,AF12)</f>
        <v>0.43243333333333328</v>
      </c>
      <c r="AJ12" s="11">
        <f t="shared" ref="AJ12:AJ15" si="8">AVERAGE(C12,F12,I12,L12,O12,R12,U12,X12,AA12,AD12,AG12)</f>
        <v>0.85666666666666658</v>
      </c>
      <c r="AK12" s="12">
        <f t="shared" ref="AK12:AK15" si="9">AVERAGE(D12,G12,J12,M12,P12,S12,V12,Y12,AB12,AE12,AH12)</f>
        <v>0.54469999999999996</v>
      </c>
    </row>
    <row r="13" spans="1:37" x14ac:dyDescent="0.25">
      <c r="A13" s="5" t="s">
        <v>37</v>
      </c>
      <c r="B13" s="7"/>
      <c r="C13" s="8"/>
      <c r="D13" s="9"/>
      <c r="E13" s="7">
        <v>0.5</v>
      </c>
      <c r="F13" s="8">
        <v>0.1236</v>
      </c>
      <c r="G13" s="8">
        <v>0.19819999999999999</v>
      </c>
      <c r="H13" s="7"/>
      <c r="I13" s="8"/>
      <c r="J13" s="8"/>
      <c r="K13" s="7"/>
      <c r="L13" s="8"/>
      <c r="M13" s="8"/>
      <c r="N13" s="7"/>
      <c r="O13" s="8"/>
      <c r="P13" s="9"/>
      <c r="Q13" s="7"/>
      <c r="R13" s="8"/>
      <c r="S13" s="9"/>
      <c r="T13" s="7">
        <v>0.93089999999999995</v>
      </c>
      <c r="U13" s="8">
        <v>0.33550000000000002</v>
      </c>
      <c r="V13" s="9">
        <v>0.49320000000000003</v>
      </c>
      <c r="W13" s="7"/>
      <c r="X13" s="8"/>
      <c r="Y13" s="9"/>
      <c r="Z13" s="7"/>
      <c r="AA13" s="8"/>
      <c r="AB13" s="9"/>
      <c r="AC13" s="7">
        <v>0.2908</v>
      </c>
      <c r="AD13" s="8">
        <v>1.03E-2</v>
      </c>
      <c r="AE13" s="9">
        <v>0.02</v>
      </c>
      <c r="AF13" s="8"/>
      <c r="AG13" s="8"/>
      <c r="AH13" s="9"/>
      <c r="AI13" s="10">
        <f t="shared" si="7"/>
        <v>0.57389999999999997</v>
      </c>
      <c r="AJ13" s="11">
        <f t="shared" si="8"/>
        <v>0.15646666666666667</v>
      </c>
      <c r="AK13" s="12">
        <f t="shared" si="9"/>
        <v>0.23713333333333333</v>
      </c>
    </row>
    <row r="14" spans="1:37" x14ac:dyDescent="0.25">
      <c r="A14" s="5" t="s">
        <v>34</v>
      </c>
      <c r="B14" s="20"/>
      <c r="C14" s="21"/>
      <c r="D14" s="9"/>
      <c r="E14" s="22">
        <v>0.20399999999999999</v>
      </c>
      <c r="F14" s="23">
        <v>0.77370000000000005</v>
      </c>
      <c r="G14" s="24">
        <v>0.32279999999999998</v>
      </c>
      <c r="H14" s="20"/>
      <c r="I14" s="21"/>
      <c r="J14" s="21"/>
      <c r="K14" s="20"/>
      <c r="L14" s="21"/>
      <c r="M14" s="21"/>
      <c r="N14" s="20"/>
      <c r="O14" s="21"/>
      <c r="P14" s="21"/>
      <c r="Q14" s="7"/>
      <c r="R14" s="8"/>
      <c r="S14" s="9"/>
      <c r="T14" s="7">
        <v>0.66579999999999995</v>
      </c>
      <c r="U14" s="8">
        <v>0.88560000000000005</v>
      </c>
      <c r="V14" s="9">
        <v>0.7601</v>
      </c>
      <c r="W14" s="7"/>
      <c r="X14" s="8"/>
      <c r="Y14" s="9"/>
      <c r="Z14" s="7"/>
      <c r="AA14" s="8"/>
      <c r="AB14" s="9"/>
      <c r="AC14" s="7">
        <v>0.38019999999999998</v>
      </c>
      <c r="AD14" s="8">
        <v>0.85519999999999996</v>
      </c>
      <c r="AE14" s="9">
        <v>0.52639999999999998</v>
      </c>
      <c r="AF14" s="8"/>
      <c r="AG14" s="8"/>
      <c r="AH14" s="9"/>
      <c r="AI14" s="10">
        <f t="shared" si="7"/>
        <v>0.41666666666666669</v>
      </c>
      <c r="AJ14" s="11">
        <f t="shared" si="8"/>
        <v>0.83816666666666662</v>
      </c>
      <c r="AK14" s="12">
        <f t="shared" si="9"/>
        <v>0.53643333333333332</v>
      </c>
    </row>
    <row r="15" spans="1:37" x14ac:dyDescent="0.25">
      <c r="A15" s="5" t="s">
        <v>35</v>
      </c>
      <c r="B15" s="20"/>
      <c r="C15" s="21"/>
      <c r="D15" s="9"/>
      <c r="E15" s="22">
        <v>0.52129999999999999</v>
      </c>
      <c r="F15" s="23">
        <v>0.1389</v>
      </c>
      <c r="G15" s="24">
        <v>0.21929999999999999</v>
      </c>
      <c r="H15" s="20"/>
      <c r="I15" s="21"/>
      <c r="J15" s="21"/>
      <c r="K15" s="20"/>
      <c r="L15" s="21"/>
      <c r="M15" s="21"/>
      <c r="N15" s="20"/>
      <c r="O15" s="21"/>
      <c r="P15" s="21"/>
      <c r="Q15" s="7"/>
      <c r="R15" s="8"/>
      <c r="S15" s="9"/>
      <c r="T15" s="7">
        <v>0.92249999999999999</v>
      </c>
      <c r="U15" s="8">
        <v>0.33489999999999998</v>
      </c>
      <c r="V15" s="9">
        <v>0.4914</v>
      </c>
      <c r="W15" s="7"/>
      <c r="X15" s="8"/>
      <c r="Y15" s="9"/>
      <c r="Z15" s="7"/>
      <c r="AA15" s="8"/>
      <c r="AB15" s="9"/>
      <c r="AC15" s="7">
        <v>0.28539999999999999</v>
      </c>
      <c r="AD15" s="8">
        <v>2.0799999999999999E-2</v>
      </c>
      <c r="AE15" s="9">
        <v>3.8800000000000001E-2</v>
      </c>
      <c r="AF15" s="8"/>
      <c r="AG15" s="8"/>
      <c r="AH15" s="9"/>
      <c r="AI15" s="10">
        <f t="shared" si="7"/>
        <v>0.57640000000000002</v>
      </c>
      <c r="AJ15" s="11">
        <f t="shared" si="8"/>
        <v>0.16486666666666666</v>
      </c>
      <c r="AK15" s="12">
        <f t="shared" si="9"/>
        <v>0.24983333333333335</v>
      </c>
    </row>
    <row r="16" spans="1:37" x14ac:dyDescent="0.25">
      <c r="A16" s="5" t="s">
        <v>42</v>
      </c>
      <c r="B16" s="7">
        <v>0.34510000000000002</v>
      </c>
      <c r="C16" s="8">
        <v>0.52170000000000005</v>
      </c>
      <c r="D16" s="9">
        <v>0.41539999999999999</v>
      </c>
      <c r="E16" s="7">
        <v>0.26400000000000001</v>
      </c>
      <c r="F16" s="8">
        <v>0.44130000000000003</v>
      </c>
      <c r="G16" s="8">
        <v>0.33040000000000003</v>
      </c>
      <c r="H16" s="7">
        <v>0.52929999999999999</v>
      </c>
      <c r="I16" s="8">
        <v>0.47270000000000001</v>
      </c>
      <c r="J16" s="8">
        <v>0.49940000000000001</v>
      </c>
      <c r="K16" s="7">
        <v>0.68020000000000003</v>
      </c>
      <c r="L16" s="8">
        <v>0.88990000000000002</v>
      </c>
      <c r="M16" s="8">
        <v>0.77100000000000002</v>
      </c>
      <c r="N16" s="7"/>
      <c r="O16" s="8"/>
      <c r="P16" s="9"/>
      <c r="Q16" s="7"/>
      <c r="R16" s="8"/>
      <c r="S16" s="9"/>
      <c r="T16" s="7">
        <v>0.82679999999999998</v>
      </c>
      <c r="U16" s="8">
        <v>0.90980000000000005</v>
      </c>
      <c r="V16" s="9">
        <v>0.86629999999999996</v>
      </c>
      <c r="W16" s="7"/>
      <c r="X16" s="8"/>
      <c r="Y16" s="9"/>
      <c r="Z16" s="7">
        <v>0.34139999999999998</v>
      </c>
      <c r="AA16" s="8">
        <v>0.6149</v>
      </c>
      <c r="AB16" s="9">
        <v>0.439</v>
      </c>
      <c r="AC16" s="7">
        <v>0.50290000000000001</v>
      </c>
      <c r="AD16" s="8">
        <v>0.75060000000000004</v>
      </c>
      <c r="AE16" s="9">
        <v>0.60229999999999995</v>
      </c>
      <c r="AF16" s="8"/>
      <c r="AG16" s="8"/>
      <c r="AH16" s="9"/>
      <c r="AI16" s="10">
        <f t="shared" ref="AI16:AI17" si="10">AVERAGE(B16,E16,H16,K16,N16,Q16,T16,W16,Z16,AC16,AF16)</f>
        <v>0.49852857142857143</v>
      </c>
      <c r="AJ16" s="11">
        <f t="shared" ref="AJ16:AJ17" si="11">AVERAGE(C16,F16,I16,L16,O16,R16,U16,X16,AA16,AD16,AG16)</f>
        <v>0.65727142857142862</v>
      </c>
      <c r="AK16" s="12">
        <f t="shared" ref="AK16:AK17" si="12">AVERAGE(D16,G16,J16,M16,P16,S16,V16,Y16,AB16,AE16,AH16)</f>
        <v>0.56054285714285712</v>
      </c>
    </row>
    <row r="17" spans="1:37" x14ac:dyDescent="0.25">
      <c r="A17" s="25" t="s">
        <v>43</v>
      </c>
      <c r="B17" s="7">
        <v>0.49569999999999997</v>
      </c>
      <c r="C17" s="8">
        <v>0.4007</v>
      </c>
      <c r="D17" s="9">
        <v>0.44319999999999998</v>
      </c>
      <c r="E17" s="7">
        <v>0.27639999999999998</v>
      </c>
      <c r="F17" s="8">
        <v>0.40889999999999999</v>
      </c>
      <c r="G17" s="8">
        <v>0.32979999999999998</v>
      </c>
      <c r="H17" s="7">
        <v>0.41049999999999998</v>
      </c>
      <c r="I17" s="8">
        <v>0.51559999999999995</v>
      </c>
      <c r="J17" s="8">
        <v>0.45710000000000001</v>
      </c>
      <c r="K17" s="7">
        <v>0.74680000000000002</v>
      </c>
      <c r="L17" s="8">
        <v>0.85360000000000003</v>
      </c>
      <c r="M17" s="8">
        <v>0.79659999999999997</v>
      </c>
      <c r="N17" s="7"/>
      <c r="O17" s="8"/>
      <c r="P17" s="9"/>
      <c r="Q17" s="7"/>
      <c r="R17" s="8"/>
      <c r="S17" s="9"/>
      <c r="T17" s="7">
        <v>0.86099999999999999</v>
      </c>
      <c r="U17" s="8">
        <v>0.86619999999999997</v>
      </c>
      <c r="V17" s="9">
        <v>0.86360000000000003</v>
      </c>
      <c r="W17" s="7"/>
      <c r="X17" s="8"/>
      <c r="Y17" s="9"/>
      <c r="Z17" s="7">
        <v>0.31369999999999998</v>
      </c>
      <c r="AA17" s="8">
        <v>0.3992</v>
      </c>
      <c r="AB17" s="9">
        <v>0.3513</v>
      </c>
      <c r="AC17" s="7">
        <v>0.49759999999999999</v>
      </c>
      <c r="AD17" s="8">
        <v>0.70330000000000004</v>
      </c>
      <c r="AE17" s="9">
        <v>0.58279999999999998</v>
      </c>
      <c r="AF17" s="8"/>
      <c r="AG17" s="8"/>
      <c r="AH17" s="9"/>
      <c r="AI17" s="10">
        <f t="shared" si="10"/>
        <v>0.51452857142857134</v>
      </c>
      <c r="AJ17" s="11">
        <f t="shared" si="11"/>
        <v>0.59250000000000003</v>
      </c>
      <c r="AK17" s="12">
        <f t="shared" si="12"/>
        <v>0.54634285714285713</v>
      </c>
    </row>
    <row r="18" spans="1:37" x14ac:dyDescent="0.25">
      <c r="A18" s="25" t="s">
        <v>46</v>
      </c>
      <c r="B18" s="20"/>
      <c r="C18" s="21"/>
      <c r="D18" s="21"/>
      <c r="E18" s="22"/>
      <c r="F18" s="23"/>
      <c r="G18" s="24"/>
      <c r="H18" s="20"/>
      <c r="I18" s="21"/>
      <c r="J18" s="21"/>
      <c r="K18" s="7">
        <v>0.74139999999999995</v>
      </c>
      <c r="L18" s="8">
        <v>0.84140000000000004</v>
      </c>
      <c r="M18" s="8">
        <v>0.78820000000000001</v>
      </c>
      <c r="N18" s="20"/>
      <c r="O18" s="21"/>
      <c r="P18" s="21"/>
      <c r="Q18" s="7">
        <v>0.82279999999999998</v>
      </c>
      <c r="R18" s="8">
        <v>0.82930000000000004</v>
      </c>
      <c r="S18" s="9">
        <v>0.82599999999999996</v>
      </c>
      <c r="T18" s="7">
        <v>0.87</v>
      </c>
      <c r="U18" s="8">
        <v>0.80420000000000003</v>
      </c>
      <c r="V18" s="9">
        <v>0.83579999999999999</v>
      </c>
      <c r="W18" s="7">
        <v>0.5403</v>
      </c>
      <c r="X18" s="8">
        <v>0.871</v>
      </c>
      <c r="Y18" s="9">
        <v>0.66690000000000005</v>
      </c>
      <c r="Z18" s="7"/>
      <c r="AA18" s="8"/>
      <c r="AB18" s="9"/>
      <c r="AC18" s="7">
        <v>0.53290000000000004</v>
      </c>
      <c r="AD18" s="8">
        <v>0.7329</v>
      </c>
      <c r="AE18" s="9">
        <v>0.61709999999999998</v>
      </c>
      <c r="AF18" s="8"/>
      <c r="AG18" s="8"/>
      <c r="AH18" s="9"/>
      <c r="AI18" s="10">
        <f t="shared" ref="AI18:AI19" si="13">AVERAGE(B18,E18,H18,K18,N18,Q18,T18,W18,Z18,AC18,AF18)</f>
        <v>0.70147999999999999</v>
      </c>
      <c r="AJ18" s="11">
        <f t="shared" ref="AJ18:AJ19" si="14">AVERAGE(C18,F18,I18,L18,O18,R18,U18,X18,AA18,AD18,AG18)</f>
        <v>0.81576000000000004</v>
      </c>
      <c r="AK18" s="12">
        <f t="shared" ref="AK18:AK19" si="15">AVERAGE(D18,G18,J18,M18,P18,S18,V18,Y18,AB18,AE18,AH18)</f>
        <v>0.74680000000000002</v>
      </c>
    </row>
    <row r="19" spans="1:37" x14ac:dyDescent="0.25">
      <c r="A19" s="25" t="s">
        <v>47</v>
      </c>
      <c r="B19" s="20"/>
      <c r="C19" s="21"/>
      <c r="D19" s="21"/>
      <c r="E19" s="22"/>
      <c r="F19" s="23"/>
      <c r="G19" s="24"/>
      <c r="H19" s="20"/>
      <c r="I19" s="21"/>
      <c r="J19" s="21"/>
      <c r="K19" s="7">
        <v>0.63329999999999997</v>
      </c>
      <c r="L19" s="28">
        <v>0.92159999999999997</v>
      </c>
      <c r="M19" s="8">
        <v>0.75070000000000003</v>
      </c>
      <c r="N19" s="20"/>
      <c r="O19" s="21"/>
      <c r="P19" s="21"/>
      <c r="Q19" s="7">
        <v>0.65480000000000005</v>
      </c>
      <c r="R19" s="8">
        <v>0.95840000000000003</v>
      </c>
      <c r="S19" s="9">
        <v>0.77800000000000002</v>
      </c>
      <c r="T19" s="7">
        <v>0.70179999999999998</v>
      </c>
      <c r="U19" s="8">
        <v>0.92689999999999995</v>
      </c>
      <c r="V19" s="9">
        <v>0.79879999999999995</v>
      </c>
      <c r="W19" s="7">
        <v>0.45069999999999999</v>
      </c>
      <c r="X19" s="8">
        <v>0.96179999999999999</v>
      </c>
      <c r="Y19" s="9">
        <v>0.61380000000000001</v>
      </c>
      <c r="Z19" s="7"/>
      <c r="AA19" s="8"/>
      <c r="AB19" s="9"/>
      <c r="AC19" s="7">
        <v>0.62050000000000005</v>
      </c>
      <c r="AD19" s="8">
        <v>0.62129999999999996</v>
      </c>
      <c r="AE19" s="9">
        <v>0.62090000000000001</v>
      </c>
      <c r="AF19" s="8"/>
      <c r="AG19" s="8"/>
      <c r="AH19" s="9"/>
      <c r="AI19" s="10">
        <f t="shared" si="13"/>
        <v>0.61221999999999999</v>
      </c>
      <c r="AJ19" s="11">
        <f t="shared" si="14"/>
        <v>0.87799999999999989</v>
      </c>
      <c r="AK19" s="12">
        <f t="shared" si="15"/>
        <v>0.71243999999999996</v>
      </c>
    </row>
    <row r="20" spans="1:37" x14ac:dyDescent="0.25">
      <c r="A20" s="25" t="s">
        <v>54</v>
      </c>
      <c r="B20" s="7">
        <v>0.3674</v>
      </c>
      <c r="C20" s="8">
        <v>0.44390000000000002</v>
      </c>
      <c r="D20" s="8">
        <v>0.37159999999999999</v>
      </c>
      <c r="E20" s="7">
        <v>0.29289999999999999</v>
      </c>
      <c r="F20" s="28">
        <v>0.39040000000000002</v>
      </c>
      <c r="G20" s="8">
        <v>0.33410000000000001</v>
      </c>
      <c r="H20" s="7">
        <v>0.37959999999999999</v>
      </c>
      <c r="I20" s="8">
        <v>0.52580000000000005</v>
      </c>
      <c r="J20" s="8">
        <v>0.44019999999999998</v>
      </c>
      <c r="K20" s="7">
        <v>0.72040000000000004</v>
      </c>
      <c r="L20" s="28">
        <v>0.79179999999999995</v>
      </c>
      <c r="M20" s="8">
        <v>0.75290000000000001</v>
      </c>
      <c r="N20" s="7">
        <v>0.66690000000000005</v>
      </c>
      <c r="O20" s="8">
        <v>0.85360000000000003</v>
      </c>
      <c r="P20" s="8">
        <v>0.73850000000000005</v>
      </c>
      <c r="Q20" s="7">
        <v>0.71560000000000001</v>
      </c>
      <c r="R20" s="8">
        <v>0.94889999999999997</v>
      </c>
      <c r="S20" s="9">
        <v>0.81579999999999997</v>
      </c>
      <c r="T20" s="7">
        <v>0.86739999999999995</v>
      </c>
      <c r="U20" s="8">
        <v>0.81869999999999998</v>
      </c>
      <c r="V20" s="9">
        <v>0.84140000000000004</v>
      </c>
      <c r="W20" s="7">
        <v>0.5464</v>
      </c>
      <c r="X20" s="8">
        <v>0.69489999999999996</v>
      </c>
      <c r="Y20" s="8">
        <v>0.60360000000000003</v>
      </c>
      <c r="Z20" s="7">
        <v>0.31490000000000001</v>
      </c>
      <c r="AA20" s="8">
        <v>0.62809999999999999</v>
      </c>
      <c r="AB20" s="8">
        <v>0.41839999999999999</v>
      </c>
      <c r="AC20" s="7">
        <v>0.51480000000000004</v>
      </c>
      <c r="AD20" s="8">
        <v>0.74239999999999995</v>
      </c>
      <c r="AE20" s="8">
        <v>0.59309999999999996</v>
      </c>
      <c r="AF20" s="7">
        <v>0.43809999999999999</v>
      </c>
      <c r="AG20" s="8">
        <v>0.42959999999999998</v>
      </c>
      <c r="AH20" s="9">
        <v>0.42180000000000001</v>
      </c>
      <c r="AI20" s="10">
        <f>AVERAGE(B20,E20,H20,K20,N20,Q20,T20,W20,Z20,AC20,AF20)</f>
        <v>0.52949090909090912</v>
      </c>
      <c r="AJ20" s="11">
        <f>AVERAGE(C20,F20,I20,L20,O20,R20,U20,X20,AA20,AD20,AG20)</f>
        <v>0.66073636363636357</v>
      </c>
      <c r="AK20" s="12">
        <f>AVERAGE(D20,G20,J20,M20,P20,S20,V20,Y20,AB20,AE20,AH20)</f>
        <v>0.57558181818181819</v>
      </c>
    </row>
    <row r="21" spans="1:37" x14ac:dyDescent="0.25">
      <c r="A21" s="25" t="s">
        <v>55</v>
      </c>
      <c r="B21" s="7">
        <v>0.3196</v>
      </c>
      <c r="C21" s="8">
        <v>0.50070000000000003</v>
      </c>
      <c r="D21" s="8">
        <v>0.3891</v>
      </c>
      <c r="E21" s="7">
        <v>0.3054</v>
      </c>
      <c r="F21" s="28">
        <v>0.42159999999999997</v>
      </c>
      <c r="G21" s="8">
        <v>0.35420000000000001</v>
      </c>
      <c r="H21" s="7">
        <v>0.38779999999999998</v>
      </c>
      <c r="I21" s="8">
        <v>0.5534</v>
      </c>
      <c r="J21" s="8">
        <v>0.45590000000000003</v>
      </c>
      <c r="K21" s="7">
        <v>0.65920000000000001</v>
      </c>
      <c r="L21" s="8">
        <v>0.82569999999999999</v>
      </c>
      <c r="M21" s="8">
        <v>0.73309999999999997</v>
      </c>
      <c r="N21" s="7">
        <v>0.68159999999999998</v>
      </c>
      <c r="O21" s="8">
        <v>0.87839999999999996</v>
      </c>
      <c r="P21" s="8">
        <v>0.76759999999999995</v>
      </c>
      <c r="Q21" s="7">
        <v>0.77390000000000003</v>
      </c>
      <c r="R21" s="8">
        <v>0.88729999999999998</v>
      </c>
      <c r="S21" s="9">
        <v>0.8266</v>
      </c>
      <c r="T21" s="7">
        <v>0.84009999999999996</v>
      </c>
      <c r="U21" s="8">
        <v>0.88200000000000001</v>
      </c>
      <c r="V21" s="9">
        <v>0.86050000000000004</v>
      </c>
      <c r="W21" s="7">
        <v>0.52180000000000004</v>
      </c>
      <c r="X21" s="8">
        <v>0.80400000000000005</v>
      </c>
      <c r="Y21" s="9">
        <v>0.63249999999999995</v>
      </c>
      <c r="Z21" s="7">
        <v>0.314</v>
      </c>
      <c r="AA21" s="8">
        <v>0.68410000000000004</v>
      </c>
      <c r="AB21" s="9">
        <v>0.42920000000000003</v>
      </c>
      <c r="AC21" s="7">
        <v>0.47970000000000002</v>
      </c>
      <c r="AD21" s="8">
        <v>0.81040000000000001</v>
      </c>
      <c r="AE21" s="9">
        <v>0.60260000000000002</v>
      </c>
      <c r="AF21" s="8">
        <v>0.35670000000000002</v>
      </c>
      <c r="AG21" s="8">
        <v>0.56879999999999997</v>
      </c>
      <c r="AH21" s="9">
        <v>0.43590000000000001</v>
      </c>
      <c r="AI21" s="10">
        <f t="shared" ref="AI21" si="16">AVERAGE(B21,E21,H21,K21,N21,Q21,T21,W21,Z21,AC21,AF21)</f>
        <v>0.512709090909091</v>
      </c>
      <c r="AJ21" s="11">
        <f t="shared" ref="AJ21" si="17">AVERAGE(C21,F21,I21,L21,O21,R21,U21,X21,AA21,AD21,AG21)</f>
        <v>0.7105818181818182</v>
      </c>
      <c r="AK21" s="12">
        <f t="shared" ref="AK21" si="18">AVERAGE(D21,G21,J21,M21,P21,S21,V21,Y21,AB21,AE21,AH21)</f>
        <v>0.58974545454545457</v>
      </c>
    </row>
    <row r="22" spans="1:37" x14ac:dyDescent="0.25">
      <c r="A22" s="25" t="s">
        <v>56</v>
      </c>
      <c r="B22" s="7">
        <v>0.47939999999999999</v>
      </c>
      <c r="C22" s="8">
        <v>0.37830000000000003</v>
      </c>
      <c r="D22" s="9">
        <v>0.4229</v>
      </c>
      <c r="E22" s="7">
        <v>0.38350000000000001</v>
      </c>
      <c r="F22" s="8">
        <v>0.25169999999999998</v>
      </c>
      <c r="G22" s="9">
        <v>0.3039</v>
      </c>
      <c r="H22" s="7">
        <v>0.46310000000000001</v>
      </c>
      <c r="I22" s="8">
        <v>0.40029999999999999</v>
      </c>
      <c r="J22" s="9">
        <v>0.4294</v>
      </c>
      <c r="K22" s="7">
        <v>0.74329999999999996</v>
      </c>
      <c r="L22" s="8">
        <v>0.75249999999999995</v>
      </c>
      <c r="M22" s="8">
        <v>0.74790000000000001</v>
      </c>
      <c r="N22" s="7">
        <v>0.70309999999999995</v>
      </c>
      <c r="O22" s="8">
        <v>0.78180000000000005</v>
      </c>
      <c r="P22" s="8">
        <v>0.74029999999999996</v>
      </c>
      <c r="Q22" s="29">
        <v>0.80959999999999999</v>
      </c>
      <c r="R22" s="29">
        <v>0.83950000000000002</v>
      </c>
      <c r="S22" s="29">
        <v>0.82430000000000003</v>
      </c>
      <c r="T22" s="7">
        <v>0.88239999999999996</v>
      </c>
      <c r="U22" s="8">
        <v>0.84150000000000003</v>
      </c>
      <c r="V22" s="8">
        <v>0.86150000000000004</v>
      </c>
      <c r="W22" s="7">
        <v>0.58560000000000001</v>
      </c>
      <c r="X22" s="8">
        <v>0.71120000000000005</v>
      </c>
      <c r="Y22" s="9">
        <v>0.64229999999999998</v>
      </c>
      <c r="Z22" s="7">
        <v>0.42370000000000002</v>
      </c>
      <c r="AA22" s="8">
        <v>0.50890000000000002</v>
      </c>
      <c r="AB22" s="9">
        <v>0.46229999999999999</v>
      </c>
      <c r="AC22" s="7">
        <v>0.54620000000000002</v>
      </c>
      <c r="AD22" s="8">
        <v>0.69540000000000002</v>
      </c>
      <c r="AE22" s="9">
        <v>0.6119</v>
      </c>
      <c r="AF22" s="7">
        <v>0.53349999999999997</v>
      </c>
      <c r="AG22" s="8">
        <v>0.3281</v>
      </c>
      <c r="AH22" s="9">
        <v>0.40629999999999999</v>
      </c>
      <c r="AI22" s="10">
        <f t="shared" ref="AI22" si="19">AVERAGE(B22,E22,H22,K22,N22,Q22,T22,W22,Z22,AC22,AF22)</f>
        <v>0.59576363636363638</v>
      </c>
      <c r="AJ22" s="11">
        <f t="shared" ref="AJ22" si="20">AVERAGE(C22,F22,I22,L22,O22,R22,U22,X22,AA22,AD22,AG22)</f>
        <v>0.58992727272727274</v>
      </c>
      <c r="AK22" s="12">
        <f t="shared" ref="AK22" si="21">AVERAGE(D22,G22,J22,M22,P22,S22,V22,Y22,AB22,AE22,AH22)</f>
        <v>0.58663636363636362</v>
      </c>
    </row>
    <row r="23" spans="1:37" x14ac:dyDescent="0.25">
      <c r="A23" s="25" t="s">
        <v>57</v>
      </c>
      <c r="B23" s="7">
        <v>0.38929999999999998</v>
      </c>
      <c r="C23" s="8">
        <v>0.44629999999999997</v>
      </c>
      <c r="D23" s="9">
        <v>0.41589999999999999</v>
      </c>
      <c r="E23" s="7">
        <v>0.3347</v>
      </c>
      <c r="F23" s="8">
        <v>0.31719999999999998</v>
      </c>
      <c r="G23" s="9">
        <v>0.32569999999999999</v>
      </c>
      <c r="H23" s="7">
        <v>0.42399999999999999</v>
      </c>
      <c r="I23" s="8">
        <v>0.49480000000000002</v>
      </c>
      <c r="J23" s="9">
        <v>0.45660000000000001</v>
      </c>
      <c r="K23" s="7">
        <v>0.69499999999999995</v>
      </c>
      <c r="L23" s="8">
        <v>0.80589999999999995</v>
      </c>
      <c r="M23" s="8">
        <v>0.74639999999999995</v>
      </c>
      <c r="N23" s="7">
        <v>0.71740000000000004</v>
      </c>
      <c r="O23" s="8">
        <v>0.82540000000000002</v>
      </c>
      <c r="P23" s="8">
        <v>0.76759999999999995</v>
      </c>
      <c r="Q23" s="7">
        <v>0.8034</v>
      </c>
      <c r="R23" s="8">
        <v>0.81189999999999996</v>
      </c>
      <c r="S23" s="8">
        <v>0.80759999999999998</v>
      </c>
      <c r="T23" s="7">
        <v>0.87109999999999999</v>
      </c>
      <c r="U23" s="8">
        <v>0.84719999999999995</v>
      </c>
      <c r="V23" s="8">
        <v>0.85899999999999999</v>
      </c>
      <c r="W23" s="7">
        <v>0.59589999999999999</v>
      </c>
      <c r="X23" s="8">
        <v>0.70479999999999998</v>
      </c>
      <c r="Y23" s="8">
        <v>0.64580000000000004</v>
      </c>
      <c r="Z23" s="7">
        <v>0.4158</v>
      </c>
      <c r="AA23" s="8">
        <v>0.5343</v>
      </c>
      <c r="AB23" s="8">
        <v>0.4677</v>
      </c>
      <c r="AC23" s="7">
        <v>0.51249999999999996</v>
      </c>
      <c r="AD23" s="8">
        <v>0.69010000000000005</v>
      </c>
      <c r="AE23" s="8">
        <v>0.58819999999999995</v>
      </c>
      <c r="AF23" s="7">
        <v>0.52749999999999997</v>
      </c>
      <c r="AG23" s="8">
        <v>0.44230000000000003</v>
      </c>
      <c r="AH23" s="9">
        <v>0.48110000000000003</v>
      </c>
      <c r="AI23" s="10">
        <f t="shared" ref="AI23" si="22">AVERAGE(B23,E23,H23,K23,N23,Q23,T23,W23,Z23,AC23,AF23)</f>
        <v>0.57150909090909086</v>
      </c>
      <c r="AJ23" s="11">
        <f t="shared" ref="AJ23" si="23">AVERAGE(C23,F23,I23,L23,O23,R23,U23,X23,AA23,AD23,AG23)</f>
        <v>0.62910909090909095</v>
      </c>
      <c r="AK23" s="12">
        <f t="shared" ref="AK23" si="24">AVERAGE(D23,G23,J23,M23,P23,S23,V23,Y23,AB23,AE23,AH23)</f>
        <v>0.59650909090909088</v>
      </c>
    </row>
    <row r="24" spans="1:37" x14ac:dyDescent="0.25">
      <c r="A24" s="25" t="s">
        <v>58</v>
      </c>
      <c r="B24" s="7">
        <v>0.3362</v>
      </c>
      <c r="C24" s="8">
        <v>0.46060000000000001</v>
      </c>
      <c r="D24" s="9">
        <v>0.38540000000000002</v>
      </c>
      <c r="E24" s="7">
        <v>0.26229999999999998</v>
      </c>
      <c r="F24" s="8">
        <v>0.42070000000000002</v>
      </c>
      <c r="G24" s="9">
        <v>0.32269999999999999</v>
      </c>
      <c r="H24" s="7">
        <v>0.37659999999999999</v>
      </c>
      <c r="I24" s="8">
        <v>0.59319999999999995</v>
      </c>
      <c r="J24" s="9">
        <v>0.46050000000000002</v>
      </c>
      <c r="K24" s="7">
        <v>0.63539999999999996</v>
      </c>
      <c r="L24" s="8">
        <v>0.91890000000000005</v>
      </c>
      <c r="M24" s="8">
        <v>0.74909999999999999</v>
      </c>
      <c r="N24" s="7">
        <v>0.66810000000000003</v>
      </c>
      <c r="O24" s="8">
        <v>0.88460000000000005</v>
      </c>
      <c r="P24" s="8">
        <v>0.76100000000000001</v>
      </c>
      <c r="Q24" s="7">
        <v>0.74690000000000001</v>
      </c>
      <c r="R24" s="8">
        <v>0.94610000000000005</v>
      </c>
      <c r="S24" s="8">
        <v>0.83479999999999999</v>
      </c>
      <c r="T24" s="7">
        <v>0.82720000000000005</v>
      </c>
      <c r="U24" s="8">
        <v>0.91410000000000002</v>
      </c>
      <c r="V24" s="8">
        <v>0.86839999999999995</v>
      </c>
      <c r="W24" s="7">
        <v>0.47960000000000003</v>
      </c>
      <c r="X24" s="8">
        <v>0.93279999999999996</v>
      </c>
      <c r="Y24" s="8">
        <v>0.63200000000000001</v>
      </c>
      <c r="Z24" s="7">
        <v>0.33729999999999999</v>
      </c>
      <c r="AA24" s="8">
        <v>0.60670000000000002</v>
      </c>
      <c r="AB24" s="8">
        <v>0.432</v>
      </c>
      <c r="AC24" s="7">
        <v>0.51329999999999998</v>
      </c>
      <c r="AD24" s="8">
        <v>0.78610000000000002</v>
      </c>
      <c r="AE24" s="8">
        <v>0.62090000000000001</v>
      </c>
      <c r="AF24" s="7">
        <v>0.3775</v>
      </c>
      <c r="AG24" s="8">
        <v>0.53339999999999999</v>
      </c>
      <c r="AH24" s="9">
        <v>0.44190000000000002</v>
      </c>
      <c r="AI24" s="10">
        <f t="shared" ref="AI24" si="25">AVERAGE(B24,E24,H24,K24,N24,Q24,T24,W24,Z24,AC24,AF24)</f>
        <v>0.5054909090909091</v>
      </c>
      <c r="AJ24" s="11">
        <f t="shared" ref="AJ24" si="26">AVERAGE(C24,F24,I24,L24,O24,R24,U24,X24,AA24,AD24,AG24)</f>
        <v>0.7270181818181819</v>
      </c>
      <c r="AK24" s="12">
        <f t="shared" ref="AK24" si="27">AVERAGE(D24,G24,J24,M24,P24,S24,V24,Y24,AB24,AE24,AH24)</f>
        <v>0.5917</v>
      </c>
    </row>
    <row r="25" spans="1:37" x14ac:dyDescent="0.25">
      <c r="A25" s="25" t="s">
        <v>62</v>
      </c>
      <c r="B25" s="7">
        <v>0.36730000000000002</v>
      </c>
      <c r="C25" s="8">
        <v>0.50519999999999998</v>
      </c>
      <c r="D25" s="9">
        <v>0.42530000000000001</v>
      </c>
      <c r="E25" s="7">
        <v>0.33879999999999999</v>
      </c>
      <c r="F25" s="8">
        <v>0.39229999999999998</v>
      </c>
      <c r="G25" s="9">
        <v>0.36349999999999999</v>
      </c>
      <c r="H25" s="7">
        <v>0.37080000000000002</v>
      </c>
      <c r="I25" s="8">
        <v>0.52869999999999995</v>
      </c>
      <c r="J25" s="9">
        <v>0.433</v>
      </c>
      <c r="K25" s="7">
        <v>0.72119999999999995</v>
      </c>
      <c r="L25" s="8">
        <v>0.84409999999999996</v>
      </c>
      <c r="M25" s="8">
        <v>0.77780000000000005</v>
      </c>
      <c r="N25" s="7">
        <v>0.66910000000000003</v>
      </c>
      <c r="O25" s="8">
        <v>0.91</v>
      </c>
      <c r="P25" s="8">
        <v>0.77100000000000002</v>
      </c>
      <c r="Q25" s="7">
        <v>0.79479999999999995</v>
      </c>
      <c r="R25" s="8">
        <v>0.93210000000000004</v>
      </c>
      <c r="S25" s="8">
        <v>0.85799999999999998</v>
      </c>
      <c r="T25" s="7">
        <v>0.84540000000000004</v>
      </c>
      <c r="U25" s="8">
        <v>0.90610000000000002</v>
      </c>
      <c r="V25" s="8">
        <v>0.87470000000000003</v>
      </c>
      <c r="W25" s="7">
        <v>0.51700000000000002</v>
      </c>
      <c r="X25" s="8">
        <v>0.86939999999999995</v>
      </c>
      <c r="Y25" s="8">
        <v>0.64829999999999999</v>
      </c>
      <c r="Z25" s="7">
        <v>0.3654</v>
      </c>
      <c r="AA25" s="8">
        <v>0.65400000000000003</v>
      </c>
      <c r="AB25" s="8">
        <v>0.46879999999999999</v>
      </c>
      <c r="AC25" s="7">
        <v>0.51049999999999995</v>
      </c>
      <c r="AD25" s="8">
        <v>0.81740000000000002</v>
      </c>
      <c r="AE25" s="8">
        <v>0.62849999999999995</v>
      </c>
      <c r="AF25" s="7">
        <v>0.43359999999999999</v>
      </c>
      <c r="AG25" s="8">
        <v>0.55769999999999997</v>
      </c>
      <c r="AH25" s="9">
        <v>0.48670000000000002</v>
      </c>
      <c r="AI25" s="10">
        <f>AVERAGE(B25,E25,H25,K25,N25,Q25,T25,W25,Z25,AC25,AF25)</f>
        <v>0.53944545454545467</v>
      </c>
      <c r="AJ25" s="11">
        <f>AVERAGE(C25,F25,I25,L25,O25,R25,U25,X25,AA25,AD25,AG25)</f>
        <v>0.71972727272727266</v>
      </c>
      <c r="AK25" s="12">
        <f>AVERAGE(D25,G25,J25,M25,P25,S25,V25,Y25,AB25,AE25,AH25)</f>
        <v>0.61232727272727272</v>
      </c>
    </row>
    <row r="26" spans="1:37" x14ac:dyDescent="0.25">
      <c r="A26" s="25" t="s">
        <v>67</v>
      </c>
      <c r="B26" s="7">
        <v>0.3624</v>
      </c>
      <c r="C26" s="8">
        <v>0.41620000000000001</v>
      </c>
      <c r="D26" s="9">
        <v>0.38740000000000002</v>
      </c>
      <c r="E26" s="7">
        <v>0.32929999999999998</v>
      </c>
      <c r="F26" s="8">
        <v>0.27579999999999999</v>
      </c>
      <c r="G26" s="9">
        <v>0.30009999999999998</v>
      </c>
      <c r="H26" s="7">
        <v>0.43830000000000002</v>
      </c>
      <c r="I26" s="8">
        <v>0.46500000000000002</v>
      </c>
      <c r="J26" s="9">
        <v>0.45129999999999998</v>
      </c>
      <c r="K26" s="7">
        <v>0.68889999999999996</v>
      </c>
      <c r="L26" s="8">
        <v>0.81169999999999998</v>
      </c>
      <c r="M26" s="8">
        <v>0.74529999999999996</v>
      </c>
      <c r="N26" s="7">
        <v>0.69889999999999997</v>
      </c>
      <c r="O26" s="8">
        <v>0.82820000000000005</v>
      </c>
      <c r="P26" s="8">
        <v>0.7581</v>
      </c>
      <c r="Q26" s="7">
        <v>0.79279999999999995</v>
      </c>
      <c r="R26" s="8">
        <v>0.82450000000000001</v>
      </c>
      <c r="S26" s="8">
        <v>0.80830000000000002</v>
      </c>
      <c r="T26" s="7">
        <v>0.82630000000000003</v>
      </c>
      <c r="U26" s="8">
        <v>0.82230000000000003</v>
      </c>
      <c r="V26" s="8">
        <v>0.82430000000000003</v>
      </c>
      <c r="W26" s="7">
        <v>0.59909999999999997</v>
      </c>
      <c r="X26" s="8">
        <v>0.66710000000000003</v>
      </c>
      <c r="Y26" s="8">
        <v>0.63129999999999997</v>
      </c>
      <c r="Z26" s="7">
        <v>0.4294</v>
      </c>
      <c r="AA26" s="8">
        <v>0.55610000000000004</v>
      </c>
      <c r="AB26" s="8">
        <v>0.48459999999999998</v>
      </c>
      <c r="AC26" s="7">
        <v>0.55169999999999997</v>
      </c>
      <c r="AD26" s="8">
        <v>0.66739999999999999</v>
      </c>
      <c r="AE26" s="8">
        <v>0.60409999999999997</v>
      </c>
      <c r="AF26" s="7">
        <v>0.47410000000000002</v>
      </c>
      <c r="AG26" s="8">
        <v>0.50960000000000005</v>
      </c>
      <c r="AH26" s="9">
        <v>0.49120000000000003</v>
      </c>
      <c r="AI26" s="10">
        <f t="shared" ref="AI26" si="28">AVERAGE(B26,E26,H26,K26,N26,Q26,T26,W26,Z26,AC26,AF26)</f>
        <v>0.56283636363636369</v>
      </c>
      <c r="AJ26" s="11">
        <f t="shared" ref="AJ26" si="29">AVERAGE(C26,F26,I26,L26,O26,R26,U26,X26,AA26,AD26,AG26)</f>
        <v>0.62217272727272721</v>
      </c>
      <c r="AK26" s="12">
        <f t="shared" ref="AK26" si="30">AVERAGE(D26,G26,J26,M26,P26,S26,V26,Y26,AB26,AE26,AH26)</f>
        <v>0.58963636363636374</v>
      </c>
    </row>
    <row r="27" spans="1:37" x14ac:dyDescent="0.25">
      <c r="A27" s="25" t="s">
        <v>69</v>
      </c>
      <c r="B27" s="7">
        <v>0.3306</v>
      </c>
      <c r="C27" s="8">
        <v>0.56730000000000003</v>
      </c>
      <c r="D27" s="9">
        <v>0.4178</v>
      </c>
      <c r="E27" s="7">
        <v>0.32579999999999998</v>
      </c>
      <c r="F27" s="8">
        <v>0.37809999999999999</v>
      </c>
      <c r="G27" s="9">
        <v>0.35</v>
      </c>
      <c r="H27" s="7">
        <v>0.55820000000000003</v>
      </c>
      <c r="I27" s="8">
        <v>0.41360000000000002</v>
      </c>
      <c r="J27" s="9">
        <v>0.47520000000000001</v>
      </c>
      <c r="K27" s="7">
        <v>0.85699999999999998</v>
      </c>
      <c r="L27" s="8">
        <v>0.72019999999999995</v>
      </c>
      <c r="M27" s="8">
        <v>0.78269999999999995</v>
      </c>
      <c r="N27" s="7">
        <v>0.77869999999999995</v>
      </c>
      <c r="O27" s="8">
        <v>0.66559999999999997</v>
      </c>
      <c r="P27" s="8">
        <v>0.7177</v>
      </c>
      <c r="Q27" s="7">
        <v>0.83609999999999995</v>
      </c>
      <c r="R27" s="8">
        <v>0.80200000000000005</v>
      </c>
      <c r="S27" s="8">
        <v>0.81869999999999998</v>
      </c>
      <c r="T27" s="7">
        <v>0.88880000000000003</v>
      </c>
      <c r="U27" s="8">
        <v>0.79349999999999998</v>
      </c>
      <c r="V27" s="8">
        <v>0.83840000000000003</v>
      </c>
      <c r="W27" s="7">
        <v>0.48880000000000001</v>
      </c>
      <c r="X27" s="8">
        <v>0.9103</v>
      </c>
      <c r="Y27" s="8">
        <v>0.63600000000000001</v>
      </c>
      <c r="Z27" s="7">
        <v>0.4778</v>
      </c>
      <c r="AA27" s="8">
        <v>0.29870000000000002</v>
      </c>
      <c r="AB27" s="8">
        <v>0.36759999999999998</v>
      </c>
      <c r="AC27" s="7">
        <v>0.54169999999999996</v>
      </c>
      <c r="AD27" s="8">
        <v>0.7208</v>
      </c>
      <c r="AE27" s="8">
        <v>0.61850000000000005</v>
      </c>
      <c r="AF27" s="7">
        <v>0.51280000000000003</v>
      </c>
      <c r="AG27" s="8">
        <v>0.26</v>
      </c>
      <c r="AH27" s="9">
        <v>0.34499999999999997</v>
      </c>
      <c r="AI27" s="10">
        <f t="shared" ref="AI27" si="31">AVERAGE(B27,E27,H27,K27,N27,Q27,T27,W27,Z27,AC27,AF27)</f>
        <v>0.5996636363636364</v>
      </c>
      <c r="AJ27" s="11">
        <f t="shared" ref="AJ27" si="32">AVERAGE(C27,F27,I27,L27,O27,R27,U27,X27,AA27,AD27,AG27)</f>
        <v>0.59364545454545459</v>
      </c>
      <c r="AK27" s="12">
        <f t="shared" ref="AK27" si="33">AVERAGE(D27,G27,J27,M27,P27,S27,V27,Y27,AB27,AE27,AH27)</f>
        <v>0.57887272727272732</v>
      </c>
    </row>
    <row r="28" spans="1:37" x14ac:dyDescent="0.25">
      <c r="A28" s="25" t="s">
        <v>71</v>
      </c>
      <c r="B28" s="7">
        <v>0.41089999999999999</v>
      </c>
      <c r="C28" s="8">
        <v>0.45540000000000003</v>
      </c>
      <c r="D28" s="9">
        <v>0.43180000000000002</v>
      </c>
      <c r="E28" s="7">
        <v>0.37359999999999999</v>
      </c>
      <c r="F28" s="8">
        <v>0.35570000000000002</v>
      </c>
      <c r="G28" s="9">
        <v>0.36430000000000001</v>
      </c>
      <c r="H28" s="7">
        <v>0.37340000000000001</v>
      </c>
      <c r="I28" s="8">
        <v>0.52390000000000003</v>
      </c>
      <c r="J28" s="9">
        <v>0.43590000000000001</v>
      </c>
      <c r="K28" s="7">
        <v>0.71120000000000005</v>
      </c>
      <c r="L28" s="8">
        <v>0.81179999999999997</v>
      </c>
      <c r="M28" s="8">
        <v>0.7581</v>
      </c>
      <c r="N28" s="7">
        <v>0.71950000000000003</v>
      </c>
      <c r="O28" s="8">
        <v>0.82479999999999998</v>
      </c>
      <c r="P28" s="8">
        <v>0.76849999999999996</v>
      </c>
      <c r="Q28" s="7">
        <v>0.82150000000000001</v>
      </c>
      <c r="R28" s="8">
        <v>0.81799999999999995</v>
      </c>
      <c r="S28" s="8">
        <v>0.81969999999999998</v>
      </c>
      <c r="T28" s="7">
        <v>0.88290000000000002</v>
      </c>
      <c r="U28" s="8">
        <v>0.85660000000000003</v>
      </c>
      <c r="V28" s="8">
        <v>0.86960000000000004</v>
      </c>
      <c r="W28" s="7">
        <v>0.59589999999999999</v>
      </c>
      <c r="X28" s="8">
        <v>0.67610000000000003</v>
      </c>
      <c r="Y28" s="8">
        <v>0.63339999999999996</v>
      </c>
      <c r="Z28" s="7">
        <v>0.46750000000000003</v>
      </c>
      <c r="AA28" s="8">
        <v>0.50619999999999998</v>
      </c>
      <c r="AB28" s="8">
        <v>0.4859</v>
      </c>
      <c r="AC28" s="7">
        <v>0.51990000000000003</v>
      </c>
      <c r="AD28" s="8">
        <v>0.68789999999999996</v>
      </c>
      <c r="AE28" s="8">
        <v>0.59219999999999995</v>
      </c>
      <c r="AF28" s="7">
        <v>0.45600000000000002</v>
      </c>
      <c r="AG28" s="8">
        <v>0.47589999999999999</v>
      </c>
      <c r="AH28" s="9">
        <v>0.46510000000000001</v>
      </c>
      <c r="AI28" s="10">
        <f t="shared" ref="AI28" si="34">AVERAGE(B28,E28,H28,K28,N28,Q28,T28,W28,Z28,AC28,AF28)</f>
        <v>0.57566363636363649</v>
      </c>
      <c r="AJ28" s="11">
        <f t="shared" ref="AJ28" si="35">AVERAGE(C28,F28,I28,L28,O28,R28,U28,X28,AA28,AD28,AG28)</f>
        <v>0.63566363636363632</v>
      </c>
      <c r="AK28" s="12">
        <f t="shared" ref="AK28" si="36">AVERAGE(D28,G28,J28,M28,P28,S28,V28,Y28,AB28,AE28,AH28)</f>
        <v>0.60222727272727272</v>
      </c>
    </row>
    <row r="29" spans="1:37" x14ac:dyDescent="0.25">
      <c r="A29" s="25" t="s">
        <v>72</v>
      </c>
      <c r="B29" s="7">
        <v>0.43840000000000001</v>
      </c>
      <c r="C29" s="8">
        <v>0.43140000000000001</v>
      </c>
      <c r="D29" s="9">
        <v>0.43490000000000001</v>
      </c>
      <c r="E29" s="7">
        <v>0.32190000000000002</v>
      </c>
      <c r="F29" s="8">
        <v>0.51229999999999998</v>
      </c>
      <c r="G29" s="9">
        <v>0.39539999999999997</v>
      </c>
      <c r="H29" s="7">
        <v>0.503</v>
      </c>
      <c r="I29" s="8">
        <v>0.46650000000000003</v>
      </c>
      <c r="J29" s="9">
        <v>0.48399999999999999</v>
      </c>
      <c r="K29" s="7">
        <v>0.75070000000000003</v>
      </c>
      <c r="L29" s="8">
        <v>0.79690000000000005</v>
      </c>
      <c r="M29" s="8">
        <v>0.77310000000000001</v>
      </c>
      <c r="N29" s="7"/>
      <c r="O29" s="8"/>
      <c r="P29" s="8"/>
      <c r="Q29" s="7"/>
      <c r="R29" s="8"/>
      <c r="S29" s="8"/>
      <c r="T29" s="7">
        <v>0.87470000000000003</v>
      </c>
      <c r="U29" s="8">
        <v>0.81220000000000003</v>
      </c>
      <c r="V29" s="8">
        <v>0.84230000000000005</v>
      </c>
      <c r="W29" s="7"/>
      <c r="X29" s="8"/>
      <c r="Y29" s="8"/>
      <c r="Z29" s="7">
        <v>0.61029999999999995</v>
      </c>
      <c r="AA29" s="8">
        <v>0.44640000000000002</v>
      </c>
      <c r="AB29" s="8">
        <v>0.51570000000000005</v>
      </c>
      <c r="AC29" s="7">
        <v>0.50219999999999998</v>
      </c>
      <c r="AD29" s="8">
        <v>0.74299999999999999</v>
      </c>
      <c r="AE29" s="8">
        <v>0.59930000000000005</v>
      </c>
      <c r="AF29" s="7"/>
      <c r="AG29" s="8"/>
      <c r="AH29" s="9"/>
      <c r="AI29" s="10">
        <f t="shared" ref="AI29:AI30" si="37">AVERAGE(B29,E29,H29,K29,N29,Q29,T29,W29,Z29,AC29,AF29)</f>
        <v>0.5716</v>
      </c>
      <c r="AJ29" s="11">
        <f t="shared" ref="AJ29:AJ30" si="38">AVERAGE(C29,F29,I29,L29,O29,R29,U29,X29,AA29,AD29,AG29)</f>
        <v>0.60124285714285719</v>
      </c>
      <c r="AK29" s="12">
        <f t="shared" ref="AK29:AK30" si="39">AVERAGE(D29,G29,J29,M29,P29,S29,V29,Y29,AB29,AE29,AH29)</f>
        <v>0.57781428571428584</v>
      </c>
    </row>
    <row r="30" spans="1:37" x14ac:dyDescent="0.25">
      <c r="A30" s="25" t="s">
        <v>78</v>
      </c>
      <c r="B30" s="7">
        <v>0.3584</v>
      </c>
      <c r="C30" s="8">
        <v>0.4995</v>
      </c>
      <c r="D30" s="9">
        <v>0.4173</v>
      </c>
      <c r="E30" s="7">
        <v>0.31619999999999998</v>
      </c>
      <c r="F30" s="8">
        <v>0.35980000000000001</v>
      </c>
      <c r="G30" s="9">
        <v>0.33660000000000001</v>
      </c>
      <c r="H30" s="7">
        <v>0.35339999999999999</v>
      </c>
      <c r="I30" s="8">
        <v>0.57820000000000005</v>
      </c>
      <c r="J30" s="9">
        <v>0.43869999999999998</v>
      </c>
      <c r="K30" s="7">
        <v>0.67200000000000004</v>
      </c>
      <c r="L30" s="8">
        <v>0.84450000000000003</v>
      </c>
      <c r="M30" s="8">
        <v>0.74850000000000005</v>
      </c>
      <c r="N30" s="7">
        <v>0.66810000000000003</v>
      </c>
      <c r="O30" s="8">
        <v>0.88819999999999999</v>
      </c>
      <c r="P30" s="8">
        <v>0.76259999999999994</v>
      </c>
      <c r="Q30" s="7">
        <v>0.78480000000000005</v>
      </c>
      <c r="R30" s="8">
        <v>0.91920000000000002</v>
      </c>
      <c r="S30" s="8">
        <v>0.84670000000000001</v>
      </c>
      <c r="T30" s="7">
        <v>0.83140000000000003</v>
      </c>
      <c r="U30" s="8">
        <v>0.90810000000000002</v>
      </c>
      <c r="V30" s="8">
        <v>0.86799999999999999</v>
      </c>
      <c r="W30" s="7">
        <v>0.51849999999999996</v>
      </c>
      <c r="X30" s="8">
        <v>0.87639999999999996</v>
      </c>
      <c r="Y30" s="8">
        <v>0.65159999999999996</v>
      </c>
      <c r="Z30" s="7">
        <v>0.35070000000000001</v>
      </c>
      <c r="AA30" s="8">
        <v>0.62309999999999999</v>
      </c>
      <c r="AB30" s="8">
        <v>0.44879999999999998</v>
      </c>
      <c r="AC30" s="7">
        <v>0.51039999999999996</v>
      </c>
      <c r="AD30" s="8">
        <v>0.79779999999999995</v>
      </c>
      <c r="AE30" s="8">
        <v>0.62250000000000005</v>
      </c>
      <c r="AF30" s="7">
        <v>0.34129999999999999</v>
      </c>
      <c r="AG30" s="8">
        <v>0.59009999999999996</v>
      </c>
      <c r="AH30" s="9">
        <v>0.43240000000000001</v>
      </c>
      <c r="AI30" s="10">
        <f t="shared" si="37"/>
        <v>0.51865454545454548</v>
      </c>
      <c r="AJ30" s="11">
        <f t="shared" si="38"/>
        <v>0.71680909090909084</v>
      </c>
      <c r="AK30" s="12">
        <f t="shared" si="39"/>
        <v>0.59760909090909109</v>
      </c>
    </row>
    <row r="31" spans="1:37" x14ac:dyDescent="0.25">
      <c r="A31" s="25" t="s">
        <v>79</v>
      </c>
      <c r="B31" s="7">
        <v>0.49170000000000003</v>
      </c>
      <c r="C31" s="8">
        <v>0.45079999999999998</v>
      </c>
      <c r="D31" s="9">
        <v>0.47039999999999998</v>
      </c>
      <c r="E31" s="7">
        <v>0.34360000000000002</v>
      </c>
      <c r="F31" s="8">
        <v>0.44519999999999998</v>
      </c>
      <c r="G31" s="9">
        <v>0.38779999999999998</v>
      </c>
      <c r="H31" s="7">
        <v>0.41220000000000001</v>
      </c>
      <c r="I31" s="8">
        <v>0.50729999999999997</v>
      </c>
      <c r="J31" s="9">
        <v>0.45479999999999998</v>
      </c>
      <c r="K31" s="7">
        <v>0.7339</v>
      </c>
      <c r="L31" s="8">
        <v>0.79190000000000005</v>
      </c>
      <c r="M31" s="8">
        <v>0.76180000000000003</v>
      </c>
      <c r="N31" s="7"/>
      <c r="O31" s="8"/>
      <c r="P31" s="8"/>
      <c r="Q31" s="7"/>
      <c r="R31" s="8"/>
      <c r="S31" s="8"/>
      <c r="T31" s="7">
        <v>0.87270000000000003</v>
      </c>
      <c r="U31" s="8">
        <v>0.82010000000000005</v>
      </c>
      <c r="V31" s="8">
        <v>0.84560000000000002</v>
      </c>
      <c r="W31" s="7"/>
      <c r="X31" s="8"/>
      <c r="Y31" s="8"/>
      <c r="Z31" s="7">
        <v>0.68889999999999996</v>
      </c>
      <c r="AA31" s="8">
        <v>0.40570000000000001</v>
      </c>
      <c r="AB31" s="8">
        <v>0.51060000000000005</v>
      </c>
      <c r="AC31" s="7">
        <v>0.51080000000000003</v>
      </c>
      <c r="AD31" s="8">
        <v>0.71450000000000002</v>
      </c>
      <c r="AE31" s="8">
        <v>0.59570000000000001</v>
      </c>
      <c r="AF31" s="7"/>
      <c r="AG31" s="8"/>
      <c r="AH31" s="9"/>
      <c r="AI31" s="10">
        <f t="shared" ref="AI31" si="40">AVERAGE(B31,E31,H31,K31,N31,Q31,T31,W31,Z31,AC31,AF31)</f>
        <v>0.57911428571428569</v>
      </c>
      <c r="AJ31" s="11">
        <f t="shared" ref="AJ31" si="41">AVERAGE(C31,F31,I31,L31,O31,R31,U31,X31,AA31,AD31,AG31)</f>
        <v>0.59078571428571425</v>
      </c>
      <c r="AK31" s="12">
        <f t="shared" ref="AK31" si="42">AVERAGE(D31,G31,J31,M31,P31,S31,V31,Y31,AB31,AE31,AH31)</f>
        <v>0.57524285714285717</v>
      </c>
    </row>
    <row r="32" spans="1:37" x14ac:dyDescent="0.25">
      <c r="B32" s="7"/>
      <c r="C32" s="8"/>
      <c r="D32" s="9"/>
      <c r="E32" s="7"/>
      <c r="F32" s="8"/>
      <c r="G32" s="9"/>
      <c r="H32" s="7"/>
      <c r="I32" s="8"/>
      <c r="J32" s="9"/>
      <c r="K32" s="7"/>
      <c r="L32" s="8"/>
      <c r="M32" s="8"/>
      <c r="N32" s="7"/>
      <c r="O32" s="8"/>
      <c r="P32" s="8"/>
      <c r="Q32" s="7"/>
      <c r="R32" s="8"/>
      <c r="S32" s="8"/>
      <c r="T32" s="7"/>
      <c r="U32" s="8"/>
      <c r="V32" s="8"/>
      <c r="W32" s="7"/>
      <c r="X32" s="8"/>
      <c r="Y32" s="8"/>
      <c r="Z32" s="7"/>
      <c r="AA32" s="8"/>
      <c r="AB32" s="8"/>
      <c r="AC32" s="7"/>
      <c r="AD32" s="8"/>
      <c r="AE32" s="8"/>
      <c r="AF32" s="7"/>
      <c r="AG32" s="8"/>
      <c r="AH32" s="9"/>
      <c r="AI32" s="10"/>
      <c r="AJ32" s="11"/>
      <c r="AK32" s="12"/>
    </row>
    <row r="33" spans="2:37" x14ac:dyDescent="0.25">
      <c r="B33" s="7"/>
      <c r="C33" s="8"/>
      <c r="D33" s="9"/>
      <c r="E33" s="7"/>
      <c r="F33" s="8"/>
      <c r="G33" s="9"/>
      <c r="H33" s="7"/>
      <c r="I33" s="8"/>
      <c r="J33" s="9"/>
      <c r="K33" s="7"/>
      <c r="L33" s="8"/>
      <c r="M33" s="8"/>
      <c r="N33" s="7"/>
      <c r="O33" s="8"/>
      <c r="P33" s="8"/>
      <c r="Q33" s="7"/>
      <c r="R33" s="8"/>
      <c r="S33" s="8"/>
      <c r="T33" s="7"/>
      <c r="U33" s="8"/>
      <c r="V33" s="8"/>
      <c r="W33" s="7"/>
      <c r="X33" s="8"/>
      <c r="Y33" s="8"/>
      <c r="Z33" s="7"/>
      <c r="AA33" s="8"/>
      <c r="AB33" s="8"/>
      <c r="AC33" s="7"/>
      <c r="AD33" s="8"/>
      <c r="AE33" s="8"/>
      <c r="AF33" s="7"/>
      <c r="AG33" s="8"/>
      <c r="AH33" s="9"/>
      <c r="AI33" s="10"/>
      <c r="AJ33" s="11"/>
      <c r="AK33" s="12"/>
    </row>
    <row r="34" spans="2:37" x14ac:dyDescent="0.25">
      <c r="B34" s="7"/>
      <c r="C34" s="8"/>
      <c r="D34" s="9"/>
      <c r="E34" s="7"/>
      <c r="F34" s="8"/>
      <c r="G34" s="9"/>
      <c r="H34" s="7"/>
      <c r="I34" s="8"/>
      <c r="J34" s="9"/>
      <c r="K34" s="7"/>
      <c r="L34" s="8"/>
      <c r="M34" s="8"/>
      <c r="N34" s="7"/>
      <c r="O34" s="8"/>
      <c r="P34" s="8"/>
      <c r="Q34" s="7"/>
      <c r="R34" s="8"/>
      <c r="S34" s="8"/>
      <c r="T34" s="7"/>
      <c r="U34" s="8"/>
      <c r="V34" s="8"/>
      <c r="W34" s="7"/>
      <c r="X34" s="8"/>
      <c r="Y34" s="8"/>
      <c r="Z34" s="7"/>
      <c r="AA34" s="8"/>
      <c r="AB34" s="8"/>
      <c r="AC34" s="7"/>
      <c r="AD34" s="8"/>
      <c r="AE34" s="8"/>
      <c r="AF34" s="7"/>
      <c r="AG34" s="8"/>
      <c r="AH34" s="9"/>
      <c r="AI34" s="10"/>
      <c r="AJ34" s="11"/>
      <c r="AK34" s="12"/>
    </row>
    <row r="35" spans="2:37" x14ac:dyDescent="0.25">
      <c r="B35" s="7"/>
      <c r="C35" s="8"/>
      <c r="D35" s="9"/>
      <c r="E35" s="7"/>
      <c r="F35" s="8"/>
      <c r="G35" s="9"/>
      <c r="H35" s="7"/>
      <c r="I35" s="8"/>
      <c r="J35" s="9"/>
      <c r="K35" s="7"/>
      <c r="L35" s="8"/>
      <c r="M35" s="8"/>
      <c r="N35" s="7"/>
      <c r="O35" s="8"/>
      <c r="P35" s="8"/>
      <c r="Q35" s="7"/>
      <c r="R35" s="8"/>
      <c r="S35" s="8"/>
      <c r="T35" s="7"/>
      <c r="U35" s="8"/>
      <c r="V35" s="8"/>
      <c r="W35" s="7"/>
      <c r="X35" s="8"/>
      <c r="Y35" s="8"/>
      <c r="Z35" s="7"/>
      <c r="AA35" s="8"/>
      <c r="AB35" s="8"/>
      <c r="AC35" s="7"/>
      <c r="AD35" s="8"/>
      <c r="AE35" s="8"/>
      <c r="AF35" s="7"/>
      <c r="AG35" s="8"/>
      <c r="AH35" s="9"/>
      <c r="AI35" s="10"/>
      <c r="AJ35" s="11"/>
      <c r="AK35" s="12"/>
    </row>
    <row r="36" spans="2:37" x14ac:dyDescent="0.25">
      <c r="B36" s="7"/>
      <c r="C36" s="8"/>
      <c r="D36" s="9"/>
      <c r="E36" s="7"/>
      <c r="F36" s="8"/>
      <c r="G36" s="9"/>
      <c r="H36" s="7"/>
      <c r="I36" s="8"/>
      <c r="J36" s="9"/>
      <c r="K36" s="7"/>
      <c r="L36" s="8"/>
      <c r="M36" s="8"/>
      <c r="N36" s="7"/>
      <c r="O36" s="8"/>
      <c r="P36" s="8"/>
      <c r="Q36" s="7"/>
      <c r="R36" s="8"/>
      <c r="S36" s="8"/>
      <c r="T36" s="7"/>
      <c r="U36" s="8"/>
      <c r="V36" s="8"/>
      <c r="W36" s="7"/>
      <c r="X36" s="8"/>
      <c r="Y36" s="8"/>
      <c r="Z36" s="7"/>
      <c r="AA36" s="8"/>
      <c r="AB36" s="8"/>
      <c r="AC36" s="7"/>
      <c r="AD36" s="8"/>
      <c r="AE36" s="8"/>
      <c r="AF36" s="7"/>
      <c r="AG36" s="8"/>
      <c r="AH36" s="9"/>
      <c r="AI36" s="10"/>
      <c r="AJ36" s="11"/>
      <c r="AK36" s="12"/>
    </row>
    <row r="37" spans="2:37" x14ac:dyDescent="0.25">
      <c r="B37" s="7"/>
      <c r="C37" s="8"/>
      <c r="D37" s="9"/>
      <c r="E37" s="7"/>
      <c r="F37" s="8"/>
      <c r="G37" s="9"/>
      <c r="H37" s="7"/>
      <c r="I37" s="8"/>
      <c r="J37" s="9"/>
      <c r="K37" s="7"/>
      <c r="L37" s="8"/>
      <c r="M37" s="8"/>
      <c r="N37" s="7"/>
      <c r="O37" s="8"/>
      <c r="P37" s="8"/>
      <c r="Q37" s="7"/>
      <c r="R37" s="8"/>
      <c r="S37" s="8"/>
      <c r="T37" s="7"/>
      <c r="U37" s="8"/>
      <c r="V37" s="8"/>
      <c r="W37" s="7"/>
      <c r="X37" s="8"/>
      <c r="Y37" s="8"/>
      <c r="Z37" s="7"/>
      <c r="AA37" s="8"/>
      <c r="AB37" s="8"/>
      <c r="AC37" s="7"/>
      <c r="AD37" s="8"/>
      <c r="AE37" s="8"/>
      <c r="AF37" s="7"/>
      <c r="AG37" s="8"/>
      <c r="AH37" s="9"/>
      <c r="AI37" s="10"/>
      <c r="AJ37" s="11"/>
      <c r="AK37" s="12"/>
    </row>
    <row r="38" spans="2:37" x14ac:dyDescent="0.25">
      <c r="B38" s="7"/>
      <c r="C38" s="8"/>
      <c r="D38" s="9"/>
      <c r="E38" s="7"/>
      <c r="F38" s="8"/>
      <c r="G38" s="9"/>
      <c r="H38" s="7"/>
      <c r="I38" s="8"/>
      <c r="J38" s="9"/>
      <c r="K38" s="7"/>
      <c r="L38" s="8"/>
      <c r="M38" s="8"/>
      <c r="N38" s="7"/>
      <c r="O38" s="8"/>
      <c r="P38" s="8"/>
      <c r="Q38" s="7"/>
      <c r="R38" s="8"/>
      <c r="S38" s="8"/>
      <c r="T38" s="7"/>
      <c r="U38" s="8"/>
      <c r="V38" s="8"/>
      <c r="W38" s="7"/>
      <c r="X38" s="8"/>
      <c r="Y38" s="8"/>
      <c r="Z38" s="7"/>
      <c r="AA38" s="8"/>
      <c r="AB38" s="8"/>
      <c r="AC38" s="7"/>
      <c r="AD38" s="8"/>
      <c r="AE38" s="8"/>
      <c r="AF38" s="7"/>
      <c r="AG38" s="8"/>
      <c r="AH38" s="9"/>
      <c r="AI38" s="10"/>
      <c r="AJ38" s="11"/>
      <c r="AK38" s="12"/>
    </row>
    <row r="39" spans="2:37" x14ac:dyDescent="0.25">
      <c r="B39" s="7"/>
      <c r="C39" s="8"/>
      <c r="D39" s="9"/>
      <c r="E39" s="7"/>
      <c r="F39" s="8"/>
      <c r="G39" s="9"/>
      <c r="H39" s="7"/>
      <c r="I39" s="8"/>
      <c r="J39" s="9"/>
      <c r="K39" s="7"/>
      <c r="L39" s="8"/>
      <c r="M39" s="8"/>
      <c r="N39" s="7"/>
      <c r="O39" s="8"/>
      <c r="P39" s="8"/>
      <c r="Q39" s="7"/>
      <c r="R39" s="8"/>
      <c r="S39" s="8"/>
      <c r="T39" s="7"/>
      <c r="U39" s="8"/>
      <c r="V39" s="8"/>
      <c r="W39" s="7"/>
      <c r="X39" s="8"/>
      <c r="Y39" s="8"/>
      <c r="Z39" s="7"/>
      <c r="AA39" s="8"/>
      <c r="AB39" s="8"/>
      <c r="AC39" s="7"/>
      <c r="AD39" s="8"/>
      <c r="AE39" s="8"/>
      <c r="AF39" s="7"/>
      <c r="AG39" s="8"/>
      <c r="AH39" s="9"/>
      <c r="AI39" s="10"/>
      <c r="AJ39" s="11"/>
      <c r="AK39" s="12"/>
    </row>
    <row r="40" spans="2:37" x14ac:dyDescent="0.25">
      <c r="B40" s="7"/>
      <c r="C40" s="8"/>
      <c r="D40" s="9"/>
      <c r="E40" s="7"/>
      <c r="F40" s="8"/>
      <c r="G40" s="9"/>
      <c r="H40" s="7"/>
      <c r="I40" s="8"/>
      <c r="J40" s="9"/>
      <c r="K40" s="7"/>
      <c r="L40" s="8"/>
      <c r="M40" s="8"/>
      <c r="N40" s="7"/>
      <c r="O40" s="8"/>
      <c r="P40" s="8"/>
      <c r="Q40" s="7"/>
      <c r="R40" s="8"/>
      <c r="S40" s="8"/>
      <c r="T40" s="7"/>
      <c r="U40" s="8"/>
      <c r="V40" s="8"/>
      <c r="W40" s="7"/>
      <c r="X40" s="8"/>
      <c r="Y40" s="8"/>
      <c r="Z40" s="7"/>
      <c r="AA40" s="8"/>
      <c r="AB40" s="8"/>
      <c r="AC40" s="7"/>
      <c r="AD40" s="8"/>
      <c r="AE40" s="8"/>
      <c r="AF40" s="7"/>
      <c r="AG40" s="8"/>
      <c r="AH40" s="9"/>
      <c r="AI40" s="10"/>
      <c r="AJ40" s="11"/>
      <c r="AK40" s="12"/>
    </row>
  </sheetData>
  <mergeCells count="12">
    <mergeCell ref="AI1:AK1"/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conditionalFormatting sqref="D3:D9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9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9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9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9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9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9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9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9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9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40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7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1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1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1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11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1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11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1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2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9 AE2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7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7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:AB17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:S1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:Y1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:Y1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:S1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2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8:AH2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2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2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:Y2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2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25 P27:P4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5 X29:X40 J27:J4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5 G27:G4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5 D27:D4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25 AH27:AH4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25 AE27:AE4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25 AB27:AB4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25 Y27:Y4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25 M27:M4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25 V27:V4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2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:S4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:P4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J4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:G4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D4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6:AH4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6:AE4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6:AB4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6:Y4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:M4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6:V4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4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4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4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4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4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4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4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4"/>
  <sheetViews>
    <sheetView tabSelected="1" workbookViewId="0">
      <selection activeCell="K29" sqref="K29"/>
    </sheetView>
  </sheetViews>
  <sheetFormatPr defaultRowHeight="15" x14ac:dyDescent="0.25"/>
  <cols>
    <col min="1" max="1" width="42.42578125" customWidth="1"/>
    <col min="2" max="2" width="5.42578125" customWidth="1"/>
    <col min="3" max="6" width="5.140625" customWidth="1"/>
    <col min="7" max="7" width="4.85546875" customWidth="1"/>
    <col min="8" max="8" width="5" customWidth="1"/>
    <col min="9" max="10" width="4.7109375" customWidth="1"/>
    <col min="11" max="11" width="4.5703125" customWidth="1"/>
    <col min="12" max="12" width="4.42578125" customWidth="1"/>
    <col min="13" max="13" width="4.5703125" customWidth="1"/>
    <col min="14" max="14" width="4.42578125" customWidth="1"/>
    <col min="15" max="15" width="5" customWidth="1"/>
    <col min="16" max="17" width="4.5703125" customWidth="1"/>
    <col min="18" max="18" width="5" customWidth="1"/>
    <col min="19" max="19" width="4.5703125" customWidth="1"/>
    <col min="20" max="20" width="4.7109375" customWidth="1"/>
    <col min="21" max="21" width="5" customWidth="1"/>
    <col min="22" max="22" width="5.28515625" customWidth="1"/>
  </cols>
  <sheetData>
    <row r="1" spans="1:34" x14ac:dyDescent="0.25">
      <c r="B1" s="33" t="s">
        <v>3</v>
      </c>
      <c r="C1" s="31"/>
      <c r="D1" s="32"/>
      <c r="E1" s="33" t="s">
        <v>8</v>
      </c>
      <c r="F1" s="31"/>
      <c r="G1" s="32"/>
      <c r="H1" s="33" t="s">
        <v>13</v>
      </c>
      <c r="I1" s="31"/>
      <c r="J1" s="32"/>
      <c r="K1" s="33" t="s">
        <v>17</v>
      </c>
      <c r="L1" s="31"/>
      <c r="M1" s="32"/>
      <c r="N1" s="33" t="s">
        <v>68</v>
      </c>
      <c r="O1" s="31"/>
      <c r="P1" s="32"/>
      <c r="Q1" s="33" t="s">
        <v>18</v>
      </c>
      <c r="R1" s="31"/>
      <c r="S1" s="32"/>
      <c r="T1" s="33" t="s">
        <v>25</v>
      </c>
      <c r="U1" s="31"/>
      <c r="V1" s="32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</row>
    <row r="2" spans="1:34" x14ac:dyDescent="0.25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4" t="s">
        <v>1</v>
      </c>
      <c r="H2" s="2" t="s">
        <v>9</v>
      </c>
      <c r="I2" s="3" t="s">
        <v>10</v>
      </c>
      <c r="J2" s="4" t="s">
        <v>1</v>
      </c>
      <c r="K2" s="2" t="s">
        <v>9</v>
      </c>
      <c r="L2" s="3" t="s">
        <v>10</v>
      </c>
      <c r="M2" s="4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</row>
    <row r="3" spans="1:34" ht="17.25" customHeight="1" x14ac:dyDescent="0.25">
      <c r="A3" s="5" t="s">
        <v>59</v>
      </c>
      <c r="B3" s="10">
        <v>0.46100000000000002</v>
      </c>
      <c r="C3" s="11">
        <v>0.45700000000000002</v>
      </c>
      <c r="D3" s="12">
        <v>0.45900000000000002</v>
      </c>
      <c r="E3" s="10">
        <v>0.52400000000000002</v>
      </c>
      <c r="F3" s="11">
        <v>0.45500000000000002</v>
      </c>
      <c r="G3" s="12">
        <v>0.48699999999999999</v>
      </c>
      <c r="H3" s="10">
        <v>0.20899999999999999</v>
      </c>
      <c r="I3" s="13">
        <v>0.61299999999999999</v>
      </c>
      <c r="J3" s="12">
        <v>0.312</v>
      </c>
      <c r="K3" s="10">
        <v>0.28799999999999998</v>
      </c>
      <c r="L3" s="11">
        <v>0.54100000000000004</v>
      </c>
      <c r="M3" s="12">
        <v>0.376</v>
      </c>
      <c r="N3" s="10"/>
      <c r="O3" s="11"/>
      <c r="P3" s="12"/>
      <c r="Q3" s="10"/>
      <c r="R3" s="11"/>
      <c r="S3" s="12"/>
      <c r="T3" s="7">
        <f>AVERAGE(B3,E3,H3,K3,N3,Q3)</f>
        <v>0.37050000000000005</v>
      </c>
      <c r="U3" s="8">
        <f>AVERAGE(C3,F3,I3,L3,O3,R3)</f>
        <v>0.51649999999999996</v>
      </c>
      <c r="V3" s="9">
        <f>AVERAGE(D3,G3,J3,M3,P3,S3)</f>
        <v>0.40849999999999997</v>
      </c>
    </row>
    <row r="4" spans="1:34" x14ac:dyDescent="0.25">
      <c r="A4" s="5" t="s">
        <v>16</v>
      </c>
      <c r="B4" s="10">
        <v>0.46899999999999997</v>
      </c>
      <c r="C4" s="11">
        <v>0.51100000000000001</v>
      </c>
      <c r="D4" s="12">
        <v>0.48899999999999999</v>
      </c>
      <c r="E4" s="10">
        <v>0.51600000000000001</v>
      </c>
      <c r="F4" s="11">
        <v>0.46300000000000002</v>
      </c>
      <c r="G4" s="12">
        <v>0.48799999999999999</v>
      </c>
      <c r="H4" s="10">
        <v>0.23899999999999999</v>
      </c>
      <c r="I4" s="13">
        <v>0.61199999999999999</v>
      </c>
      <c r="J4" s="12">
        <v>0.34300000000000003</v>
      </c>
      <c r="K4" s="10">
        <v>0.28999999999999998</v>
      </c>
      <c r="L4" s="11">
        <v>0.54600000000000004</v>
      </c>
      <c r="M4" s="12">
        <v>0.379</v>
      </c>
      <c r="N4" s="10"/>
      <c r="O4" s="11"/>
      <c r="P4" s="12"/>
      <c r="Q4" s="10"/>
      <c r="R4" s="11"/>
      <c r="S4" s="12"/>
      <c r="T4" s="7">
        <f t="shared" ref="T4:T8" si="0">AVERAGE(B4,E4,H4,K4,N4,Q4)</f>
        <v>0.3785</v>
      </c>
      <c r="U4" s="8">
        <f t="shared" ref="U4:U8" si="1">AVERAGE(C4,F4,I4,L4,O4,R4)</f>
        <v>0.53299999999999992</v>
      </c>
      <c r="V4" s="9">
        <f t="shared" ref="V4:V8" si="2">AVERAGE(D4,G4,J4,M4,P4,S4)</f>
        <v>0.42475000000000002</v>
      </c>
    </row>
    <row r="5" spans="1:34" ht="15" customHeight="1" x14ac:dyDescent="0.25">
      <c r="A5" s="5" t="s">
        <v>61</v>
      </c>
      <c r="B5" s="10">
        <v>0.16</v>
      </c>
      <c r="C5" s="14">
        <v>0.55500000000000005</v>
      </c>
      <c r="D5" s="12">
        <v>0.248</v>
      </c>
      <c r="E5" s="10">
        <v>0.53600000000000003</v>
      </c>
      <c r="F5" s="11">
        <v>0.372</v>
      </c>
      <c r="G5" s="12">
        <v>0.439</v>
      </c>
      <c r="H5" s="10">
        <v>0.02</v>
      </c>
      <c r="I5" s="11">
        <v>3.0000000000000001E-3</v>
      </c>
      <c r="J5" s="12">
        <v>5.0000000000000001E-3</v>
      </c>
      <c r="K5" s="10">
        <v>0.30199999999999999</v>
      </c>
      <c r="L5" s="11">
        <v>0.65200000000000002</v>
      </c>
      <c r="M5" s="12">
        <v>0.41199999999999998</v>
      </c>
      <c r="N5" s="10"/>
      <c r="O5" s="11"/>
      <c r="P5" s="12"/>
      <c r="Q5" s="10"/>
      <c r="R5" s="11"/>
      <c r="S5" s="12"/>
      <c r="T5" s="7">
        <f t="shared" si="0"/>
        <v>0.2545</v>
      </c>
      <c r="U5" s="8">
        <f t="shared" si="1"/>
        <v>0.39550000000000002</v>
      </c>
      <c r="V5" s="9">
        <f t="shared" si="2"/>
        <v>0.27600000000000002</v>
      </c>
    </row>
    <row r="6" spans="1:34" ht="15" customHeight="1" x14ac:dyDescent="0.25">
      <c r="A6" s="5" t="s">
        <v>60</v>
      </c>
      <c r="B6" s="10">
        <v>0.40400000000000003</v>
      </c>
      <c r="C6" s="11">
        <v>0.51200000000000001</v>
      </c>
      <c r="D6" s="12">
        <v>0.45200000000000001</v>
      </c>
      <c r="E6" s="10">
        <v>0.52800000000000002</v>
      </c>
      <c r="F6" s="11">
        <v>0.38400000000000001</v>
      </c>
      <c r="G6" s="12">
        <v>0.44400000000000001</v>
      </c>
      <c r="H6" s="15">
        <v>0.27300000000000002</v>
      </c>
      <c r="I6" s="11">
        <v>0.54400000000000004</v>
      </c>
      <c r="J6" s="16">
        <v>0.36299999999999999</v>
      </c>
      <c r="K6" s="10">
        <v>0.311</v>
      </c>
      <c r="L6" s="13">
        <v>0.77700000000000002</v>
      </c>
      <c r="M6" s="16">
        <v>0.44400000000000001</v>
      </c>
      <c r="N6" s="10"/>
      <c r="O6" s="11"/>
      <c r="P6" s="12"/>
      <c r="Q6" s="10"/>
      <c r="R6" s="11"/>
      <c r="S6" s="12"/>
      <c r="T6" s="7">
        <f t="shared" si="0"/>
        <v>0.379</v>
      </c>
      <c r="U6" s="8">
        <f t="shared" si="1"/>
        <v>0.55425000000000002</v>
      </c>
      <c r="V6" s="9">
        <f t="shared" si="2"/>
        <v>0.42574999999999996</v>
      </c>
    </row>
    <row r="7" spans="1:34" x14ac:dyDescent="0.25">
      <c r="A7" s="5" t="s">
        <v>20</v>
      </c>
      <c r="B7" s="10">
        <v>0.19189999999999999</v>
      </c>
      <c r="C7" s="11">
        <v>0.31240000000000001</v>
      </c>
      <c r="D7" s="12">
        <v>0.23780000000000001</v>
      </c>
      <c r="E7" s="10">
        <v>0.51239999999999997</v>
      </c>
      <c r="F7" s="13">
        <v>0.49059999999999998</v>
      </c>
      <c r="G7" s="12">
        <v>0.50119999999999998</v>
      </c>
      <c r="H7" s="15">
        <v>0.30959999999999999</v>
      </c>
      <c r="I7" s="11">
        <v>0.16309999999999999</v>
      </c>
      <c r="J7" s="12">
        <v>0.21360000000000001</v>
      </c>
      <c r="K7" s="15">
        <v>0.3851</v>
      </c>
      <c r="L7" s="11">
        <v>0.39300000000000002</v>
      </c>
      <c r="M7" s="12">
        <v>0.38900000000000001</v>
      </c>
      <c r="N7" s="15">
        <v>0.56000000000000005</v>
      </c>
      <c r="O7" s="13">
        <v>2.6200000000000001E-2</v>
      </c>
      <c r="P7" s="16">
        <v>5.0099999999999999E-2</v>
      </c>
      <c r="Q7" s="10">
        <v>0.23499999999999999</v>
      </c>
      <c r="R7" s="13">
        <v>0.61499999999999999</v>
      </c>
      <c r="S7" s="16">
        <v>0.34</v>
      </c>
      <c r="T7" s="7">
        <f t="shared" si="0"/>
        <v>0.36566666666666664</v>
      </c>
      <c r="U7" s="8">
        <f t="shared" si="1"/>
        <v>0.33338333333333336</v>
      </c>
      <c r="V7" s="9">
        <f t="shared" si="2"/>
        <v>0.28861666666666669</v>
      </c>
    </row>
    <row r="8" spans="1:34" x14ac:dyDescent="0.25">
      <c r="A8" s="5" t="s">
        <v>21</v>
      </c>
      <c r="B8" s="15">
        <v>0.63139999999999996</v>
      </c>
      <c r="C8" s="11">
        <v>0.3906</v>
      </c>
      <c r="D8" s="16">
        <v>0.48270000000000002</v>
      </c>
      <c r="E8" s="15">
        <v>0.66449999999999998</v>
      </c>
      <c r="F8" s="11">
        <v>0.45850000000000002</v>
      </c>
      <c r="G8" s="16">
        <v>0.54259999999999997</v>
      </c>
      <c r="H8" s="10">
        <v>0.5514</v>
      </c>
      <c r="I8" s="11">
        <v>7.2599999999999998E-2</v>
      </c>
      <c r="J8" s="12">
        <v>0.1283</v>
      </c>
      <c r="K8" s="10">
        <v>0.37130000000000002</v>
      </c>
      <c r="L8" s="11">
        <v>0.28149999999999997</v>
      </c>
      <c r="M8" s="12">
        <v>0.32019999999999998</v>
      </c>
      <c r="N8" s="10">
        <v>0.63329999999999997</v>
      </c>
      <c r="O8" s="11">
        <v>3.56E-2</v>
      </c>
      <c r="P8" s="12">
        <v>6.7400000000000002E-2</v>
      </c>
      <c r="Q8" s="10">
        <v>0.3402</v>
      </c>
      <c r="R8" s="11">
        <v>0.53359999999999996</v>
      </c>
      <c r="S8" s="12">
        <v>0.41549999999999998</v>
      </c>
      <c r="T8" s="7">
        <f t="shared" si="0"/>
        <v>0.53201666666666669</v>
      </c>
      <c r="U8" s="8">
        <f t="shared" si="1"/>
        <v>0.29539999999999994</v>
      </c>
      <c r="V8" s="9">
        <f t="shared" si="2"/>
        <v>0.32611666666666667</v>
      </c>
    </row>
    <row r="9" spans="1:34" x14ac:dyDescent="0.25">
      <c r="A9" s="5" t="s">
        <v>23</v>
      </c>
      <c r="B9" s="7">
        <v>0.186</v>
      </c>
      <c r="C9" s="8">
        <v>0.49459999999999998</v>
      </c>
      <c r="D9" s="9">
        <v>0.27039999999999997</v>
      </c>
      <c r="E9" s="7">
        <v>0.377</v>
      </c>
      <c r="F9" s="8">
        <v>0.79690000000000005</v>
      </c>
      <c r="G9" s="9">
        <v>0.51190000000000002</v>
      </c>
      <c r="H9" s="7">
        <v>8.7999999999999995E-2</v>
      </c>
      <c r="I9" s="8">
        <v>0.59940000000000004</v>
      </c>
      <c r="J9" s="9">
        <v>0.1535</v>
      </c>
      <c r="K9" s="7">
        <v>0.3054</v>
      </c>
      <c r="L9" s="8">
        <v>0.73519999999999996</v>
      </c>
      <c r="M9" s="9">
        <v>0.43159999999999998</v>
      </c>
      <c r="N9" s="7">
        <v>5.8500000000000003E-2</v>
      </c>
      <c r="O9" s="8">
        <v>0.80130000000000001</v>
      </c>
      <c r="P9" s="9">
        <v>0.109</v>
      </c>
      <c r="Q9" s="7">
        <v>0.20580000000000001</v>
      </c>
      <c r="R9" s="8">
        <v>0.77839999999999998</v>
      </c>
      <c r="S9" s="9">
        <v>0.32550000000000001</v>
      </c>
      <c r="T9" s="7">
        <f t="shared" ref="T9:T10" si="3">AVERAGE(B9,E9,H9,K9,N9,Q9)</f>
        <v>0.20344999999999999</v>
      </c>
      <c r="U9" s="8">
        <f t="shared" ref="U9:U10" si="4">AVERAGE(C9,F9,I9,L9,O9,R9)</f>
        <v>0.70096666666666663</v>
      </c>
      <c r="V9" s="9">
        <f t="shared" ref="V9:V10" si="5">AVERAGE(D9,G9,J9,M9,P9,S9)</f>
        <v>0.30031666666666662</v>
      </c>
    </row>
    <row r="10" spans="1:34" x14ac:dyDescent="0.25">
      <c r="A10" s="5" t="s">
        <v>24</v>
      </c>
      <c r="B10" s="7">
        <v>0.64680000000000004</v>
      </c>
      <c r="C10" s="8">
        <v>0.46410000000000001</v>
      </c>
      <c r="D10" s="9">
        <v>0.54039999999999999</v>
      </c>
      <c r="E10" s="7">
        <v>0.66069999999999995</v>
      </c>
      <c r="F10" s="8">
        <v>0.44209999999999999</v>
      </c>
      <c r="G10" s="9">
        <v>0.52980000000000005</v>
      </c>
      <c r="H10" s="7">
        <v>0.3</v>
      </c>
      <c r="I10" s="8">
        <v>9.4200000000000006E-2</v>
      </c>
      <c r="J10" s="9">
        <v>0.14330000000000001</v>
      </c>
      <c r="K10" s="7">
        <v>0.28839999999999999</v>
      </c>
      <c r="L10" s="8">
        <v>0.40439999999999998</v>
      </c>
      <c r="M10" s="9">
        <v>0.3367</v>
      </c>
      <c r="N10" s="7">
        <v>1</v>
      </c>
      <c r="O10" s="8">
        <v>3.4700000000000002E-2</v>
      </c>
      <c r="P10" s="9">
        <v>6.7000000000000004E-2</v>
      </c>
      <c r="Q10" s="7">
        <v>0.34300000000000003</v>
      </c>
      <c r="R10" s="8">
        <v>0.53810000000000002</v>
      </c>
      <c r="S10" s="9">
        <v>0.41889999999999999</v>
      </c>
      <c r="T10" s="7">
        <f t="shared" si="3"/>
        <v>0.53981666666666672</v>
      </c>
      <c r="U10" s="8">
        <f t="shared" si="4"/>
        <v>0.32959999999999995</v>
      </c>
      <c r="V10" s="9">
        <f t="shared" si="5"/>
        <v>0.33934999999999998</v>
      </c>
    </row>
    <row r="11" spans="1:34" x14ac:dyDescent="0.25">
      <c r="A11" s="5" t="s">
        <v>40</v>
      </c>
      <c r="B11" s="7">
        <v>0.13</v>
      </c>
      <c r="C11" s="8">
        <v>0.76329999999999998</v>
      </c>
      <c r="D11" s="9">
        <v>0.22220000000000001</v>
      </c>
      <c r="E11" s="7">
        <v>0.31159999999999999</v>
      </c>
      <c r="F11" s="8">
        <v>0.9264</v>
      </c>
      <c r="G11" s="9">
        <v>0.46629999999999999</v>
      </c>
      <c r="H11" s="7">
        <v>5.4899999999999997E-2</v>
      </c>
      <c r="I11" s="8">
        <v>0.97599999999999998</v>
      </c>
      <c r="J11" s="9">
        <v>0.104</v>
      </c>
      <c r="K11" s="7"/>
      <c r="L11" s="8"/>
      <c r="M11" s="9"/>
      <c r="N11" s="7"/>
      <c r="O11" s="8"/>
      <c r="P11" s="9"/>
      <c r="Q11" s="7"/>
      <c r="R11" s="8"/>
      <c r="S11" s="9"/>
      <c r="T11" s="7">
        <f>AVERAGE(B11,E11,H11,K11,N11,Q11)</f>
        <v>0.16550000000000001</v>
      </c>
      <c r="U11" s="8">
        <f>AVERAGE(C11,F11,I11,L11,O11,R11)</f>
        <v>0.88856666666666673</v>
      </c>
      <c r="V11" s="9">
        <f>AVERAGE(D11,G11,J11,M11,P11,S11)</f>
        <v>0.26416666666666666</v>
      </c>
    </row>
    <row r="12" spans="1:34" x14ac:dyDescent="0.25">
      <c r="A12" s="5" t="s">
        <v>41</v>
      </c>
      <c r="B12" s="7">
        <v>0.26200000000000001</v>
      </c>
      <c r="C12" s="8">
        <v>0.4909</v>
      </c>
      <c r="D12" s="9">
        <v>0.32419999999999999</v>
      </c>
      <c r="E12" s="7">
        <v>0.3306</v>
      </c>
      <c r="F12" s="8">
        <v>0.86760000000000004</v>
      </c>
      <c r="G12" s="9">
        <v>0.4788</v>
      </c>
      <c r="H12" s="7">
        <v>5.5399999999999998E-2</v>
      </c>
      <c r="I12" s="8">
        <v>0.97050000000000003</v>
      </c>
      <c r="J12" s="9">
        <v>0.1047</v>
      </c>
      <c r="K12" s="7"/>
      <c r="L12" s="8"/>
      <c r="M12" s="9"/>
      <c r="N12" s="7"/>
      <c r="O12" s="8"/>
      <c r="P12" s="9"/>
      <c r="Q12" s="7"/>
      <c r="R12" s="8"/>
      <c r="S12" s="9"/>
      <c r="T12" s="7">
        <f t="shared" ref="T12:T16" si="6">AVERAGE(B12,E12,H12,K12,N12,Q12)</f>
        <v>0.216</v>
      </c>
      <c r="U12" s="8">
        <f t="shared" ref="U12:U16" si="7">AVERAGE(C12,F12,I12,L12,O12,R12)</f>
        <v>0.77633333333333343</v>
      </c>
      <c r="V12" s="9">
        <f t="shared" ref="V12:V16" si="8">AVERAGE(D12,G12,J12,M12,P12,S12)</f>
        <v>0.30256666666666665</v>
      </c>
    </row>
    <row r="13" spans="1:34" x14ac:dyDescent="0.25">
      <c r="A13" s="5" t="s">
        <v>38</v>
      </c>
      <c r="B13" s="7">
        <v>0.16259999999999999</v>
      </c>
      <c r="C13" s="8">
        <v>0.74350000000000005</v>
      </c>
      <c r="D13" s="9">
        <v>0.26679999999999998</v>
      </c>
      <c r="E13" s="7">
        <v>0.31790000000000002</v>
      </c>
      <c r="F13" s="8">
        <v>0.91090000000000004</v>
      </c>
      <c r="G13" s="9">
        <v>0.4713</v>
      </c>
      <c r="H13" s="7">
        <v>5.4199999999999998E-2</v>
      </c>
      <c r="I13" s="8">
        <v>0.9748</v>
      </c>
      <c r="J13" s="9">
        <v>0.1026</v>
      </c>
      <c r="K13" s="7"/>
      <c r="L13" s="8"/>
      <c r="M13" s="9"/>
      <c r="N13" s="7"/>
      <c r="O13" s="8"/>
      <c r="P13" s="9"/>
      <c r="Q13" s="7"/>
      <c r="R13" s="8"/>
      <c r="S13" s="9"/>
      <c r="T13" s="7">
        <f>AVERAGE(B13,E13,H13,K13,N13,Q13)</f>
        <v>0.17823333333333335</v>
      </c>
      <c r="U13" s="8">
        <f>AVERAGE(C13,F13,I13,L13,O13,R13)</f>
        <v>0.87639999999999996</v>
      </c>
      <c r="V13" s="9">
        <f>AVERAGE(D13,G13,J13,M13,P13,S13)</f>
        <v>0.28023333333333333</v>
      </c>
    </row>
    <row r="14" spans="1:34" x14ac:dyDescent="0.25">
      <c r="A14" s="5" t="s">
        <v>39</v>
      </c>
      <c r="B14" s="7">
        <v>0.19009999999999999</v>
      </c>
      <c r="C14" s="8">
        <v>0.5091</v>
      </c>
      <c r="D14" s="9">
        <v>0.27679999999999999</v>
      </c>
      <c r="E14" s="7">
        <v>0.31850000000000001</v>
      </c>
      <c r="F14" s="8">
        <v>0.95520000000000005</v>
      </c>
      <c r="G14" s="9">
        <v>0.47770000000000001</v>
      </c>
      <c r="H14" s="7">
        <v>5.7599999999999998E-2</v>
      </c>
      <c r="I14" s="8">
        <v>0.95689999999999997</v>
      </c>
      <c r="J14" s="9">
        <v>0.1086</v>
      </c>
      <c r="K14" s="7"/>
      <c r="L14" s="8"/>
      <c r="M14" s="9"/>
      <c r="N14" s="7"/>
      <c r="O14" s="8"/>
      <c r="P14" s="9"/>
      <c r="Q14" s="7"/>
      <c r="R14" s="8"/>
      <c r="S14" s="9"/>
      <c r="T14" s="7">
        <f t="shared" si="6"/>
        <v>0.18873333333333331</v>
      </c>
      <c r="U14" s="8">
        <f t="shared" si="7"/>
        <v>0.80706666666666671</v>
      </c>
      <c r="V14" s="9">
        <f t="shared" si="8"/>
        <v>0.28770000000000001</v>
      </c>
    </row>
    <row r="15" spans="1:34" x14ac:dyDescent="0.25">
      <c r="A15" s="5" t="s">
        <v>42</v>
      </c>
      <c r="B15" s="7">
        <v>0.28349999999999997</v>
      </c>
      <c r="C15" s="8">
        <v>0.53120000000000001</v>
      </c>
      <c r="D15" s="9">
        <v>0.36969999999999997</v>
      </c>
      <c r="E15" s="7">
        <v>0.38879999999999998</v>
      </c>
      <c r="F15" s="8">
        <v>0.7107</v>
      </c>
      <c r="G15" s="9">
        <v>0.50270000000000004</v>
      </c>
      <c r="H15" s="7">
        <v>0.32640000000000002</v>
      </c>
      <c r="I15" s="8">
        <v>0.45660000000000001</v>
      </c>
      <c r="J15" s="9">
        <v>0.38069999999999998</v>
      </c>
      <c r="K15" s="7">
        <v>0.32140000000000002</v>
      </c>
      <c r="L15" s="8">
        <v>0.42270000000000002</v>
      </c>
      <c r="M15" s="9">
        <v>0.36520000000000002</v>
      </c>
      <c r="N15" s="7"/>
      <c r="O15" s="8"/>
      <c r="P15" s="9"/>
      <c r="Q15" s="7"/>
      <c r="R15" s="8"/>
      <c r="S15" s="9"/>
      <c r="T15" s="7">
        <f t="shared" si="6"/>
        <v>0.33002500000000001</v>
      </c>
      <c r="U15" s="8">
        <f t="shared" si="7"/>
        <v>0.53029999999999999</v>
      </c>
      <c r="V15" s="9">
        <f t="shared" si="8"/>
        <v>0.40457500000000002</v>
      </c>
    </row>
    <row r="16" spans="1:34" x14ac:dyDescent="0.25">
      <c r="A16" s="25" t="s">
        <v>43</v>
      </c>
      <c r="B16" s="7">
        <v>0.58560000000000001</v>
      </c>
      <c r="C16" s="8">
        <v>0.4521</v>
      </c>
      <c r="D16" s="9">
        <v>0.51019999999999999</v>
      </c>
      <c r="E16" s="7">
        <v>0.49009999999999998</v>
      </c>
      <c r="F16" s="8">
        <v>0.68130000000000002</v>
      </c>
      <c r="G16" s="9">
        <v>0.57010000000000005</v>
      </c>
      <c r="H16" s="7">
        <v>0.21260000000000001</v>
      </c>
      <c r="I16" s="8">
        <v>0.46400000000000002</v>
      </c>
      <c r="J16" s="9">
        <v>0.29160000000000003</v>
      </c>
      <c r="K16" s="7">
        <v>0.34210000000000002</v>
      </c>
      <c r="L16" s="8">
        <v>0.48859999999999998</v>
      </c>
      <c r="M16" s="9">
        <v>0.40239999999999998</v>
      </c>
      <c r="N16" s="7"/>
      <c r="O16" s="8"/>
      <c r="P16" s="9"/>
      <c r="Q16" s="7"/>
      <c r="R16" s="8"/>
      <c r="S16" s="9"/>
      <c r="T16" s="7">
        <f t="shared" si="6"/>
        <v>0.40760000000000002</v>
      </c>
      <c r="U16" s="8">
        <f t="shared" si="7"/>
        <v>0.52149999999999996</v>
      </c>
      <c r="V16" s="9">
        <f t="shared" si="8"/>
        <v>0.44357500000000005</v>
      </c>
    </row>
    <row r="17" spans="1:22" x14ac:dyDescent="0.25">
      <c r="A17" s="25" t="s">
        <v>44</v>
      </c>
      <c r="B17" s="7">
        <v>0.14680000000000001</v>
      </c>
      <c r="C17" s="8">
        <v>0.37209999999999999</v>
      </c>
      <c r="D17" s="9">
        <v>0.21049999999999999</v>
      </c>
      <c r="E17" s="7">
        <v>0.57869999999999999</v>
      </c>
      <c r="F17" s="8">
        <v>0.39169999999999999</v>
      </c>
      <c r="G17" s="9">
        <v>0.4672</v>
      </c>
      <c r="H17" s="7">
        <v>0.439</v>
      </c>
      <c r="I17" s="8">
        <v>4.4200000000000003E-2</v>
      </c>
      <c r="J17" s="9">
        <v>8.0399999999999999E-2</v>
      </c>
      <c r="K17" s="7">
        <v>0.4667</v>
      </c>
      <c r="L17" s="8">
        <v>0.34510000000000002</v>
      </c>
      <c r="M17" s="9">
        <v>0.39679999999999999</v>
      </c>
      <c r="N17" s="7">
        <v>0</v>
      </c>
      <c r="O17" s="8">
        <v>0</v>
      </c>
      <c r="P17" s="9">
        <v>0</v>
      </c>
      <c r="Q17" s="7">
        <v>0.34889999999999999</v>
      </c>
      <c r="R17" s="8">
        <v>0.27860000000000001</v>
      </c>
      <c r="S17" s="9">
        <v>0.30980000000000002</v>
      </c>
      <c r="T17" s="7">
        <f>AVERAGE(B17,E17,H17,K17,N17,Q17)</f>
        <v>0.33001666666666668</v>
      </c>
      <c r="U17" s="8">
        <f>AVERAGE(C17,F17,I17,L17,O17,R17)</f>
        <v>0.23861666666666667</v>
      </c>
      <c r="V17" s="9">
        <f>AVERAGE(D17,G17,J17,M17,P17,S17)</f>
        <v>0.24411666666666668</v>
      </c>
    </row>
    <row r="18" spans="1:22" x14ac:dyDescent="0.25">
      <c r="A18" s="25" t="s">
        <v>45</v>
      </c>
      <c r="B18" s="7">
        <v>0.54559999999999997</v>
      </c>
      <c r="C18" s="8">
        <v>0.40110000000000001</v>
      </c>
      <c r="D18" s="9">
        <v>0.46229999999999999</v>
      </c>
      <c r="E18" s="7">
        <v>0.75409999999999999</v>
      </c>
      <c r="F18" s="8">
        <v>0.39429999999999998</v>
      </c>
      <c r="G18" s="9">
        <v>0.51780000000000004</v>
      </c>
      <c r="H18" s="7">
        <v>0</v>
      </c>
      <c r="I18" s="8">
        <v>0</v>
      </c>
      <c r="J18" s="9">
        <v>0</v>
      </c>
      <c r="K18" s="7">
        <v>0.43490000000000001</v>
      </c>
      <c r="L18" s="8">
        <v>0.27529999999999999</v>
      </c>
      <c r="M18" s="9">
        <v>0.3372</v>
      </c>
      <c r="N18" s="7">
        <v>0</v>
      </c>
      <c r="O18" s="8">
        <v>0</v>
      </c>
      <c r="P18" s="9">
        <v>0</v>
      </c>
      <c r="Q18" s="7">
        <v>0.37309999999999999</v>
      </c>
      <c r="R18" s="8">
        <v>0.54949999999999999</v>
      </c>
      <c r="S18" s="9">
        <v>0.44440000000000002</v>
      </c>
      <c r="T18" s="7">
        <f t="shared" ref="T18" si="9">AVERAGE(B18,E18,H18,K18,N18,Q18)</f>
        <v>0.35128333333333339</v>
      </c>
      <c r="U18" s="8">
        <f t="shared" ref="U18" si="10">AVERAGE(C18,F18,I18,L18,O18,R18)</f>
        <v>0.27003333333333335</v>
      </c>
      <c r="V18" s="9">
        <f t="shared" ref="V18" si="11">AVERAGE(D18,G18,J18,M18,P18,S18)</f>
        <v>0.29361666666666664</v>
      </c>
    </row>
    <row r="19" spans="1:22" x14ac:dyDescent="0.25">
      <c r="A19" s="5" t="s">
        <v>32</v>
      </c>
      <c r="B19" s="7">
        <v>0.16</v>
      </c>
      <c r="C19" s="8">
        <v>0.25700000000000001</v>
      </c>
      <c r="D19" s="9">
        <v>0.19719999999999999</v>
      </c>
      <c r="E19" s="7">
        <v>0.49940000000000001</v>
      </c>
      <c r="F19" s="8">
        <v>0.43319999999999997</v>
      </c>
      <c r="G19" s="9">
        <v>0.46379999999999999</v>
      </c>
      <c r="H19" s="7">
        <v>0.23280000000000001</v>
      </c>
      <c r="I19" s="8">
        <v>1.8100000000000002E-2</v>
      </c>
      <c r="J19" s="9">
        <v>3.3399999999999999E-2</v>
      </c>
      <c r="K19" s="7">
        <v>0.32740000000000002</v>
      </c>
      <c r="L19" s="8">
        <v>0.24610000000000001</v>
      </c>
      <c r="M19" s="9">
        <v>0.28089999999999998</v>
      </c>
      <c r="N19" s="7">
        <v>0</v>
      </c>
      <c r="O19" s="8">
        <v>0</v>
      </c>
      <c r="P19" s="9">
        <v>0</v>
      </c>
      <c r="Q19" s="7">
        <v>0.21940000000000001</v>
      </c>
      <c r="R19" s="8">
        <v>0.41170000000000001</v>
      </c>
      <c r="S19" s="9">
        <v>0.2863</v>
      </c>
      <c r="T19" s="7">
        <f t="shared" ref="T19" si="12">AVERAGE(B19,E19,H19,K19,N19,Q19)</f>
        <v>0.23983333333333334</v>
      </c>
      <c r="U19" s="8">
        <f t="shared" ref="U19" si="13">AVERAGE(C19,F19,I19,L19,O19,R19)</f>
        <v>0.22768333333333332</v>
      </c>
      <c r="V19" s="9">
        <f t="shared" ref="V19" si="14">AVERAGE(D19,G19,J19,M19,P19,S19)</f>
        <v>0.21026666666666669</v>
      </c>
    </row>
    <row r="20" spans="1:22" x14ac:dyDescent="0.25">
      <c r="A20" s="5" t="s">
        <v>33</v>
      </c>
      <c r="B20" s="7">
        <v>0.51049999999999995</v>
      </c>
      <c r="C20" s="8">
        <v>0.36270000000000002</v>
      </c>
      <c r="D20" s="9">
        <v>0.41699999999999998</v>
      </c>
      <c r="E20" s="7">
        <v>0.7107</v>
      </c>
      <c r="F20" s="8">
        <v>0.40570000000000001</v>
      </c>
      <c r="G20" s="9">
        <v>0.51190000000000002</v>
      </c>
      <c r="H20" s="7">
        <v>0.45710000000000001</v>
      </c>
      <c r="I20" s="8">
        <v>7.5300000000000006E-2</v>
      </c>
      <c r="J20" s="9">
        <v>0.12920000000000001</v>
      </c>
      <c r="K20" s="7">
        <v>0.42220000000000002</v>
      </c>
      <c r="L20" s="8">
        <v>0.32840000000000003</v>
      </c>
      <c r="M20" s="9">
        <v>0.35299999999999998</v>
      </c>
      <c r="N20" s="7">
        <v>0.74870000000000003</v>
      </c>
      <c r="O20" s="8">
        <v>0.159</v>
      </c>
      <c r="P20" s="9">
        <v>0.22900000000000001</v>
      </c>
      <c r="Q20" s="7">
        <v>0.37569999999999998</v>
      </c>
      <c r="R20" s="8">
        <v>0.44369999999999998</v>
      </c>
      <c r="S20" s="9">
        <v>0.39169999999999999</v>
      </c>
      <c r="T20" s="7">
        <f t="shared" ref="T20:T21" si="15">AVERAGE(B20,E20,H20,K20,N20,Q20)</f>
        <v>0.53748333333333342</v>
      </c>
      <c r="U20" s="8">
        <f t="shared" ref="U20:U21" si="16">AVERAGE(C20,F20,I20,L20,O20,R20)</f>
        <v>0.29580000000000001</v>
      </c>
      <c r="V20" s="9">
        <f t="shared" ref="V20:V21" si="17">AVERAGE(D20,G20,J20,M20,P20,S20)</f>
        <v>0.33863333333333334</v>
      </c>
    </row>
    <row r="21" spans="1:22" x14ac:dyDescent="0.25">
      <c r="A21" s="5" t="s">
        <v>63</v>
      </c>
      <c r="B21" s="7">
        <v>0.26500000000000001</v>
      </c>
      <c r="C21" s="8">
        <v>0.24979999999999999</v>
      </c>
      <c r="D21" s="9">
        <v>0.25719999999999998</v>
      </c>
      <c r="E21" s="7">
        <v>0.39169999999999999</v>
      </c>
      <c r="F21" s="8">
        <v>0.38219999999999998</v>
      </c>
      <c r="G21" s="9">
        <v>0.38690000000000002</v>
      </c>
      <c r="H21" s="7">
        <v>0.16650000000000001</v>
      </c>
      <c r="I21" s="8">
        <v>8.7999999999999995E-2</v>
      </c>
      <c r="J21" s="9">
        <v>0.11509999999999999</v>
      </c>
      <c r="K21" s="7">
        <v>0.25080000000000002</v>
      </c>
      <c r="L21" s="8">
        <v>0.34189999999999998</v>
      </c>
      <c r="M21" s="9">
        <v>0.2893</v>
      </c>
      <c r="N21" s="7">
        <v>0.24490000000000001</v>
      </c>
      <c r="O21" s="8">
        <v>0.22589999999999999</v>
      </c>
      <c r="P21" s="9">
        <v>0.23499999999999999</v>
      </c>
      <c r="Q21" s="7">
        <v>0.22969999999999999</v>
      </c>
      <c r="R21" s="8">
        <v>0.36420000000000002</v>
      </c>
      <c r="S21" s="9">
        <v>0.28170000000000001</v>
      </c>
      <c r="T21" s="7">
        <f t="shared" si="15"/>
        <v>0.25810000000000005</v>
      </c>
      <c r="U21" s="8">
        <f t="shared" si="16"/>
        <v>0.27533333333333337</v>
      </c>
      <c r="V21" s="9">
        <f t="shared" si="17"/>
        <v>0.26086666666666669</v>
      </c>
    </row>
    <row r="22" spans="1:22" x14ac:dyDescent="0.25">
      <c r="A22" s="5" t="s">
        <v>64</v>
      </c>
      <c r="B22" s="7">
        <v>0.4204</v>
      </c>
      <c r="C22" s="8">
        <v>0.37019999999999997</v>
      </c>
      <c r="D22" s="9">
        <v>0.39369999999999999</v>
      </c>
      <c r="E22" s="7">
        <v>0.63319999999999999</v>
      </c>
      <c r="F22" s="8">
        <v>0.29680000000000001</v>
      </c>
      <c r="G22" s="9">
        <v>0.4042</v>
      </c>
      <c r="H22" s="7">
        <v>0.3211</v>
      </c>
      <c r="I22" s="8">
        <v>4.8599999999999997E-2</v>
      </c>
      <c r="J22" s="9">
        <v>8.4400000000000003E-2</v>
      </c>
      <c r="K22" s="7">
        <v>0.32929999999999998</v>
      </c>
      <c r="L22" s="8">
        <v>0.17460000000000001</v>
      </c>
      <c r="M22" s="9">
        <v>0.22819999999999999</v>
      </c>
      <c r="N22" s="7">
        <v>0.57889999999999997</v>
      </c>
      <c r="O22" s="8">
        <v>2.06E-2</v>
      </c>
      <c r="P22" s="9">
        <v>3.9800000000000002E-2</v>
      </c>
      <c r="Q22" s="7">
        <v>0.29630000000000001</v>
      </c>
      <c r="R22" s="8">
        <v>0.42349999999999999</v>
      </c>
      <c r="S22" s="9">
        <v>0.34870000000000001</v>
      </c>
      <c r="T22" s="7">
        <f t="shared" ref="T22" si="18">AVERAGE(B22,E22,H22,K22,N22,Q22)</f>
        <v>0.42986666666666662</v>
      </c>
      <c r="U22" s="8">
        <f t="shared" ref="U22" si="19">AVERAGE(C22,F22,I22,L22,O22,R22)</f>
        <v>0.22238333333333329</v>
      </c>
      <c r="V22" s="9">
        <f t="shared" ref="V22" si="20">AVERAGE(D22,G22,J22,M22,P22,S22)</f>
        <v>0.24983333333333335</v>
      </c>
    </row>
    <row r="23" spans="1:22" x14ac:dyDescent="0.25">
      <c r="A23" s="5" t="s">
        <v>65</v>
      </c>
      <c r="B23" s="7">
        <v>0.18329999999999999</v>
      </c>
      <c r="C23" s="8">
        <v>0.52039999999999997</v>
      </c>
      <c r="D23" s="9">
        <v>0.27110000000000001</v>
      </c>
      <c r="E23" s="7">
        <v>0.50770000000000004</v>
      </c>
      <c r="F23" s="8">
        <v>0.4335</v>
      </c>
      <c r="G23" s="9">
        <v>0.46710000000000002</v>
      </c>
      <c r="H23" s="7">
        <v>0.2157</v>
      </c>
      <c r="I23" s="8">
        <v>1.8100000000000002E-2</v>
      </c>
      <c r="J23" s="9">
        <v>3.32E-2</v>
      </c>
      <c r="K23" s="7">
        <v>0.37559999999999999</v>
      </c>
      <c r="L23" s="8">
        <v>0.27400000000000002</v>
      </c>
      <c r="M23" s="9">
        <v>0.312</v>
      </c>
      <c r="N23" s="7">
        <v>0.74460000000000004</v>
      </c>
      <c r="O23" s="8">
        <v>0.02</v>
      </c>
      <c r="P23" s="9">
        <v>3.8699999999999998E-2</v>
      </c>
      <c r="Q23" s="7">
        <v>0.21429999999999999</v>
      </c>
      <c r="R23" s="8">
        <v>0.48259999999999997</v>
      </c>
      <c r="S23" s="9">
        <v>0.29649999999999999</v>
      </c>
      <c r="T23" s="7">
        <f t="shared" ref="T23" si="21">AVERAGE(B23,E23,H23,K23,N23,Q23)</f>
        <v>0.37353333333333333</v>
      </c>
      <c r="U23" s="8">
        <f t="shared" ref="U23" si="22">AVERAGE(C23,F23,I23,L23,O23,R23)</f>
        <v>0.29143333333333332</v>
      </c>
      <c r="V23" s="9">
        <f t="shared" ref="V23" si="23">AVERAGE(D23,G23,J23,M23,P23,S23)</f>
        <v>0.2364333333333333</v>
      </c>
    </row>
    <row r="24" spans="1:22" x14ac:dyDescent="0.25">
      <c r="A24" s="5" t="s">
        <v>66</v>
      </c>
      <c r="B24" s="7">
        <v>0.52569999999999995</v>
      </c>
      <c r="C24" s="8">
        <v>0.45579999999999998</v>
      </c>
      <c r="D24" s="9">
        <v>0.46489999999999998</v>
      </c>
      <c r="E24" s="7">
        <v>0.54300000000000004</v>
      </c>
      <c r="F24" s="8">
        <v>0.62009999999999998</v>
      </c>
      <c r="G24" s="9">
        <v>0.56869999999999998</v>
      </c>
      <c r="H24" s="7">
        <v>0.50719999999999998</v>
      </c>
      <c r="I24" s="8">
        <v>0.1239</v>
      </c>
      <c r="J24" s="9">
        <v>0.18859999999999999</v>
      </c>
      <c r="K24" s="7">
        <v>0.40229999999999999</v>
      </c>
      <c r="L24" s="8">
        <v>0.40529999999999999</v>
      </c>
      <c r="M24" s="9">
        <v>0.40200000000000002</v>
      </c>
      <c r="N24" s="7">
        <v>0.82950000000000002</v>
      </c>
      <c r="O24" s="8">
        <v>0.1187</v>
      </c>
      <c r="P24" s="9">
        <v>0.20030000000000001</v>
      </c>
      <c r="Q24" s="7">
        <v>0.37309999999999999</v>
      </c>
      <c r="R24" s="8">
        <v>0.38779999999999998</v>
      </c>
      <c r="S24" s="9">
        <v>0.37459999999999999</v>
      </c>
      <c r="T24" s="7">
        <f t="shared" ref="T24" si="24">AVERAGE(B24,E24,H24,K24,N24,Q24)</f>
        <v>0.53013333333333323</v>
      </c>
      <c r="U24" s="8">
        <f t="shared" ref="U24" si="25">AVERAGE(C24,F24,I24,L24,O24,R24)</f>
        <v>0.35193333333333326</v>
      </c>
      <c r="V24" s="9">
        <f t="shared" ref="V24" si="26">AVERAGE(D24,G24,J24,M24,P24,S24)</f>
        <v>0.36651666666666666</v>
      </c>
    </row>
    <row r="25" spans="1:22" x14ac:dyDescent="0.25">
      <c r="A25" s="5" t="s">
        <v>75</v>
      </c>
      <c r="B25" s="7">
        <v>0.1444</v>
      </c>
      <c r="C25" s="8">
        <v>0.3604</v>
      </c>
      <c r="D25" s="9">
        <v>0.20619999999999999</v>
      </c>
      <c r="E25" s="7">
        <v>0.36899999999999999</v>
      </c>
      <c r="F25" s="8">
        <v>0.6079</v>
      </c>
      <c r="G25" s="9">
        <v>0.45929999999999999</v>
      </c>
      <c r="H25" s="7">
        <v>0.47399999999999998</v>
      </c>
      <c r="I25" s="8">
        <v>0.376</v>
      </c>
      <c r="J25" s="9">
        <v>0.4194</v>
      </c>
      <c r="K25" s="7">
        <v>0.38229999999999997</v>
      </c>
      <c r="L25" s="8">
        <v>0.34599999999999997</v>
      </c>
      <c r="M25" s="9">
        <v>0.36320000000000002</v>
      </c>
      <c r="N25" s="7"/>
      <c r="O25" s="8"/>
      <c r="P25" s="9"/>
      <c r="Q25" s="7"/>
      <c r="R25" s="8"/>
      <c r="S25" s="9"/>
      <c r="T25" s="7">
        <f>AVERAGE(B25,E25,H25,K25,N25,Q25)</f>
        <v>0.34242499999999998</v>
      </c>
      <c r="U25" s="8">
        <f>AVERAGE(C25,F25,I25,L25,O25,R25)</f>
        <v>0.42257500000000003</v>
      </c>
      <c r="V25" s="9">
        <f>AVERAGE(D25,G25,J25,M25,P25,S25)</f>
        <v>0.36202499999999999</v>
      </c>
    </row>
    <row r="26" spans="1:22" x14ac:dyDescent="0.25">
      <c r="A26" s="5" t="s">
        <v>76</v>
      </c>
      <c r="B26" s="7">
        <v>0.1961</v>
      </c>
      <c r="C26" s="8">
        <v>0.58819999999999995</v>
      </c>
      <c r="D26" s="9">
        <v>0.29409999999999997</v>
      </c>
      <c r="E26" s="7">
        <v>0.38129999999999997</v>
      </c>
      <c r="F26" s="8">
        <v>0.67689999999999995</v>
      </c>
      <c r="G26" s="9">
        <v>0.48780000000000001</v>
      </c>
      <c r="H26" s="7">
        <v>0.42349999999999999</v>
      </c>
      <c r="I26" s="8">
        <v>0.33229999999999998</v>
      </c>
      <c r="J26" s="9">
        <v>0.37240000000000001</v>
      </c>
      <c r="K26" s="7">
        <v>0.39279999999999998</v>
      </c>
      <c r="L26" s="8">
        <v>0.35399999999999998</v>
      </c>
      <c r="M26" s="9">
        <v>0.37240000000000001</v>
      </c>
      <c r="N26" s="7"/>
      <c r="O26" s="8"/>
      <c r="P26" s="9"/>
      <c r="Q26" s="7"/>
      <c r="R26" s="8"/>
      <c r="S26" s="9"/>
      <c r="T26" s="7">
        <f t="shared" ref="T26" si="27">AVERAGE(B26,E26,H26,K26,N26,Q26)</f>
        <v>0.34842499999999998</v>
      </c>
      <c r="U26" s="8">
        <f t="shared" ref="U26" si="28">AVERAGE(C26,F26,I26,L26,O26,R26)</f>
        <v>0.48785000000000001</v>
      </c>
      <c r="V26" s="9">
        <f t="shared" ref="V26" si="29">AVERAGE(D26,G26,J26,M26,P26,S26)</f>
        <v>0.38167500000000004</v>
      </c>
    </row>
    <row r="27" spans="1:22" x14ac:dyDescent="0.25">
      <c r="A27" s="5" t="s">
        <v>77</v>
      </c>
      <c r="B27" s="7">
        <v>0.5837</v>
      </c>
      <c r="C27" s="8">
        <v>0.54169999999999996</v>
      </c>
      <c r="D27" s="9">
        <v>0.56189999999999996</v>
      </c>
      <c r="E27" s="7">
        <v>0.68700000000000006</v>
      </c>
      <c r="F27" s="8">
        <v>0.46089999999999998</v>
      </c>
      <c r="G27" s="9">
        <v>0.55159999999999998</v>
      </c>
      <c r="H27" s="7">
        <v>0.66</v>
      </c>
      <c r="I27" s="8">
        <v>0.10100000000000001</v>
      </c>
      <c r="J27" s="9">
        <v>0.17510000000000001</v>
      </c>
      <c r="K27" s="7">
        <v>0.3281</v>
      </c>
      <c r="L27" s="8">
        <v>0.40589999999999998</v>
      </c>
      <c r="M27" s="9">
        <v>0.3629</v>
      </c>
      <c r="N27" s="7">
        <v>0.4607</v>
      </c>
      <c r="O27" s="8">
        <v>3.5900000000000001E-2</v>
      </c>
      <c r="P27" s="9">
        <v>6.6600000000000006E-2</v>
      </c>
      <c r="Q27" s="7">
        <v>0.33550000000000002</v>
      </c>
      <c r="R27" s="8">
        <v>0.56859999999999999</v>
      </c>
      <c r="S27" s="9">
        <v>0.42199999999999999</v>
      </c>
      <c r="T27" s="7">
        <f>AVERAGE(B27,E27,H27,K27,N27,Q27)</f>
        <v>0.50916666666666677</v>
      </c>
      <c r="U27" s="8">
        <f>AVERAGE(C27,F27,I27,L27,O27,R27)</f>
        <v>0.35233333333333333</v>
      </c>
      <c r="V27" s="9">
        <f>AVERAGE(D27,G27,J27,M27,P27,S27)</f>
        <v>0.3566833333333333</v>
      </c>
    </row>
    <row r="28" spans="1:22" x14ac:dyDescent="0.25">
      <c r="A28" s="5" t="s">
        <v>82</v>
      </c>
      <c r="B28" s="7">
        <v>0.26919999999999999</v>
      </c>
      <c r="C28" s="8">
        <v>0.44900000000000001</v>
      </c>
      <c r="D28" s="9">
        <v>0.33660000000000001</v>
      </c>
      <c r="E28" s="7"/>
      <c r="F28" s="8"/>
      <c r="G28" s="9"/>
      <c r="H28" s="7"/>
      <c r="I28" s="8"/>
      <c r="J28" s="9"/>
      <c r="K28" s="7"/>
      <c r="L28" s="8"/>
      <c r="M28" s="9"/>
      <c r="N28" s="7"/>
      <c r="O28" s="8"/>
      <c r="P28" s="9"/>
      <c r="Q28" s="7"/>
      <c r="R28" s="8"/>
      <c r="S28" s="9"/>
      <c r="T28" s="7"/>
      <c r="U28" s="8"/>
      <c r="V28" s="9"/>
    </row>
    <row r="29" spans="1:22" x14ac:dyDescent="0.25">
      <c r="A29" s="25" t="s">
        <v>83</v>
      </c>
      <c r="B29" s="7">
        <v>0.57879999999999998</v>
      </c>
      <c r="C29" s="8">
        <v>0.4456</v>
      </c>
      <c r="D29" s="9">
        <v>0.50349999999999995</v>
      </c>
      <c r="E29" s="7">
        <v>0.57879999999999998</v>
      </c>
      <c r="F29" s="8">
        <v>0.4456</v>
      </c>
      <c r="G29" s="9">
        <v>0.50349999999999995</v>
      </c>
      <c r="H29" s="7">
        <v>0.16800000000000001</v>
      </c>
      <c r="I29" s="8">
        <v>0.71040000000000003</v>
      </c>
      <c r="J29" s="9">
        <v>0.2717</v>
      </c>
      <c r="K29" s="7">
        <v>0.28949999999999998</v>
      </c>
      <c r="L29" s="8">
        <v>0.45350000000000001</v>
      </c>
      <c r="M29" s="9">
        <v>0.35339999999999999</v>
      </c>
      <c r="N29" s="7"/>
      <c r="O29" s="8"/>
      <c r="P29" s="9"/>
      <c r="Q29" s="7"/>
      <c r="R29" s="8"/>
      <c r="S29" s="9"/>
      <c r="T29" s="7"/>
      <c r="U29" s="8"/>
      <c r="V29" s="9"/>
    </row>
    <row r="30" spans="1:22" x14ac:dyDescent="0.25">
      <c r="B30" s="7"/>
      <c r="C30" s="8"/>
      <c r="D30" s="9"/>
      <c r="E30" s="7"/>
      <c r="F30" s="8"/>
      <c r="G30" s="9"/>
      <c r="H30" s="7"/>
      <c r="I30" s="8"/>
      <c r="J30" s="9"/>
      <c r="K30" s="7"/>
      <c r="L30" s="8"/>
      <c r="M30" s="9"/>
      <c r="N30" s="7"/>
      <c r="O30" s="8"/>
      <c r="P30" s="9"/>
      <c r="Q30" s="7"/>
      <c r="R30" s="8"/>
      <c r="S30" s="9"/>
      <c r="T30" s="7"/>
      <c r="U30" s="8"/>
      <c r="V30" s="9"/>
    </row>
    <row r="31" spans="1:22" x14ac:dyDescent="0.25">
      <c r="B31" s="7"/>
      <c r="C31" s="8"/>
      <c r="D31" s="9"/>
      <c r="E31" s="7"/>
      <c r="F31" s="8"/>
      <c r="G31" s="9"/>
      <c r="H31" s="7"/>
      <c r="I31" s="8"/>
      <c r="J31" s="9"/>
      <c r="K31" s="7"/>
      <c r="L31" s="8"/>
      <c r="M31" s="9"/>
      <c r="N31" s="7"/>
      <c r="O31" s="8"/>
      <c r="P31" s="9"/>
      <c r="Q31" s="7"/>
      <c r="R31" s="8"/>
      <c r="S31" s="9"/>
      <c r="T31" s="7"/>
      <c r="U31" s="8"/>
      <c r="V31" s="9"/>
    </row>
    <row r="32" spans="1:22" x14ac:dyDescent="0.25">
      <c r="B32" s="7"/>
      <c r="C32" s="8"/>
      <c r="D32" s="9"/>
      <c r="E32" s="7"/>
      <c r="F32" s="8"/>
      <c r="G32" s="9"/>
      <c r="H32" s="7"/>
      <c r="I32" s="8"/>
      <c r="J32" s="9"/>
      <c r="K32" s="7"/>
      <c r="L32" s="8"/>
      <c r="M32" s="9"/>
      <c r="N32" s="7"/>
      <c r="O32" s="8"/>
      <c r="P32" s="9"/>
      <c r="Q32" s="7"/>
      <c r="R32" s="8"/>
      <c r="S32" s="9"/>
      <c r="T32" s="7"/>
      <c r="U32" s="8"/>
      <c r="V32" s="9"/>
    </row>
    <row r="33" spans="2:22" x14ac:dyDescent="0.25">
      <c r="B33" s="7"/>
      <c r="C33" s="8"/>
      <c r="D33" s="9"/>
      <c r="E33" s="7"/>
      <c r="F33" s="8"/>
      <c r="G33" s="9"/>
      <c r="H33" s="7"/>
      <c r="I33" s="8"/>
      <c r="J33" s="9"/>
      <c r="K33" s="7"/>
      <c r="L33" s="8"/>
      <c r="M33" s="9"/>
      <c r="N33" s="7"/>
      <c r="O33" s="8"/>
      <c r="P33" s="9"/>
      <c r="Q33" s="7"/>
      <c r="R33" s="8"/>
      <c r="S33" s="9"/>
      <c r="T33" s="7"/>
      <c r="U33" s="8"/>
      <c r="V33" s="9"/>
    </row>
    <row r="34" spans="2:22" x14ac:dyDescent="0.25">
      <c r="B34" s="7"/>
      <c r="C34" s="8"/>
      <c r="D34" s="9"/>
      <c r="E34" s="7"/>
      <c r="F34" s="8"/>
      <c r="G34" s="9"/>
      <c r="H34" s="7"/>
      <c r="I34" s="8"/>
      <c r="J34" s="9"/>
      <c r="K34" s="7"/>
      <c r="L34" s="8"/>
      <c r="M34" s="9"/>
      <c r="N34" s="7"/>
      <c r="O34" s="8"/>
      <c r="P34" s="9"/>
      <c r="Q34" s="7"/>
      <c r="R34" s="8"/>
      <c r="S34" s="9"/>
      <c r="T34" s="7"/>
      <c r="U34" s="8"/>
      <c r="V34" s="9"/>
    </row>
  </sheetData>
  <mergeCells count="11">
    <mergeCell ref="T1:V1"/>
    <mergeCell ref="W1:Y1"/>
    <mergeCell ref="Z1:AB1"/>
    <mergeCell ref="AC1:AE1"/>
    <mergeCell ref="AF1:AH1"/>
    <mergeCell ref="Q1:S1"/>
    <mergeCell ref="B1:D1"/>
    <mergeCell ref="E1:G1"/>
    <mergeCell ref="H1:J1"/>
    <mergeCell ref="K1:M1"/>
    <mergeCell ref="N1:P1"/>
  </mergeCells>
  <conditionalFormatting sqref="D3:D1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P1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:S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3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3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3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3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P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:S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P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S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0" sqref="A40"/>
    </sheetView>
  </sheetViews>
  <sheetFormatPr defaultRowHeight="15" x14ac:dyDescent="0.25"/>
  <cols>
    <col min="1" max="1" width="35.42578125" customWidth="1"/>
    <col min="2" max="2" width="4.7109375" customWidth="1"/>
    <col min="3" max="3" width="5.85546875" customWidth="1"/>
    <col min="4" max="4" width="4.7109375" customWidth="1"/>
    <col min="5" max="5" width="5.85546875" customWidth="1"/>
    <col min="6" max="6" width="4.7109375" customWidth="1"/>
    <col min="7" max="7" width="5.85546875" customWidth="1"/>
    <col min="8" max="8" width="4.7109375" customWidth="1"/>
    <col min="9" max="9" width="5.85546875" customWidth="1"/>
    <col min="10" max="10" width="4.7109375" customWidth="1"/>
    <col min="11" max="11" width="5.85546875" customWidth="1"/>
    <col min="12" max="12" width="4.7109375" customWidth="1"/>
    <col min="13" max="13" width="5.85546875" customWidth="1"/>
  </cols>
  <sheetData>
    <row r="1" spans="1:13" x14ac:dyDescent="0.25">
      <c r="B1" s="33" t="s">
        <v>5</v>
      </c>
      <c r="C1" s="32"/>
      <c r="D1" s="33" t="s">
        <v>7</v>
      </c>
      <c r="E1" s="31"/>
      <c r="F1" s="33" t="s">
        <v>8</v>
      </c>
      <c r="G1" s="32"/>
      <c r="H1" s="33" t="s">
        <v>11</v>
      </c>
      <c r="I1" s="32"/>
      <c r="J1" s="33" t="s">
        <v>13</v>
      </c>
      <c r="K1" s="32"/>
      <c r="L1" s="33" t="s">
        <v>25</v>
      </c>
      <c r="M1" s="32"/>
    </row>
    <row r="2" spans="1:13" x14ac:dyDescent="0.25">
      <c r="B2" s="27" t="s">
        <v>50</v>
      </c>
      <c r="C2" s="26" t="s">
        <v>74</v>
      </c>
      <c r="D2" s="27" t="s">
        <v>50</v>
      </c>
      <c r="E2" s="26" t="s">
        <v>51</v>
      </c>
      <c r="F2" s="27" t="s">
        <v>50</v>
      </c>
      <c r="G2" s="26" t="s">
        <v>51</v>
      </c>
      <c r="H2" s="27" t="s">
        <v>50</v>
      </c>
      <c r="I2" s="26" t="s">
        <v>51</v>
      </c>
      <c r="J2" s="27" t="s">
        <v>50</v>
      </c>
      <c r="K2" s="26" t="s">
        <v>51</v>
      </c>
      <c r="L2" s="27" t="s">
        <v>50</v>
      </c>
      <c r="M2" s="26" t="s">
        <v>51</v>
      </c>
    </row>
    <row r="3" spans="1:13" x14ac:dyDescent="0.25">
      <c r="A3" s="25" t="s">
        <v>46</v>
      </c>
      <c r="B3" s="7">
        <v>0.76639999999999997</v>
      </c>
      <c r="C3" s="9">
        <f>0.9145*0.9145</f>
        <v>0.83631024999999992</v>
      </c>
      <c r="D3" s="7">
        <v>0.74380000000000002</v>
      </c>
      <c r="E3" s="9">
        <f>1.004*1.004</f>
        <v>1.008016</v>
      </c>
      <c r="F3" s="7">
        <v>0.8518</v>
      </c>
      <c r="G3" s="9">
        <f>0.8217*0.8217</f>
        <v>0.67519088999999999</v>
      </c>
      <c r="H3" s="7">
        <v>0.53010000000000002</v>
      </c>
      <c r="I3" s="9">
        <f>1.2034*1.2034</f>
        <v>1.44817156</v>
      </c>
      <c r="J3" s="7">
        <v>0.49890000000000001</v>
      </c>
      <c r="K3" s="8">
        <f>1.0986*1.0986</f>
        <v>1.2069219600000001</v>
      </c>
      <c r="L3" s="7">
        <f>AVERAGE(D3,F3,H3,J3)</f>
        <v>0.65615000000000001</v>
      </c>
      <c r="M3" s="9">
        <f>AVERAGE(E3,G3,I3,K3)</f>
        <v>1.0845751025000001</v>
      </c>
    </row>
    <row r="4" spans="1:13" x14ac:dyDescent="0.25">
      <c r="A4" s="25" t="s">
        <v>47</v>
      </c>
      <c r="B4" s="7">
        <v>0.74750000000000005</v>
      </c>
      <c r="C4" s="9">
        <f>1.0015*1.0015</f>
        <v>1.0030022500000002</v>
      </c>
      <c r="D4" s="7">
        <v>0.60819999999999996</v>
      </c>
      <c r="E4" s="9">
        <f>1.2472 *1.2472</f>
        <v>1.5555078400000002</v>
      </c>
      <c r="F4" s="7">
        <v>0.7742</v>
      </c>
      <c r="G4" s="9">
        <f>1.0482*1.0482</f>
        <v>1.09872324</v>
      </c>
      <c r="H4" s="7">
        <v>0.4163</v>
      </c>
      <c r="I4" s="9">
        <f>1.4015*1.4015</f>
        <v>1.9642022499999998</v>
      </c>
      <c r="J4" s="7">
        <v>0.51639999999999997</v>
      </c>
      <c r="K4" s="8">
        <f>0.908*0.908</f>
        <v>0.82446400000000009</v>
      </c>
      <c r="L4" s="7">
        <f>AVERAGE(D4,F4,H4,J4)</f>
        <v>0.57877500000000004</v>
      </c>
      <c r="M4" s="9">
        <f>AVERAGE(E4,G4,I4,K4)</f>
        <v>1.3607243325</v>
      </c>
    </row>
    <row r="5" spans="1:13" x14ac:dyDescent="0.25">
      <c r="A5" s="25" t="s">
        <v>52</v>
      </c>
      <c r="B5" s="7">
        <v>0.73160000000000003</v>
      </c>
      <c r="C5" s="9">
        <f>0.9703*0.9703</f>
        <v>0.94148209000000005</v>
      </c>
      <c r="D5" s="7">
        <v>0.7097</v>
      </c>
      <c r="E5" s="9">
        <f>1.0558*1.0558</f>
        <v>1.1147136400000002</v>
      </c>
      <c r="F5" s="7">
        <v>0.83860000000000001</v>
      </c>
      <c r="G5" s="9">
        <f>0.8519*0.8519</f>
        <v>0.72573361000000003</v>
      </c>
      <c r="H5" s="7">
        <v>0.50409999999999999</v>
      </c>
      <c r="I5" s="9">
        <f>1.2313*1.2313</f>
        <v>1.5160996900000001</v>
      </c>
      <c r="J5" s="7">
        <v>0.48699999999999999</v>
      </c>
      <c r="K5" s="9">
        <f>1.1224*1.1224</f>
        <v>1.2597817600000001</v>
      </c>
      <c r="L5" s="7">
        <f t="shared" ref="L5:L6" si="0">AVERAGE(D5,F5,H5,J5)</f>
        <v>0.63485000000000003</v>
      </c>
      <c r="M5" s="9">
        <f t="shared" ref="M5:M6" si="1">AVERAGE(E5,G5,I5,K5)</f>
        <v>1.1540821750000001</v>
      </c>
    </row>
    <row r="6" spans="1:13" x14ac:dyDescent="0.25">
      <c r="A6" s="25" t="s">
        <v>53</v>
      </c>
      <c r="B6" s="7">
        <v>0.71699999999999997</v>
      </c>
      <c r="C6" s="9">
        <f>1.0332 * 1.0332</f>
        <v>1.0675022399999998</v>
      </c>
      <c r="D6" s="7">
        <v>0.5756</v>
      </c>
      <c r="E6" s="9">
        <f>1.2736*1.2736</f>
        <v>1.6220569600000001</v>
      </c>
      <c r="F6" s="7">
        <v>0.75049999999999994</v>
      </c>
      <c r="G6" s="9">
        <f>1.0584*1.0584</f>
        <v>1.1202105600000001</v>
      </c>
      <c r="H6" s="7">
        <v>0.38679999999999998</v>
      </c>
      <c r="I6" s="9">
        <f>1.403*1.403</f>
        <v>1.9684090000000001</v>
      </c>
      <c r="J6" s="7">
        <v>0.43230000000000002</v>
      </c>
      <c r="K6" s="9">
        <f>0.9644*0.9644</f>
        <v>0.93006736000000012</v>
      </c>
      <c r="L6" s="7">
        <f t="shared" si="0"/>
        <v>0.5363</v>
      </c>
      <c r="M6" s="9">
        <f t="shared" si="1"/>
        <v>1.4101859700000001</v>
      </c>
    </row>
    <row r="7" spans="1:13" x14ac:dyDescent="0.25">
      <c r="A7" s="25" t="s">
        <v>48</v>
      </c>
      <c r="L7" s="7"/>
      <c r="M7" s="9"/>
    </row>
    <row r="8" spans="1:13" x14ac:dyDescent="0.25">
      <c r="A8" s="25" t="s">
        <v>49</v>
      </c>
      <c r="L8" s="7"/>
      <c r="M8" s="9"/>
    </row>
    <row r="9" spans="1:13" x14ac:dyDescent="0.25">
      <c r="A9" s="25" t="s">
        <v>70</v>
      </c>
      <c r="B9" s="28">
        <v>0.76449999999999996</v>
      </c>
      <c r="C9">
        <v>0.80910000000000004</v>
      </c>
      <c r="D9" s="28">
        <v>0.751</v>
      </c>
      <c r="E9">
        <v>0.9607</v>
      </c>
      <c r="F9" s="28">
        <v>0.86480000000000001</v>
      </c>
      <c r="G9">
        <v>0.62270000000000003</v>
      </c>
      <c r="H9" s="28">
        <v>0.55569999999999997</v>
      </c>
      <c r="I9">
        <v>1.2606999999999999</v>
      </c>
      <c r="J9" s="28">
        <v>0.443</v>
      </c>
      <c r="K9">
        <v>0.92400000000000004</v>
      </c>
      <c r="L9" s="7">
        <v>0.65362500000000001</v>
      </c>
      <c r="M9" s="9">
        <v>0.942025</v>
      </c>
    </row>
    <row r="10" spans="1:13" x14ac:dyDescent="0.25">
      <c r="A10" s="25" t="s">
        <v>73</v>
      </c>
      <c r="B10">
        <v>0.75980000000000003</v>
      </c>
      <c r="C10">
        <v>0.82220000000000004</v>
      </c>
      <c r="D10">
        <v>0.75629999999999997</v>
      </c>
      <c r="E10">
        <v>0.94450000000000001</v>
      </c>
      <c r="F10">
        <v>0.86309999999999998</v>
      </c>
      <c r="G10">
        <v>0.63129999999999997</v>
      </c>
      <c r="H10">
        <v>0.53280000000000005</v>
      </c>
      <c r="I10">
        <v>1.2661</v>
      </c>
      <c r="J10">
        <v>0.44950000000000001</v>
      </c>
      <c r="K10">
        <v>0.90169999999999995</v>
      </c>
      <c r="L10" s="7">
        <f t="shared" ref="L10" si="2">AVERAGE(D10,F10,H10,J10)</f>
        <v>0.65042500000000003</v>
      </c>
      <c r="M10" s="9">
        <f t="shared" ref="M10" si="3">AVERAGE(E10,G10,I10,K10)</f>
        <v>0.93589999999999995</v>
      </c>
    </row>
    <row r="11" spans="1:13" x14ac:dyDescent="0.25">
      <c r="A11" s="25" t="s">
        <v>80</v>
      </c>
      <c r="B11" s="30">
        <v>0.76670000000000005</v>
      </c>
      <c r="C11">
        <v>0.79520000000000002</v>
      </c>
      <c r="F11" s="30">
        <v>0.8669</v>
      </c>
      <c r="G11">
        <v>0.63280000000000003</v>
      </c>
      <c r="J11">
        <v>0.46839999999999998</v>
      </c>
      <c r="K11">
        <v>0.84140000000000004</v>
      </c>
      <c r="L11" s="7">
        <f t="shared" ref="L11" si="4">AVERAGE(D11,F11,H11,J11)</f>
        <v>0.66764999999999997</v>
      </c>
      <c r="M11" s="9">
        <f t="shared" ref="M11" si="5">AVERAGE(E11,G11,I11,K11)</f>
        <v>0.73710000000000009</v>
      </c>
    </row>
    <row r="12" spans="1:13" x14ac:dyDescent="0.25">
      <c r="A12" s="25" t="s">
        <v>81</v>
      </c>
      <c r="B12" s="30">
        <v>0.75880000000000003</v>
      </c>
      <c r="C12">
        <v>0.83179999999999998</v>
      </c>
      <c r="F12" s="30">
        <v>0.871</v>
      </c>
      <c r="G12" s="30">
        <v>0.60240000000000005</v>
      </c>
      <c r="J12">
        <v>0.51029999999999998</v>
      </c>
      <c r="K12">
        <v>0.87029999999999996</v>
      </c>
      <c r="L12" s="7">
        <f t="shared" ref="L12" si="6">AVERAGE(D12,F12,H12,J12)</f>
        <v>0.69064999999999999</v>
      </c>
      <c r="M12" s="9">
        <f t="shared" ref="M12" si="7">AVERAGE(E12,G12,I12,K12)</f>
        <v>0.73635000000000006</v>
      </c>
    </row>
    <row r="13" spans="1:13" x14ac:dyDescent="0.25">
      <c r="A13" s="1"/>
    </row>
    <row r="14" spans="1:13" x14ac:dyDescent="0.25">
      <c r="A14" s="1"/>
    </row>
    <row r="15" spans="1:13" x14ac:dyDescent="0.25">
      <c r="A15" s="1"/>
    </row>
    <row r="16" spans="1:13" x14ac:dyDescent="0.25">
      <c r="A16" s="1"/>
    </row>
  </sheetData>
  <mergeCells count="6">
    <mergeCell ref="J1:K1"/>
    <mergeCell ref="L1:M1"/>
    <mergeCell ref="H1:I1"/>
    <mergeCell ref="F1:G1"/>
    <mergeCell ref="B1:C1"/>
    <mergeCell ref="D1:E1"/>
  </mergeCells>
  <conditionalFormatting sqref="M3:M1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6 B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 D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7 H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7 J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BP4D</vt:lpstr>
      <vt:lpstr>SEMAINE</vt:lpstr>
      <vt:lpstr>BP4D_intensity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2015-01-22T16:45:24Z</dcterms:modified>
</cp:coreProperties>
</file>