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65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I14" i="3"/>
  <c r="I7" i="3"/>
  <c r="I8" i="3"/>
  <c r="I9" i="3"/>
  <c r="I10" i="3"/>
  <c r="I11" i="3"/>
  <c r="I12" i="3"/>
  <c r="I13" i="3"/>
  <c r="I6" i="3"/>
  <c r="F18" i="3"/>
  <c r="H7" i="3"/>
  <c r="H8" i="3"/>
  <c r="H9" i="3"/>
  <c r="H10" i="3"/>
  <c r="H11" i="3"/>
  <c r="H12" i="3"/>
  <c r="H13" i="3"/>
  <c r="H6" i="3"/>
  <c r="F19" i="3"/>
  <c r="F6" i="3"/>
  <c r="G14" i="3"/>
  <c r="G7" i="3"/>
  <c r="G8" i="3"/>
  <c r="G9" i="3"/>
  <c r="G10" i="3"/>
  <c r="G11" i="3"/>
  <c r="G12" i="3"/>
  <c r="G13" i="3"/>
  <c r="G6" i="3"/>
  <c r="F7" i="3"/>
  <c r="F8" i="3"/>
  <c r="F9" i="3"/>
  <c r="F10" i="3"/>
  <c r="F11" i="3"/>
  <c r="F12" i="3"/>
  <c r="F13" i="3"/>
  <c r="E14" i="3"/>
  <c r="M10" i="1" l="1"/>
  <c r="M5" i="1"/>
  <c r="M6" i="1"/>
  <c r="M7" i="1"/>
  <c r="M8" i="1"/>
  <c r="M9" i="1"/>
  <c r="O8" i="2"/>
  <c r="P8" i="2" s="1"/>
  <c r="O3" i="2"/>
  <c r="O4" i="2"/>
  <c r="P4" i="2" s="1"/>
  <c r="O5" i="2"/>
  <c r="O6" i="2"/>
  <c r="O7" i="2"/>
  <c r="P3" i="2"/>
  <c r="P5" i="2"/>
  <c r="P6" i="2"/>
  <c r="P7" i="2"/>
  <c r="P2" i="2"/>
  <c r="H12" i="2"/>
  <c r="B8" i="2"/>
  <c r="C3" i="2"/>
  <c r="C4" i="2"/>
  <c r="C5" i="2"/>
  <c r="C6" i="2"/>
  <c r="C7" i="2"/>
  <c r="C2" i="2"/>
  <c r="C8" i="2" s="1"/>
  <c r="H8" i="2" s="1"/>
  <c r="H9" i="2" s="1"/>
  <c r="H10" i="2" s="1"/>
  <c r="E7" i="1"/>
  <c r="L5" i="1"/>
  <c r="L6" i="1"/>
  <c r="L7" i="1"/>
  <c r="L8" i="1"/>
  <c r="L9" i="1"/>
  <c r="L4" i="1"/>
  <c r="M4" i="1" s="1"/>
  <c r="D13" i="1"/>
  <c r="H11" i="2" l="1"/>
  <c r="O2" i="2"/>
  <c r="E13" i="1"/>
  <c r="L10" i="1"/>
</calcChain>
</file>

<file path=xl/sharedStrings.xml><?xml version="1.0" encoding="utf-8"?>
<sst xmlns="http://schemas.openxmlformats.org/spreadsheetml/2006/main" count="47" uniqueCount="28">
  <si>
    <t>Geomatric Distribution</t>
  </si>
  <si>
    <t>x</t>
  </si>
  <si>
    <t>f</t>
  </si>
  <si>
    <t>fx</t>
  </si>
  <si>
    <t>mean=</t>
  </si>
  <si>
    <t>1/p=</t>
  </si>
  <si>
    <t>p=</t>
  </si>
  <si>
    <t>q=</t>
  </si>
  <si>
    <t>N=</t>
  </si>
  <si>
    <t>P(X=x)</t>
  </si>
  <si>
    <t>F(x)</t>
  </si>
  <si>
    <t>X</t>
  </si>
  <si>
    <t>1/p</t>
  </si>
  <si>
    <t>F</t>
  </si>
  <si>
    <t>FITTING OF NORMAL DISTRIBUTION</t>
  </si>
  <si>
    <t>class interval</t>
  </si>
  <si>
    <t xml:space="preserve"> mid value (x)</t>
  </si>
  <si>
    <t>(x-mean)^2</t>
  </si>
  <si>
    <t>f(x-mean)^2</t>
  </si>
  <si>
    <t>sd=</t>
  </si>
  <si>
    <t>class</t>
  </si>
  <si>
    <t>lower boundary</t>
  </si>
  <si>
    <t>below 60</t>
  </si>
  <si>
    <t>negative infinty</t>
  </si>
  <si>
    <t>ND</t>
  </si>
  <si>
    <t>Ø</t>
  </si>
  <si>
    <t>100 and over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</si>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</sst>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1" fillId="2" borderId="0" xfId="1"/>
    <xf numFmtId="0" fontId="2" fillId="2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 indent="1"/>
    </xf>
    <xf numFmtId="0" fontId="0" fillId="8" borderId="1" xfId="0" applyFill="1" applyBorder="1"/>
    <xf numFmtId="0" fontId="0" fillId="9" borderId="1" xfId="0" applyFill="1" applyBorder="1"/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0" borderId="1" xfId="0" applyFont="1" applyFill="1" applyBorder="1"/>
    <xf numFmtId="0" fontId="0" fillId="10" borderId="1" xfId="0" applyFill="1" applyBorder="1"/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11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C6:E13" totalsRowCount="1" headerRowDxfId="10" totalsRowDxfId="7" headerRowBorderDxfId="9" tableBorderDxfId="8" totalsRowBorderDxfId="6">
  <autoFilter ref="C6:E12"/>
  <tableColumns count="3">
    <tableColumn id="1" name="x" dataDxfId="5" totalsRowDxfId="2"/>
    <tableColumn id="2" name="f" totalsRowFunction="custom" dataDxfId="4" totalsRowDxfId="1">
      <totalsRowFormula>SUM(D7:D12)</totalsRowFormula>
    </tableColumn>
    <tableColumn id="3" name="fx" totalsRowFunction="custom" dataDxfId="3" totalsRowDxfId="0">
      <totalsRowFormula>SUM(E7:E12)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G6" sqref="G6"/>
    </sheetView>
  </sheetViews>
  <sheetFormatPr defaultRowHeight="15" x14ac:dyDescent="0.25"/>
  <cols>
    <col min="7" max="7" width="11" customWidth="1"/>
  </cols>
  <sheetData>
    <row r="1" spans="1:19" ht="26.25" x14ac:dyDescent="0.4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 x14ac:dyDescent="0.25">
      <c r="K3" s="3" t="s">
        <v>1</v>
      </c>
      <c r="L3" s="3" t="s">
        <v>9</v>
      </c>
      <c r="M3" s="3" t="s">
        <v>10</v>
      </c>
    </row>
    <row r="4" spans="1:19" x14ac:dyDescent="0.25">
      <c r="K4" s="3">
        <v>1</v>
      </c>
      <c r="L4" s="3">
        <f>I$10*(I$11^(K4-1))</f>
        <v>0.69443999999999995</v>
      </c>
      <c r="M4" s="3">
        <f>L4*I$12</f>
        <v>138.88799999999998</v>
      </c>
    </row>
    <row r="5" spans="1:19" x14ac:dyDescent="0.25">
      <c r="K5" s="3">
        <v>2</v>
      </c>
      <c r="L5" s="3">
        <f t="shared" ref="L5:L9" si="0">I$10*(I$11^(K5-1))</f>
        <v>0.21219308639999998</v>
      </c>
      <c r="M5" s="3">
        <f t="shared" ref="M5:M9" si="1">L5*I$12</f>
        <v>42.438617279999995</v>
      </c>
    </row>
    <row r="6" spans="1:19" x14ac:dyDescent="0.25">
      <c r="C6" s="4" t="s">
        <v>1</v>
      </c>
      <c r="D6" s="5" t="s">
        <v>2</v>
      </c>
      <c r="E6" s="6" t="s">
        <v>3</v>
      </c>
      <c r="K6" s="3">
        <v>3</v>
      </c>
      <c r="L6" s="3">
        <f t="shared" si="0"/>
        <v>6.4837719480383998E-2</v>
      </c>
      <c r="M6" s="3">
        <f t="shared" si="1"/>
        <v>12.967543896076799</v>
      </c>
    </row>
    <row r="7" spans="1:19" x14ac:dyDescent="0.25">
      <c r="C7" s="7">
        <v>1</v>
      </c>
      <c r="D7" s="3">
        <v>140</v>
      </c>
      <c r="E7" s="8">
        <f>Table2[[#This Row],[f]]*Table2[[#This Row],[x]]</f>
        <v>140</v>
      </c>
      <c r="K7" s="3">
        <v>4</v>
      </c>
      <c r="L7" s="3">
        <f t="shared" si="0"/>
        <v>1.9811813564426135E-2</v>
      </c>
      <c r="M7" s="3">
        <f t="shared" si="1"/>
        <v>3.962362712885227</v>
      </c>
    </row>
    <row r="8" spans="1:19" x14ac:dyDescent="0.25">
      <c r="C8" s="7">
        <v>2</v>
      </c>
      <c r="D8" s="3">
        <v>42</v>
      </c>
      <c r="E8" s="8">
        <v>84</v>
      </c>
      <c r="H8" s="3" t="s">
        <v>4</v>
      </c>
      <c r="I8" s="3"/>
      <c r="K8" s="3">
        <v>5</v>
      </c>
      <c r="L8" s="3">
        <f t="shared" si="0"/>
        <v>6.0536977527460489E-3</v>
      </c>
      <c r="M8" s="3">
        <f t="shared" si="1"/>
        <v>1.2107395505492098</v>
      </c>
    </row>
    <row r="9" spans="1:19" x14ac:dyDescent="0.25">
      <c r="C9" s="7">
        <v>3</v>
      </c>
      <c r="D9" s="3">
        <v>12</v>
      </c>
      <c r="E9" s="8">
        <v>36</v>
      </c>
      <c r="H9" s="3" t="s">
        <v>5</v>
      </c>
      <c r="I9" s="3">
        <v>1.44</v>
      </c>
      <c r="K9" s="3">
        <v>6</v>
      </c>
      <c r="L9" s="3">
        <f t="shared" si="0"/>
        <v>1.8497678853290828E-3</v>
      </c>
      <c r="M9" s="3">
        <f t="shared" si="1"/>
        <v>0.36995357706581655</v>
      </c>
    </row>
    <row r="10" spans="1:19" x14ac:dyDescent="0.25">
      <c r="C10" s="7">
        <v>4</v>
      </c>
      <c r="D10" s="3">
        <v>3</v>
      </c>
      <c r="E10" s="8">
        <v>12</v>
      </c>
      <c r="H10" s="3" t="s">
        <v>6</v>
      </c>
      <c r="I10" s="3">
        <v>0.69443999999999995</v>
      </c>
      <c r="K10" s="3"/>
      <c r="L10" s="3">
        <f>SUM(L4:L9)</f>
        <v>0.9991860850828852</v>
      </c>
      <c r="M10" s="3">
        <f>SUM(M4:M9)</f>
        <v>199.83721701657703</v>
      </c>
    </row>
    <row r="11" spans="1:19" x14ac:dyDescent="0.25">
      <c r="C11" s="7">
        <v>5</v>
      </c>
      <c r="D11" s="3">
        <v>2</v>
      </c>
      <c r="E11" s="8">
        <v>10</v>
      </c>
      <c r="H11" s="3" t="s">
        <v>7</v>
      </c>
      <c r="I11" s="3">
        <v>0.30556</v>
      </c>
    </row>
    <row r="12" spans="1:19" x14ac:dyDescent="0.25">
      <c r="C12" s="7">
        <v>6</v>
      </c>
      <c r="D12" s="3">
        <v>1</v>
      </c>
      <c r="E12" s="8">
        <v>6</v>
      </c>
      <c r="H12" s="3" t="s">
        <v>8</v>
      </c>
      <c r="I12" s="3">
        <v>200</v>
      </c>
    </row>
    <row r="13" spans="1:19" x14ac:dyDescent="0.25">
      <c r="C13" s="9"/>
      <c r="D13" s="10">
        <f>SUM(D7:D12)</f>
        <v>200</v>
      </c>
      <c r="E13" s="11">
        <f>SUM(E7:E12)</f>
        <v>288</v>
      </c>
    </row>
    <row r="17" spans="10:16" x14ac:dyDescent="0.25">
      <c r="J17" s="3" t="s">
        <v>11</v>
      </c>
      <c r="K17" s="3">
        <v>1</v>
      </c>
      <c r="L17" s="3">
        <v>2</v>
      </c>
      <c r="M17" s="3">
        <v>3</v>
      </c>
      <c r="N17" s="3">
        <v>4</v>
      </c>
      <c r="O17" s="3">
        <v>5</v>
      </c>
      <c r="P17" s="3">
        <v>6</v>
      </c>
    </row>
    <row r="18" spans="10:16" x14ac:dyDescent="0.25">
      <c r="J18" s="3" t="s">
        <v>2</v>
      </c>
      <c r="K18" s="3">
        <v>140</v>
      </c>
      <c r="L18" s="3">
        <v>42</v>
      </c>
      <c r="M18" s="3">
        <v>12</v>
      </c>
      <c r="N18" s="3">
        <v>3</v>
      </c>
      <c r="O18" s="3">
        <v>2</v>
      </c>
      <c r="P18" s="3">
        <v>1</v>
      </c>
    </row>
    <row r="19" spans="10:16" x14ac:dyDescent="0.25">
      <c r="J19" s="3" t="s">
        <v>13</v>
      </c>
      <c r="K19" s="3">
        <v>138.88800000000001</v>
      </c>
      <c r="L19" s="3">
        <v>42.43862</v>
      </c>
      <c r="M19" s="3">
        <v>12.96754</v>
      </c>
      <c r="N19" s="3">
        <v>3.9623629999999999</v>
      </c>
      <c r="O19" s="3">
        <v>1.2107399999999999</v>
      </c>
      <c r="P19" s="3">
        <v>0.36995400000000001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G7" sqref="G7"/>
    </sheetView>
  </sheetViews>
  <sheetFormatPr defaultRowHeight="15" x14ac:dyDescent="0.25"/>
  <sheetData>
    <row r="1" spans="1:16" x14ac:dyDescent="0.25">
      <c r="A1" s="3" t="s">
        <v>1</v>
      </c>
      <c r="B1" s="3" t="s">
        <v>2</v>
      </c>
      <c r="C1" s="3" t="s">
        <v>3</v>
      </c>
      <c r="N1" s="3" t="s">
        <v>11</v>
      </c>
      <c r="O1" s="3" t="s">
        <v>9</v>
      </c>
      <c r="P1" s="3" t="s">
        <v>10</v>
      </c>
    </row>
    <row r="2" spans="1:16" x14ac:dyDescent="0.25">
      <c r="A2" s="3">
        <v>1</v>
      </c>
      <c r="B2" s="3">
        <v>450</v>
      </c>
      <c r="C2" s="3">
        <f>B2*A2</f>
        <v>450</v>
      </c>
      <c r="N2" s="3">
        <v>1</v>
      </c>
      <c r="O2" s="3">
        <f>H$10*(H$11^(N2-1))</f>
        <v>0.6827731092436975</v>
      </c>
      <c r="P2" s="3">
        <f>O2*H$12</f>
        <v>443.80252100840335</v>
      </c>
    </row>
    <row r="3" spans="1:16" x14ac:dyDescent="0.25">
      <c r="A3" s="3">
        <v>2</v>
      </c>
      <c r="B3" s="3">
        <v>132</v>
      </c>
      <c r="C3" s="3">
        <f t="shared" ref="C3:C7" si="0">B3*A3</f>
        <v>264</v>
      </c>
      <c r="N3" s="3">
        <v>2</v>
      </c>
      <c r="O3" s="3">
        <f t="shared" ref="O3:O7" si="1">H$10*(H$11^(N3-1))</f>
        <v>0.21659399053739142</v>
      </c>
      <c r="P3" s="3">
        <f t="shared" ref="P3:P8" si="2">O3*H$12</f>
        <v>140.78609384930442</v>
      </c>
    </row>
    <row r="4" spans="1:16" x14ac:dyDescent="0.25">
      <c r="A4" s="3">
        <v>3</v>
      </c>
      <c r="B4" s="3">
        <v>41</v>
      </c>
      <c r="C4" s="3">
        <f t="shared" si="0"/>
        <v>123</v>
      </c>
      <c r="N4" s="3">
        <v>3</v>
      </c>
      <c r="O4" s="3">
        <f t="shared" si="1"/>
        <v>6.8709438174676687E-2</v>
      </c>
      <c r="P4" s="3">
        <f t="shared" si="2"/>
        <v>44.661134813539846</v>
      </c>
    </row>
    <row r="5" spans="1:16" x14ac:dyDescent="0.25">
      <c r="A5" s="3">
        <v>4</v>
      </c>
      <c r="B5" s="3">
        <v>22</v>
      </c>
      <c r="C5" s="3">
        <f t="shared" si="0"/>
        <v>88</v>
      </c>
      <c r="N5" s="3">
        <v>4</v>
      </c>
      <c r="O5" s="3">
        <f t="shared" si="1"/>
        <v>2.1796481437765081E-2</v>
      </c>
      <c r="P5" s="3">
        <f t="shared" si="2"/>
        <v>14.167712934547302</v>
      </c>
    </row>
    <row r="6" spans="1:16" x14ac:dyDescent="0.25">
      <c r="A6" s="3">
        <v>5</v>
      </c>
      <c r="B6" s="3">
        <v>3</v>
      </c>
      <c r="C6" s="3">
        <f t="shared" si="0"/>
        <v>15</v>
      </c>
      <c r="N6" s="3">
        <v>5</v>
      </c>
      <c r="O6" s="3">
        <f t="shared" si="1"/>
        <v>6.9144300359296794E-3</v>
      </c>
      <c r="P6" s="3">
        <f t="shared" si="2"/>
        <v>4.4943795233542918</v>
      </c>
    </row>
    <row r="7" spans="1:16" x14ac:dyDescent="0.25">
      <c r="A7" s="3">
        <v>6</v>
      </c>
      <c r="B7" s="3">
        <v>2</v>
      </c>
      <c r="C7" s="3">
        <f t="shared" si="0"/>
        <v>12</v>
      </c>
      <c r="N7" s="3">
        <v>6</v>
      </c>
      <c r="O7" s="3">
        <f t="shared" si="1"/>
        <v>2.1934431416499611E-3</v>
      </c>
      <c r="P7" s="3">
        <f t="shared" si="2"/>
        <v>1.4257380420724748</v>
      </c>
    </row>
    <row r="8" spans="1:16" x14ac:dyDescent="0.25">
      <c r="A8" s="3"/>
      <c r="B8" s="3">
        <f>SUM(B2:B7)</f>
        <v>650</v>
      </c>
      <c r="C8" s="3">
        <f>SUM(C2:C7)</f>
        <v>952</v>
      </c>
      <c r="G8" s="3" t="s">
        <v>4</v>
      </c>
      <c r="H8" s="3">
        <f>C8/B8</f>
        <v>1.4646153846153847</v>
      </c>
      <c r="N8" s="3"/>
      <c r="O8" s="3">
        <f>SUM(O2:O7)</f>
        <v>0.99898089257111045</v>
      </c>
      <c r="P8" s="3">
        <f t="shared" si="2"/>
        <v>649.33758017122182</v>
      </c>
    </row>
    <row r="9" spans="1:16" x14ac:dyDescent="0.25">
      <c r="G9" s="3" t="s">
        <v>12</v>
      </c>
      <c r="H9" s="3">
        <f>H8</f>
        <v>1.4646153846153847</v>
      </c>
    </row>
    <row r="10" spans="1:16" x14ac:dyDescent="0.25">
      <c r="G10" s="3" t="s">
        <v>6</v>
      </c>
      <c r="H10" s="3">
        <f>1/H9</f>
        <v>0.6827731092436975</v>
      </c>
    </row>
    <row r="11" spans="1:16" x14ac:dyDescent="0.25">
      <c r="G11" s="3" t="s">
        <v>7</v>
      </c>
      <c r="H11" s="3">
        <f>1-H10</f>
        <v>0.3172268907563025</v>
      </c>
    </row>
    <row r="12" spans="1:16" x14ac:dyDescent="0.25">
      <c r="G12" s="3" t="s">
        <v>8</v>
      </c>
      <c r="H12" s="3">
        <f>B8</f>
        <v>650</v>
      </c>
    </row>
    <row r="16" spans="1:16" x14ac:dyDescent="0.25">
      <c r="J16" s="3" t="s">
        <v>1</v>
      </c>
      <c r="K16" s="3">
        <v>1</v>
      </c>
      <c r="L16" s="3">
        <v>2</v>
      </c>
      <c r="M16" s="3">
        <v>3</v>
      </c>
      <c r="N16" s="3">
        <v>4</v>
      </c>
      <c r="O16" s="3">
        <v>5</v>
      </c>
      <c r="P16" s="3">
        <v>6</v>
      </c>
    </row>
    <row r="17" spans="10:16" x14ac:dyDescent="0.25">
      <c r="J17" s="3" t="s">
        <v>2</v>
      </c>
      <c r="K17" s="3">
        <v>450</v>
      </c>
      <c r="L17" s="3">
        <v>132</v>
      </c>
      <c r="M17" s="3">
        <v>41</v>
      </c>
      <c r="N17" s="3">
        <v>22</v>
      </c>
      <c r="O17" s="3">
        <v>3</v>
      </c>
      <c r="P17" s="3">
        <v>2</v>
      </c>
    </row>
    <row r="18" spans="10:16" x14ac:dyDescent="0.25">
      <c r="J18" s="3" t="s">
        <v>13</v>
      </c>
      <c r="K18" s="3">
        <v>443.80250000000001</v>
      </c>
      <c r="L18" s="3">
        <v>140.7861</v>
      </c>
      <c r="M18" s="3">
        <v>44.66113</v>
      </c>
      <c r="N18" s="3">
        <v>14.16771</v>
      </c>
      <c r="O18" s="3">
        <v>4.4943799999999996</v>
      </c>
      <c r="P18" s="3">
        <v>1.4257379999999999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6" workbookViewId="0">
      <selection sqref="A1:U1"/>
    </sheetView>
  </sheetViews>
  <sheetFormatPr defaultRowHeight="15" x14ac:dyDescent="0.25"/>
  <cols>
    <col min="4" max="4" width="12" customWidth="1"/>
    <col min="5" max="5" width="15.5703125" customWidth="1"/>
    <col min="6" max="6" width="16.7109375" customWidth="1"/>
    <col min="7" max="7" width="14.140625" customWidth="1"/>
    <col min="8" max="8" width="15.5703125" customWidth="1"/>
    <col min="9" max="9" width="18" customWidth="1"/>
    <col min="10" max="10" width="22.7109375" customWidth="1"/>
  </cols>
  <sheetData>
    <row r="1" spans="1:21" x14ac:dyDescent="0.25">
      <c r="A1" s="29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5" spans="1:21" x14ac:dyDescent="0.25">
      <c r="C5" s="23" t="s">
        <v>15</v>
      </c>
      <c r="D5" s="24"/>
      <c r="E5" s="16" t="s">
        <v>2</v>
      </c>
      <c r="F5" s="21" t="s">
        <v>16</v>
      </c>
      <c r="G5" s="16" t="s">
        <v>3</v>
      </c>
      <c r="H5" s="16" t="s">
        <v>17</v>
      </c>
      <c r="I5" s="16" t="s">
        <v>18</v>
      </c>
    </row>
    <row r="6" spans="1:21" x14ac:dyDescent="0.25">
      <c r="C6" s="13">
        <v>60</v>
      </c>
      <c r="D6" s="13">
        <v>65</v>
      </c>
      <c r="E6" s="13">
        <v>3</v>
      </c>
      <c r="F6" s="13">
        <f>(C6+D6)/2</f>
        <v>62.5</v>
      </c>
      <c r="G6" s="13">
        <f>E6*F6</f>
        <v>187.5</v>
      </c>
      <c r="H6" s="13">
        <f>(F6-F$19)^2</f>
        <v>304.32802499999974</v>
      </c>
      <c r="I6" s="13">
        <f>E6*H6</f>
        <v>912.98407499999917</v>
      </c>
    </row>
    <row r="7" spans="1:21" x14ac:dyDescent="0.25">
      <c r="C7" s="13">
        <v>65</v>
      </c>
      <c r="D7" s="13">
        <v>70</v>
      </c>
      <c r="E7" s="13">
        <v>21</v>
      </c>
      <c r="F7" s="13">
        <f t="shared" ref="F7:F13" si="0">(C7+D7)/2</f>
        <v>67.5</v>
      </c>
      <c r="G7" s="13">
        <f t="shared" ref="G7:G13" si="1">E7*F7</f>
        <v>1417.5</v>
      </c>
      <c r="H7" s="13">
        <f t="shared" ref="H7:H13" si="2">(F7-F$19)^2</f>
        <v>154.87802499999984</v>
      </c>
      <c r="I7" s="13">
        <f t="shared" ref="I7:I13" si="3">E7*H7</f>
        <v>3252.4385249999964</v>
      </c>
    </row>
    <row r="8" spans="1:21" x14ac:dyDescent="0.25">
      <c r="C8" s="13">
        <v>70</v>
      </c>
      <c r="D8" s="13">
        <v>75</v>
      </c>
      <c r="E8" s="13">
        <v>150</v>
      </c>
      <c r="F8" s="13">
        <f t="shared" si="0"/>
        <v>72.5</v>
      </c>
      <c r="G8" s="13">
        <f t="shared" si="1"/>
        <v>10875</v>
      </c>
      <c r="H8" s="13">
        <f t="shared" si="2"/>
        <v>55.428024999999899</v>
      </c>
      <c r="I8" s="13">
        <f t="shared" si="3"/>
        <v>8314.2037499999842</v>
      </c>
    </row>
    <row r="9" spans="1:21" x14ac:dyDescent="0.25">
      <c r="C9" s="13">
        <v>75</v>
      </c>
      <c r="D9" s="13">
        <v>80</v>
      </c>
      <c r="E9" s="13">
        <v>335</v>
      </c>
      <c r="F9" s="13">
        <f t="shared" si="0"/>
        <v>77.5</v>
      </c>
      <c r="G9" s="13">
        <f t="shared" si="1"/>
        <v>25962.5</v>
      </c>
      <c r="H9" s="13">
        <f t="shared" si="2"/>
        <v>5.9780249999999668</v>
      </c>
      <c r="I9" s="13">
        <f t="shared" si="3"/>
        <v>2002.6383749999889</v>
      </c>
    </row>
    <row r="10" spans="1:21" x14ac:dyDescent="0.25">
      <c r="C10" s="13">
        <v>80</v>
      </c>
      <c r="D10" s="13">
        <v>85</v>
      </c>
      <c r="E10" s="13">
        <v>326</v>
      </c>
      <c r="F10" s="13">
        <f t="shared" si="0"/>
        <v>82.5</v>
      </c>
      <c r="G10" s="13">
        <f t="shared" si="1"/>
        <v>26895</v>
      </c>
      <c r="H10" s="13">
        <f t="shared" si="2"/>
        <v>6.528025000000035</v>
      </c>
      <c r="I10" s="13">
        <f t="shared" si="3"/>
        <v>2128.1361500000116</v>
      </c>
    </row>
    <row r="11" spans="1:21" x14ac:dyDescent="0.25">
      <c r="C11" s="13">
        <v>85</v>
      </c>
      <c r="D11" s="13">
        <v>90</v>
      </c>
      <c r="E11" s="13">
        <v>135</v>
      </c>
      <c r="F11" s="13">
        <f t="shared" si="0"/>
        <v>87.5</v>
      </c>
      <c r="G11" s="13">
        <f t="shared" si="1"/>
        <v>11812.5</v>
      </c>
      <c r="H11" s="13">
        <f t="shared" si="2"/>
        <v>57.078025000000103</v>
      </c>
      <c r="I11" s="13">
        <f t="shared" si="3"/>
        <v>7705.5333750000136</v>
      </c>
    </row>
    <row r="12" spans="1:21" x14ac:dyDescent="0.25">
      <c r="C12" s="13">
        <v>90</v>
      </c>
      <c r="D12" s="13">
        <v>95</v>
      </c>
      <c r="E12" s="13">
        <v>26</v>
      </c>
      <c r="F12" s="13">
        <f t="shared" si="0"/>
        <v>92.5</v>
      </c>
      <c r="G12" s="13">
        <f t="shared" si="1"/>
        <v>2405</v>
      </c>
      <c r="H12" s="13">
        <f t="shared" si="2"/>
        <v>157.62802500000018</v>
      </c>
      <c r="I12" s="13">
        <f t="shared" si="3"/>
        <v>4098.3286500000049</v>
      </c>
    </row>
    <row r="13" spans="1:21" x14ac:dyDescent="0.25">
      <c r="C13" s="13">
        <v>95</v>
      </c>
      <c r="D13" s="13">
        <v>100</v>
      </c>
      <c r="E13" s="13">
        <v>4</v>
      </c>
      <c r="F13" s="13">
        <f t="shared" si="0"/>
        <v>97.5</v>
      </c>
      <c r="G13" s="13">
        <f t="shared" si="1"/>
        <v>390</v>
      </c>
      <c r="H13" s="13">
        <f t="shared" si="2"/>
        <v>308.17802500000022</v>
      </c>
      <c r="I13" s="13">
        <f t="shared" si="3"/>
        <v>1232.7121000000009</v>
      </c>
    </row>
    <row r="14" spans="1:21" x14ac:dyDescent="0.25">
      <c r="C14" s="3"/>
      <c r="D14" s="3"/>
      <c r="E14" s="15">
        <f>SUM(E6:E13)</f>
        <v>1000</v>
      </c>
      <c r="F14" s="3"/>
      <c r="G14" s="18">
        <f>SUM(G6:G13)</f>
        <v>79945</v>
      </c>
      <c r="H14" s="3"/>
      <c r="I14" s="22">
        <f>SUM(I6:I13)</f>
        <v>29646.975000000002</v>
      </c>
      <c r="J14" s="12"/>
    </row>
    <row r="18" spans="4:10" x14ac:dyDescent="0.25">
      <c r="E18" s="13" t="s">
        <v>8</v>
      </c>
      <c r="F18" s="13">
        <f>1000</f>
        <v>1000</v>
      </c>
    </row>
    <row r="19" spans="4:10" x14ac:dyDescent="0.25">
      <c r="E19" s="13" t="s">
        <v>4</v>
      </c>
      <c r="F19" s="13">
        <f>G14/E14</f>
        <v>79.944999999999993</v>
      </c>
    </row>
    <row r="20" spans="4:10" x14ac:dyDescent="0.25">
      <c r="E20" s="13" t="s">
        <v>19</v>
      </c>
      <c r="F20" s="13">
        <f>SQRT(I14/F18)</f>
        <v>5.4449035804135226</v>
      </c>
    </row>
    <row r="23" spans="4:10" x14ac:dyDescent="0.25">
      <c r="G23" s="12" t="s">
        <v>24</v>
      </c>
    </row>
    <row r="25" spans="4:10" x14ac:dyDescent="0.25">
      <c r="D25" s="25" t="s">
        <v>20</v>
      </c>
      <c r="E25" s="25" t="s">
        <v>21</v>
      </c>
      <c r="F25" s="25" t="s">
        <v>27</v>
      </c>
      <c r="G25" s="26" t="s">
        <v>25</v>
      </c>
      <c r="H25" s="27"/>
      <c r="I25" s="27"/>
      <c r="J25" s="27"/>
    </row>
    <row r="26" spans="4:10" x14ac:dyDescent="0.25">
      <c r="D26" s="28" t="s">
        <v>22</v>
      </c>
      <c r="E26" s="28" t="s">
        <v>23</v>
      </c>
      <c r="F26" s="28">
        <v>0</v>
      </c>
      <c r="G26" s="19"/>
      <c r="H26" s="19"/>
      <c r="I26" s="19"/>
      <c r="J26" s="19"/>
    </row>
    <row r="27" spans="4:10" x14ac:dyDescent="0.25">
      <c r="D27" s="13">
        <v>60.65</v>
      </c>
      <c r="E27" s="13">
        <v>60</v>
      </c>
      <c r="F27" s="3"/>
      <c r="G27" s="3"/>
      <c r="H27" s="3"/>
      <c r="I27" s="3"/>
      <c r="J27" s="3"/>
    </row>
    <row r="28" spans="4:10" x14ac:dyDescent="0.25">
      <c r="D28" s="13">
        <v>65.7</v>
      </c>
      <c r="E28" s="13">
        <v>65</v>
      </c>
      <c r="F28" s="3"/>
      <c r="G28" s="3"/>
      <c r="H28" s="3"/>
      <c r="I28" s="3"/>
      <c r="J28" s="3"/>
    </row>
    <row r="29" spans="4:10" x14ac:dyDescent="0.25">
      <c r="D29" s="13">
        <v>70.75</v>
      </c>
      <c r="E29" s="13">
        <v>70</v>
      </c>
      <c r="F29" s="3"/>
      <c r="G29" s="3"/>
      <c r="H29" s="3"/>
      <c r="I29" s="3"/>
      <c r="J29" s="3"/>
    </row>
    <row r="30" spans="4:10" x14ac:dyDescent="0.25">
      <c r="D30" s="13">
        <v>75.8</v>
      </c>
      <c r="E30" s="13">
        <v>75</v>
      </c>
      <c r="F30" s="3"/>
      <c r="G30" s="3"/>
      <c r="H30" s="3"/>
      <c r="I30" s="3"/>
      <c r="J30" s="3"/>
    </row>
    <row r="31" spans="4:10" x14ac:dyDescent="0.25">
      <c r="D31" s="13">
        <v>80.849999999999994</v>
      </c>
      <c r="E31" s="13">
        <v>80</v>
      </c>
      <c r="F31" s="3"/>
      <c r="G31" s="3"/>
      <c r="H31" s="3"/>
      <c r="I31" s="3"/>
      <c r="J31" s="3"/>
    </row>
    <row r="32" spans="4:10" x14ac:dyDescent="0.25">
      <c r="D32" s="13">
        <v>85.9</v>
      </c>
      <c r="E32" s="13">
        <v>85</v>
      </c>
      <c r="F32" s="3"/>
      <c r="G32" s="3"/>
      <c r="H32" s="3"/>
      <c r="I32" s="3"/>
      <c r="J32" s="3"/>
    </row>
    <row r="33" spans="4:10" x14ac:dyDescent="0.25">
      <c r="D33" s="13">
        <v>90.95</v>
      </c>
      <c r="E33" s="13">
        <v>90</v>
      </c>
      <c r="F33" s="3"/>
      <c r="G33" s="3"/>
      <c r="H33" s="3"/>
      <c r="I33" s="3"/>
      <c r="J33" s="3"/>
    </row>
    <row r="34" spans="4:10" x14ac:dyDescent="0.25">
      <c r="D34" s="13">
        <v>95.1</v>
      </c>
      <c r="E34" s="13">
        <v>95</v>
      </c>
      <c r="F34" s="3"/>
      <c r="G34" s="3"/>
      <c r="H34" s="3"/>
      <c r="I34" s="3"/>
      <c r="J34" s="3"/>
    </row>
    <row r="35" spans="4:10" x14ac:dyDescent="0.25">
      <c r="D35" s="17" t="s">
        <v>26</v>
      </c>
      <c r="E35" s="14">
        <v>100</v>
      </c>
      <c r="F35" s="3"/>
      <c r="G35" s="3"/>
      <c r="H35" s="3"/>
      <c r="I35" s="3"/>
      <c r="J35" s="20"/>
    </row>
    <row r="36" spans="4:10" x14ac:dyDescent="0.25">
      <c r="D36" s="12"/>
    </row>
  </sheetData>
  <mergeCells count="2">
    <mergeCell ref="C5:D5"/>
    <mergeCell ref="A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2023-10-07T08:47:16Z</dcterms:created>
  <dcterms:modified xsi:type="dcterms:W3CDTF">2023-10-14T10:18:01Z</dcterms:modified>
</cp:coreProperties>
</file>