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IMPORTANT\Data Analytics\IC_DA\"/>
    </mc:Choice>
  </mc:AlternateContent>
  <xr:revisionPtr revIDLastSave="0" documentId="13_ncr:1_{FB94CBC4-B0D5-48ED-8477-6E58296C7947}" xr6:coauthVersionLast="47" xr6:coauthVersionMax="47" xr10:uidLastSave="{00000000-0000-0000-0000-000000000000}"/>
  <bookViews>
    <workbookView xWindow="-108" yWindow="-108" windowWidth="23256" windowHeight="12576" activeTab="2" xr2:uid="{7E5F92FD-DE67-479F-A828-AC8904681686}"/>
  </bookViews>
  <sheets>
    <sheet name="Input Data" sheetId="1" r:id="rId1"/>
    <sheet name="Analysis" sheetId="3" r:id="rId2"/>
    <sheet name="Dashboard" sheetId="5" r:id="rId3"/>
    <sheet name="Master Data" sheetId="2" r:id="rId4"/>
  </sheets>
  <definedNames>
    <definedName name="_xlchart.v1.4" hidden="1">Analysis!$AD$1</definedName>
    <definedName name="Categoryy">OFFSET(Analysis!$AD$1,1,0,COUNT(Analysis!A:A))</definedName>
    <definedName name="CategoryyRange">OFFSET(Analysis!$AD$1,1,1,COUNT(Analysis!A:A))</definedName>
    <definedName name="Slicer_MONTH">#N/A</definedName>
    <definedName name="Slicer_PAYMENT_MODE">#N/A</definedName>
    <definedName name="Slicer_SALE_TYPE">#N/A</definedName>
    <definedName name="Slicer_YEAR">#N/A</definedName>
  </definedNames>
  <calcPr calcId="191029" iterate="1"/>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AI3" i="3" l="1" a="1"/>
  <c r="AI3" i="3" s="1"/>
  <c r="AG3" i="3" s="1" a="1"/>
  <c r="AG3" i="3" s="1"/>
  <c r="AH3" i="3" a="1"/>
  <c r="AH3" i="3" s="1"/>
  <c r="U3" i="3" a="1"/>
  <c r="U3" i="3" s="1"/>
  <c r="Z1" i="3"/>
  <c r="AA1" i="3" s="1"/>
  <c r="W3" i="3" a="1"/>
  <c r="W3" i="3" s="1"/>
  <c r="V3" i="3" a="1"/>
  <c r="V3" i="3" s="1"/>
  <c r="T3" i="3" s="1" a="1"/>
  <c r="T3"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K2" i="1"/>
  <c r="M2" i="1" s="1"/>
  <c r="K3" i="1"/>
  <c r="M3" i="1" s="1"/>
  <c r="K4" i="1"/>
  <c r="M4" i="1" s="1"/>
  <c r="K5" i="1"/>
  <c r="M5" i="1" s="1"/>
  <c r="K6" i="1"/>
  <c r="M6" i="1" s="1"/>
  <c r="K7" i="1"/>
  <c r="M7" i="1" s="1"/>
  <c r="K8" i="1"/>
  <c r="M8" i="1" s="1"/>
  <c r="K9" i="1"/>
  <c r="M9" i="1" s="1"/>
  <c r="K10" i="1"/>
  <c r="M10" i="1" s="1"/>
  <c r="K11" i="1"/>
  <c r="M11" i="1" s="1"/>
  <c r="K12" i="1"/>
  <c r="M12" i="1" s="1"/>
  <c r="K13" i="1"/>
  <c r="M13" i="1" s="1"/>
  <c r="K14" i="1"/>
  <c r="M14" i="1" s="1"/>
  <c r="K15" i="1"/>
  <c r="M15"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178" i="1"/>
  <c r="M178" i="1" s="1"/>
  <c r="K179" i="1"/>
  <c r="M179" i="1" s="1"/>
  <c r="K180" i="1"/>
  <c r="M180" i="1" s="1"/>
  <c r="K181" i="1"/>
  <c r="M181" i="1" s="1"/>
  <c r="K182" i="1"/>
  <c r="M182" i="1" s="1"/>
  <c r="K183" i="1"/>
  <c r="M183" i="1" s="1"/>
  <c r="K184" i="1"/>
  <c r="M184" i="1" s="1"/>
  <c r="K185" i="1"/>
  <c r="M185" i="1" s="1"/>
  <c r="K186" i="1"/>
  <c r="M186" i="1" s="1"/>
  <c r="K187" i="1"/>
  <c r="M187" i="1" s="1"/>
  <c r="K188" i="1"/>
  <c r="M188" i="1" s="1"/>
  <c r="K189" i="1"/>
  <c r="M189" i="1" s="1"/>
  <c r="K190" i="1"/>
  <c r="M190" i="1" s="1"/>
  <c r="K191" i="1"/>
  <c r="M191" i="1" s="1"/>
  <c r="K192" i="1"/>
  <c r="M192" i="1" s="1"/>
  <c r="K193" i="1"/>
  <c r="M193" i="1" s="1"/>
  <c r="K194" i="1"/>
  <c r="M194" i="1" s="1"/>
  <c r="K195" i="1"/>
  <c r="M195" i="1" s="1"/>
  <c r="K196" i="1"/>
  <c r="M196" i="1" s="1"/>
  <c r="K197" i="1"/>
  <c r="M197" i="1" s="1"/>
  <c r="K198" i="1"/>
  <c r="M198" i="1" s="1"/>
  <c r="K199" i="1"/>
  <c r="M199" i="1" s="1"/>
  <c r="K200" i="1"/>
  <c r="M200" i="1" s="1"/>
  <c r="K201" i="1"/>
  <c r="M201" i="1" s="1"/>
  <c r="K202" i="1"/>
  <c r="M202" i="1" s="1"/>
  <c r="K203" i="1"/>
  <c r="M203" i="1" s="1"/>
  <c r="K204" i="1"/>
  <c r="M204" i="1" s="1"/>
  <c r="K205" i="1"/>
  <c r="M205" i="1" s="1"/>
  <c r="K206" i="1"/>
  <c r="M206" i="1" s="1"/>
  <c r="K207" i="1"/>
  <c r="M207" i="1" s="1"/>
  <c r="K208" i="1"/>
  <c r="M208" i="1" s="1"/>
  <c r="K209" i="1"/>
  <c r="M209" i="1" s="1"/>
  <c r="K210" i="1"/>
  <c r="M210" i="1" s="1"/>
  <c r="K211" i="1"/>
  <c r="M211" i="1" s="1"/>
  <c r="K212" i="1"/>
  <c r="M212" i="1" s="1"/>
  <c r="K213" i="1"/>
  <c r="M213" i="1" s="1"/>
  <c r="K214" i="1"/>
  <c r="M214" i="1" s="1"/>
  <c r="K215" i="1"/>
  <c r="M215" i="1" s="1"/>
  <c r="K216" i="1"/>
  <c r="M216" i="1" s="1"/>
  <c r="K217" i="1"/>
  <c r="M217" i="1" s="1"/>
  <c r="K218" i="1"/>
  <c r="M218" i="1" s="1"/>
  <c r="K219" i="1"/>
  <c r="M219" i="1" s="1"/>
  <c r="K220" i="1"/>
  <c r="M220" i="1" s="1"/>
  <c r="K221" i="1"/>
  <c r="M221" i="1" s="1"/>
  <c r="K222" i="1"/>
  <c r="M222" i="1" s="1"/>
  <c r="K223" i="1"/>
  <c r="M223" i="1" s="1"/>
  <c r="K224" i="1"/>
  <c r="M224" i="1" s="1"/>
  <c r="K225" i="1"/>
  <c r="M225" i="1" s="1"/>
  <c r="K226" i="1"/>
  <c r="M226" i="1" s="1"/>
  <c r="K227" i="1"/>
  <c r="M227" i="1" s="1"/>
  <c r="K228" i="1"/>
  <c r="M228" i="1" s="1"/>
  <c r="K229" i="1"/>
  <c r="M229" i="1" s="1"/>
  <c r="K230" i="1"/>
  <c r="M230" i="1" s="1"/>
  <c r="K231" i="1"/>
  <c r="M231" i="1" s="1"/>
  <c r="K232" i="1"/>
  <c r="M232" i="1" s="1"/>
  <c r="K233" i="1"/>
  <c r="M233" i="1" s="1"/>
  <c r="K234" i="1"/>
  <c r="M234" i="1" s="1"/>
  <c r="K235" i="1"/>
  <c r="M235" i="1" s="1"/>
  <c r="K236" i="1"/>
  <c r="M236" i="1" s="1"/>
  <c r="K237" i="1"/>
  <c r="M237" i="1" s="1"/>
  <c r="K238" i="1"/>
  <c r="M238" i="1" s="1"/>
  <c r="K239" i="1"/>
  <c r="M239" i="1" s="1"/>
  <c r="K240" i="1"/>
  <c r="M240" i="1" s="1"/>
  <c r="K241" i="1"/>
  <c r="M241" i="1" s="1"/>
  <c r="K242" i="1"/>
  <c r="M242" i="1" s="1"/>
  <c r="K243" i="1"/>
  <c r="M243" i="1" s="1"/>
  <c r="K244" i="1"/>
  <c r="M244" i="1" s="1"/>
  <c r="K245" i="1"/>
  <c r="M245" i="1" s="1"/>
  <c r="K246" i="1"/>
  <c r="M246" i="1" s="1"/>
  <c r="K247" i="1"/>
  <c r="M247" i="1" s="1"/>
  <c r="K248" i="1"/>
  <c r="M248" i="1" s="1"/>
  <c r="K249" i="1"/>
  <c r="M249" i="1" s="1"/>
  <c r="K250" i="1"/>
  <c r="M250" i="1" s="1"/>
  <c r="K251" i="1"/>
  <c r="M251" i="1" s="1"/>
  <c r="K252" i="1"/>
  <c r="M252" i="1" s="1"/>
  <c r="K253" i="1"/>
  <c r="M253" i="1" s="1"/>
  <c r="K254" i="1"/>
  <c r="M254" i="1" s="1"/>
  <c r="K255" i="1"/>
  <c r="M255" i="1" s="1"/>
  <c r="K256" i="1"/>
  <c r="M256" i="1" s="1"/>
  <c r="K257" i="1"/>
  <c r="M257" i="1" s="1"/>
  <c r="K258" i="1"/>
  <c r="M258" i="1" s="1"/>
  <c r="K259" i="1"/>
  <c r="M259" i="1" s="1"/>
  <c r="K260" i="1"/>
  <c r="M260" i="1" s="1"/>
  <c r="K261" i="1"/>
  <c r="M261" i="1" s="1"/>
  <c r="K262" i="1"/>
  <c r="M262" i="1" s="1"/>
  <c r="K263" i="1"/>
  <c r="M263" i="1" s="1"/>
  <c r="K264" i="1"/>
  <c r="M264" i="1" s="1"/>
  <c r="K265" i="1"/>
  <c r="M265" i="1" s="1"/>
  <c r="K266" i="1"/>
  <c r="M266" i="1" s="1"/>
  <c r="K267" i="1"/>
  <c r="M267" i="1" s="1"/>
  <c r="K268" i="1"/>
  <c r="M268" i="1" s="1"/>
  <c r="K269" i="1"/>
  <c r="M269" i="1" s="1"/>
  <c r="K270" i="1"/>
  <c r="M270" i="1" s="1"/>
  <c r="K271" i="1"/>
  <c r="M271" i="1" s="1"/>
  <c r="K272" i="1"/>
  <c r="M272" i="1" s="1"/>
  <c r="K273" i="1"/>
  <c r="M273" i="1" s="1"/>
  <c r="K274" i="1"/>
  <c r="M274" i="1" s="1"/>
  <c r="K275" i="1"/>
  <c r="M275" i="1" s="1"/>
  <c r="K276" i="1"/>
  <c r="M276" i="1" s="1"/>
  <c r="K277" i="1"/>
  <c r="M277" i="1" s="1"/>
  <c r="K278" i="1"/>
  <c r="M278" i="1" s="1"/>
  <c r="K279" i="1"/>
  <c r="M279" i="1" s="1"/>
  <c r="K280" i="1"/>
  <c r="M280" i="1" s="1"/>
  <c r="K281" i="1"/>
  <c r="M281" i="1" s="1"/>
  <c r="K282" i="1"/>
  <c r="M282" i="1" s="1"/>
  <c r="K283" i="1"/>
  <c r="M283" i="1" s="1"/>
  <c r="K284" i="1"/>
  <c r="M284" i="1" s="1"/>
  <c r="K285" i="1"/>
  <c r="M285" i="1" s="1"/>
  <c r="K286" i="1"/>
  <c r="M286" i="1" s="1"/>
  <c r="K287" i="1"/>
  <c r="M287" i="1" s="1"/>
  <c r="K288" i="1"/>
  <c r="M288" i="1" s="1"/>
  <c r="K289" i="1"/>
  <c r="M289" i="1" s="1"/>
  <c r="K290" i="1"/>
  <c r="M290" i="1" s="1"/>
  <c r="K291" i="1"/>
  <c r="M291" i="1" s="1"/>
  <c r="K292" i="1"/>
  <c r="M292" i="1" s="1"/>
  <c r="K293" i="1"/>
  <c r="M293" i="1" s="1"/>
  <c r="K294" i="1"/>
  <c r="M294" i="1" s="1"/>
  <c r="K295" i="1"/>
  <c r="M295" i="1" s="1"/>
  <c r="K296" i="1"/>
  <c r="M296" i="1" s="1"/>
  <c r="K297" i="1"/>
  <c r="M297" i="1" s="1"/>
  <c r="K298" i="1"/>
  <c r="M298" i="1" s="1"/>
  <c r="K299" i="1"/>
  <c r="M299" i="1" s="1"/>
  <c r="K300" i="1"/>
  <c r="M300" i="1" s="1"/>
  <c r="K301" i="1"/>
  <c r="M301" i="1" s="1"/>
  <c r="K302" i="1"/>
  <c r="M302" i="1" s="1"/>
  <c r="K303" i="1"/>
  <c r="M303" i="1" s="1"/>
  <c r="K304" i="1"/>
  <c r="M304" i="1" s="1"/>
  <c r="K305" i="1"/>
  <c r="M305" i="1" s="1"/>
  <c r="K306" i="1"/>
  <c r="M306" i="1" s="1"/>
  <c r="K307" i="1"/>
  <c r="M307" i="1" s="1"/>
  <c r="K308" i="1"/>
  <c r="M308" i="1" s="1"/>
  <c r="K309" i="1"/>
  <c r="M309" i="1" s="1"/>
  <c r="K310" i="1"/>
  <c r="M310" i="1" s="1"/>
  <c r="K311" i="1"/>
  <c r="M311" i="1" s="1"/>
  <c r="K312" i="1"/>
  <c r="M312" i="1" s="1"/>
  <c r="K313" i="1"/>
  <c r="M313" i="1" s="1"/>
  <c r="K314" i="1"/>
  <c r="M314" i="1" s="1"/>
  <c r="K315" i="1"/>
  <c r="M315" i="1" s="1"/>
  <c r="K316" i="1"/>
  <c r="M316" i="1" s="1"/>
  <c r="K317" i="1"/>
  <c r="M317" i="1" s="1"/>
  <c r="K318" i="1"/>
  <c r="M318" i="1" s="1"/>
  <c r="K319" i="1"/>
  <c r="M319" i="1" s="1"/>
  <c r="K320" i="1"/>
  <c r="M320" i="1" s="1"/>
  <c r="K321" i="1"/>
  <c r="M321" i="1" s="1"/>
  <c r="K322" i="1"/>
  <c r="M322" i="1" s="1"/>
  <c r="K323" i="1"/>
  <c r="M323" i="1" s="1"/>
  <c r="K324" i="1"/>
  <c r="M324" i="1" s="1"/>
  <c r="K325" i="1"/>
  <c r="M325" i="1" s="1"/>
  <c r="K326" i="1"/>
  <c r="M326" i="1" s="1"/>
  <c r="K327" i="1"/>
  <c r="M327" i="1" s="1"/>
  <c r="K328" i="1"/>
  <c r="M328" i="1" s="1"/>
  <c r="K329" i="1"/>
  <c r="M329" i="1" s="1"/>
  <c r="K330" i="1"/>
  <c r="M330" i="1" s="1"/>
  <c r="K331" i="1"/>
  <c r="M331" i="1" s="1"/>
  <c r="K332" i="1"/>
  <c r="M332" i="1" s="1"/>
  <c r="K333" i="1"/>
  <c r="M333" i="1" s="1"/>
  <c r="K334" i="1"/>
  <c r="M334" i="1" s="1"/>
  <c r="K335" i="1"/>
  <c r="M335" i="1" s="1"/>
  <c r="K336" i="1"/>
  <c r="M336" i="1" s="1"/>
  <c r="K337" i="1"/>
  <c r="M337" i="1" s="1"/>
  <c r="K338" i="1"/>
  <c r="M338" i="1" s="1"/>
  <c r="K339" i="1"/>
  <c r="M339" i="1" s="1"/>
  <c r="K340" i="1"/>
  <c r="M340" i="1" s="1"/>
  <c r="K341" i="1"/>
  <c r="M341" i="1" s="1"/>
  <c r="K342" i="1"/>
  <c r="M342" i="1" s="1"/>
  <c r="K343" i="1"/>
  <c r="M343" i="1" s="1"/>
  <c r="K344" i="1"/>
  <c r="M344" i="1" s="1"/>
  <c r="K345" i="1"/>
  <c r="M345" i="1" s="1"/>
  <c r="K346" i="1"/>
  <c r="M346" i="1" s="1"/>
  <c r="K347" i="1"/>
  <c r="M347" i="1" s="1"/>
  <c r="K348" i="1"/>
  <c r="M348" i="1" s="1"/>
  <c r="K349" i="1"/>
  <c r="M349" i="1" s="1"/>
  <c r="K350" i="1"/>
  <c r="M350" i="1" s="1"/>
  <c r="K351" i="1"/>
  <c r="M351" i="1" s="1"/>
  <c r="K352" i="1"/>
  <c r="M352" i="1" s="1"/>
  <c r="K353" i="1"/>
  <c r="M353" i="1" s="1"/>
  <c r="K354" i="1"/>
  <c r="M354" i="1" s="1"/>
  <c r="K355" i="1"/>
  <c r="M355" i="1" s="1"/>
  <c r="K356" i="1"/>
  <c r="M356" i="1" s="1"/>
  <c r="K357" i="1"/>
  <c r="M357" i="1" s="1"/>
  <c r="K358" i="1"/>
  <c r="M358" i="1" s="1"/>
  <c r="K359" i="1"/>
  <c r="M359" i="1" s="1"/>
  <c r="K360" i="1"/>
  <c r="M360" i="1" s="1"/>
  <c r="K361" i="1"/>
  <c r="M361" i="1" s="1"/>
  <c r="K362" i="1"/>
  <c r="M362" i="1" s="1"/>
  <c r="K363" i="1"/>
  <c r="M363" i="1" s="1"/>
  <c r="K364" i="1"/>
  <c r="M364" i="1" s="1"/>
  <c r="K365" i="1"/>
  <c r="M365" i="1" s="1"/>
  <c r="K366" i="1"/>
  <c r="M366" i="1" s="1"/>
  <c r="K367" i="1"/>
  <c r="M367" i="1" s="1"/>
  <c r="K368" i="1"/>
  <c r="M368" i="1" s="1"/>
  <c r="K369" i="1"/>
  <c r="M369" i="1" s="1"/>
  <c r="K370" i="1"/>
  <c r="M370" i="1" s="1"/>
  <c r="K371" i="1"/>
  <c r="M371" i="1" s="1"/>
  <c r="K372" i="1"/>
  <c r="M372" i="1" s="1"/>
  <c r="K373" i="1"/>
  <c r="M373" i="1" s="1"/>
  <c r="K374" i="1"/>
  <c r="M374" i="1" s="1"/>
  <c r="K375" i="1"/>
  <c r="M375" i="1" s="1"/>
  <c r="K376" i="1"/>
  <c r="M376" i="1" s="1"/>
  <c r="K377" i="1"/>
  <c r="M377" i="1" s="1"/>
  <c r="K378" i="1"/>
  <c r="M378" i="1" s="1"/>
  <c r="K379" i="1"/>
  <c r="M379" i="1" s="1"/>
  <c r="K380" i="1"/>
  <c r="M380" i="1" s="1"/>
  <c r="K381" i="1"/>
  <c r="M381" i="1" s="1"/>
  <c r="K382" i="1"/>
  <c r="M382" i="1" s="1"/>
  <c r="K383" i="1"/>
  <c r="M383" i="1" s="1"/>
  <c r="K384" i="1"/>
  <c r="M384" i="1" s="1"/>
  <c r="K385" i="1"/>
  <c r="M385" i="1" s="1"/>
  <c r="K386" i="1"/>
  <c r="M386" i="1" s="1"/>
  <c r="K387" i="1"/>
  <c r="M387" i="1" s="1"/>
  <c r="K388" i="1"/>
  <c r="M388" i="1" s="1"/>
  <c r="K389" i="1"/>
  <c r="M389" i="1" s="1"/>
  <c r="K390" i="1"/>
  <c r="M390" i="1" s="1"/>
  <c r="K391" i="1"/>
  <c r="M391" i="1" s="1"/>
  <c r="K392" i="1"/>
  <c r="M392" i="1" s="1"/>
  <c r="K393" i="1"/>
  <c r="M393" i="1" s="1"/>
  <c r="K394" i="1"/>
  <c r="M394" i="1" s="1"/>
  <c r="K395" i="1"/>
  <c r="M395" i="1" s="1"/>
  <c r="K396" i="1"/>
  <c r="M396" i="1" s="1"/>
  <c r="K397" i="1"/>
  <c r="M397" i="1" s="1"/>
  <c r="K398" i="1"/>
  <c r="M398" i="1" s="1"/>
  <c r="K399" i="1"/>
  <c r="M399" i="1" s="1"/>
  <c r="K400" i="1"/>
  <c r="M400" i="1" s="1"/>
  <c r="K401" i="1"/>
  <c r="M401" i="1" s="1"/>
  <c r="K402" i="1"/>
  <c r="M402" i="1" s="1"/>
  <c r="K403" i="1"/>
  <c r="M403" i="1" s="1"/>
  <c r="K404" i="1"/>
  <c r="M404" i="1" s="1"/>
  <c r="K405" i="1"/>
  <c r="M405" i="1" s="1"/>
  <c r="K406" i="1"/>
  <c r="M406" i="1" s="1"/>
  <c r="K407" i="1"/>
  <c r="M407" i="1" s="1"/>
  <c r="K408" i="1"/>
  <c r="M408" i="1" s="1"/>
  <c r="K409" i="1"/>
  <c r="M409" i="1" s="1"/>
  <c r="K410" i="1"/>
  <c r="M410" i="1" s="1"/>
  <c r="K411" i="1"/>
  <c r="M411" i="1" s="1"/>
  <c r="K412" i="1"/>
  <c r="M412" i="1" s="1"/>
  <c r="K413" i="1"/>
  <c r="M413" i="1" s="1"/>
  <c r="K414" i="1"/>
  <c r="M414" i="1" s="1"/>
  <c r="K415" i="1"/>
  <c r="M415" i="1" s="1"/>
  <c r="K416" i="1"/>
  <c r="M416" i="1" s="1"/>
  <c r="K417" i="1"/>
  <c r="M417" i="1" s="1"/>
  <c r="K418" i="1"/>
  <c r="M418" i="1" s="1"/>
  <c r="K419" i="1"/>
  <c r="M419" i="1" s="1"/>
  <c r="K420" i="1"/>
  <c r="M420" i="1" s="1"/>
  <c r="K421" i="1"/>
  <c r="M421" i="1" s="1"/>
  <c r="K422" i="1"/>
  <c r="M422" i="1" s="1"/>
  <c r="K423" i="1"/>
  <c r="M423" i="1" s="1"/>
  <c r="K424" i="1"/>
  <c r="M424" i="1" s="1"/>
  <c r="K425" i="1"/>
  <c r="M425" i="1" s="1"/>
  <c r="K426" i="1"/>
  <c r="M426" i="1" s="1"/>
  <c r="K427" i="1"/>
  <c r="M427" i="1" s="1"/>
  <c r="K428" i="1"/>
  <c r="M428" i="1" s="1"/>
  <c r="K429" i="1"/>
  <c r="M429" i="1" s="1"/>
  <c r="K430" i="1"/>
  <c r="M430" i="1" s="1"/>
  <c r="K431" i="1"/>
  <c r="M431" i="1" s="1"/>
  <c r="K432" i="1"/>
  <c r="M432" i="1" s="1"/>
  <c r="K433" i="1"/>
  <c r="M433" i="1" s="1"/>
  <c r="K434" i="1"/>
  <c r="M434" i="1" s="1"/>
  <c r="K435" i="1"/>
  <c r="M435" i="1" s="1"/>
  <c r="K436" i="1"/>
  <c r="M436" i="1" s="1"/>
  <c r="K437" i="1"/>
  <c r="M437" i="1" s="1"/>
  <c r="K438" i="1"/>
  <c r="M438" i="1" s="1"/>
  <c r="K439" i="1"/>
  <c r="M439" i="1" s="1"/>
  <c r="K440" i="1"/>
  <c r="M440" i="1" s="1"/>
  <c r="K441" i="1"/>
  <c r="M441" i="1" s="1"/>
  <c r="K442" i="1"/>
  <c r="M442" i="1" s="1"/>
  <c r="K443" i="1"/>
  <c r="M443" i="1" s="1"/>
  <c r="K444" i="1"/>
  <c r="M444" i="1" s="1"/>
  <c r="K445" i="1"/>
  <c r="M445" i="1" s="1"/>
  <c r="K446" i="1"/>
  <c r="M446" i="1" s="1"/>
  <c r="K447" i="1"/>
  <c r="M447" i="1" s="1"/>
  <c r="K448" i="1"/>
  <c r="M448" i="1" s="1"/>
  <c r="K449" i="1"/>
  <c r="M449" i="1" s="1"/>
  <c r="K450" i="1"/>
  <c r="M450" i="1" s="1"/>
  <c r="K451" i="1"/>
  <c r="M451" i="1" s="1"/>
  <c r="K452" i="1"/>
  <c r="M452" i="1" s="1"/>
  <c r="K453" i="1"/>
  <c r="M453" i="1" s="1"/>
  <c r="K454" i="1"/>
  <c r="M454" i="1" s="1"/>
  <c r="K455" i="1"/>
  <c r="M455" i="1" s="1"/>
  <c r="K456" i="1"/>
  <c r="M456" i="1" s="1"/>
  <c r="K457" i="1"/>
  <c r="M457" i="1" s="1"/>
  <c r="K458" i="1"/>
  <c r="M458" i="1" s="1"/>
  <c r="K459" i="1"/>
  <c r="M459" i="1" s="1"/>
  <c r="K460" i="1"/>
  <c r="M460" i="1" s="1"/>
  <c r="K461" i="1"/>
  <c r="M461" i="1" s="1"/>
  <c r="K462" i="1"/>
  <c r="M462" i="1" s="1"/>
  <c r="K463" i="1"/>
  <c r="M463" i="1" s="1"/>
  <c r="K464" i="1"/>
  <c r="M464" i="1" s="1"/>
  <c r="K465" i="1"/>
  <c r="M465" i="1" s="1"/>
  <c r="K466" i="1"/>
  <c r="M466" i="1" s="1"/>
  <c r="K467" i="1"/>
  <c r="M467" i="1" s="1"/>
  <c r="K468" i="1"/>
  <c r="M468" i="1" s="1"/>
  <c r="K469" i="1"/>
  <c r="M469" i="1" s="1"/>
  <c r="K470" i="1"/>
  <c r="M470" i="1" s="1"/>
  <c r="K471" i="1"/>
  <c r="M471" i="1" s="1"/>
  <c r="K472" i="1"/>
  <c r="M472" i="1" s="1"/>
  <c r="K473" i="1"/>
  <c r="M473" i="1" s="1"/>
  <c r="K474" i="1"/>
  <c r="M474" i="1" s="1"/>
  <c r="K475" i="1"/>
  <c r="M475" i="1" s="1"/>
  <c r="K476" i="1"/>
  <c r="M476" i="1" s="1"/>
  <c r="K477" i="1"/>
  <c r="M477" i="1" s="1"/>
  <c r="K478" i="1"/>
  <c r="M478" i="1" s="1"/>
  <c r="K479" i="1"/>
  <c r="M479" i="1" s="1"/>
  <c r="K480" i="1"/>
  <c r="M480" i="1" s="1"/>
  <c r="K481" i="1"/>
  <c r="M481" i="1" s="1"/>
  <c r="K482" i="1"/>
  <c r="M482" i="1" s="1"/>
  <c r="K483" i="1"/>
  <c r="M483" i="1" s="1"/>
  <c r="K484" i="1"/>
  <c r="M484" i="1" s="1"/>
  <c r="K485" i="1"/>
  <c r="M485" i="1" s="1"/>
  <c r="K486" i="1"/>
  <c r="M486" i="1" s="1"/>
  <c r="K487" i="1"/>
  <c r="M487" i="1" s="1"/>
  <c r="K488" i="1"/>
  <c r="M488" i="1" s="1"/>
  <c r="K489" i="1"/>
  <c r="M489" i="1" s="1"/>
  <c r="K490" i="1"/>
  <c r="M490" i="1" s="1"/>
  <c r="K491" i="1"/>
  <c r="M491" i="1" s="1"/>
  <c r="K492" i="1"/>
  <c r="M492" i="1" s="1"/>
  <c r="K493" i="1"/>
  <c r="M493" i="1" s="1"/>
  <c r="K494" i="1"/>
  <c r="M494" i="1" s="1"/>
  <c r="K495" i="1"/>
  <c r="M495" i="1" s="1"/>
  <c r="K496" i="1"/>
  <c r="M496" i="1" s="1"/>
  <c r="K497" i="1"/>
  <c r="M497" i="1" s="1"/>
  <c r="K498" i="1"/>
  <c r="M498" i="1" s="1"/>
  <c r="K499" i="1"/>
  <c r="M499" i="1" s="1"/>
  <c r="K500" i="1"/>
  <c r="M500" i="1" s="1"/>
  <c r="K501" i="1"/>
  <c r="M501" i="1" s="1"/>
  <c r="K502" i="1"/>
  <c r="M502" i="1" s="1"/>
  <c r="K503" i="1"/>
  <c r="M503" i="1" s="1"/>
  <c r="K504" i="1"/>
  <c r="M504" i="1" s="1"/>
  <c r="K505" i="1"/>
  <c r="M505" i="1" s="1"/>
  <c r="K506" i="1"/>
  <c r="M506" i="1" s="1"/>
  <c r="K507" i="1"/>
  <c r="M507" i="1" s="1"/>
  <c r="K508" i="1"/>
  <c r="M508" i="1" s="1"/>
  <c r="K509" i="1"/>
  <c r="M509" i="1" s="1"/>
  <c r="K510" i="1"/>
  <c r="M510" i="1" s="1"/>
  <c r="K511" i="1"/>
  <c r="M511" i="1" s="1"/>
  <c r="K512" i="1"/>
  <c r="M512" i="1" s="1"/>
  <c r="K513" i="1"/>
  <c r="M513" i="1" s="1"/>
  <c r="K514" i="1"/>
  <c r="M514" i="1" s="1"/>
  <c r="K515" i="1"/>
  <c r="M515" i="1" s="1"/>
  <c r="K516" i="1"/>
  <c r="M516" i="1" s="1"/>
  <c r="K517" i="1"/>
  <c r="M517" i="1" s="1"/>
  <c r="K518" i="1"/>
  <c r="M518" i="1" s="1"/>
  <c r="K519" i="1"/>
  <c r="M519" i="1" s="1"/>
  <c r="K520" i="1"/>
  <c r="M520" i="1" s="1"/>
  <c r="K521" i="1"/>
  <c r="M521" i="1" s="1"/>
  <c r="K522" i="1"/>
  <c r="M522" i="1" s="1"/>
  <c r="K523" i="1"/>
  <c r="M523" i="1" s="1"/>
  <c r="K524" i="1"/>
  <c r="M524" i="1" s="1"/>
  <c r="K525" i="1"/>
  <c r="M525" i="1" s="1"/>
  <c r="K526" i="1"/>
  <c r="M526" i="1" s="1"/>
  <c r="K527" i="1"/>
  <c r="M527" i="1" s="1"/>
  <c r="K528" i="1"/>
  <c r="M528" i="1" s="1"/>
  <c r="J2" i="1"/>
  <c r="L2" i="1" s="1"/>
  <c r="J3" i="1"/>
  <c r="L3" i="1" s="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J528" i="1"/>
  <c r="L528"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E4" i="3"/>
  <c r="AH1" i="3" l="1"/>
  <c r="AI1" i="3"/>
  <c r="Z3" i="3" a="1"/>
  <c r="Z3" i="3" s="1"/>
  <c r="Y3" i="3" a="1"/>
  <c r="Y3" i="3" s="1"/>
  <c r="U1" i="3"/>
  <c r="W1" i="3"/>
  <c r="V1" i="3"/>
  <c r="E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<sst xmlns="http://schemas.openxmlformats.org/spreadsheetml/2006/main" count="1891" uniqueCount="147">
  <si>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</si>
  <si>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</si>
  <si>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</si>
  <si>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</si>
  <si>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</si>
  <si>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</si>
  <si>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</si>
  <si>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</si>
  <si>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</si>
  <si>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</si>
  <si>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</si>
  <si>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</si>
  <si>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</si>
  <si>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</si>
  <si>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</si>
  <si>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</si>
  <si>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</si>
  <si>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</si>
  <si>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</si>
  <si>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</si>
  <si>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</si>
  <si>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</si>
  <si>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</si>
  <si>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</si>
  <si>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</si>
  <si>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</si>
  <si>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</si>
  <si>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</si>
  <si>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</si>
  <si>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</si>
  <si>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</si>
  <si>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</si>
  <si>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</si>
  <si>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</si>
  <si>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</si>
  <si>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</si>
  <si>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</si>
  <si>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</si>
  <si>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</si>
  <si>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</si>
  <si>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</si>
  <si>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</si>
  <si>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</si>
  <si>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</si>
  <si>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</si>
  <si>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</si>
  <si>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</si>
  <si>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</si>
  <si>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</si>
  <si>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</si>
  <si>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</si>
  <si>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</si>
  <si>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</si>
  <si>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</si>
  <si>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</si>
  <si>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</si>
  <si>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</si>
  <si>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</si>
  <si>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</si>
  <si>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</si>
  <si>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</si>
  <si>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</si>
  <si>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</si>
  <si>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</si>
  <si>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</si>
  <si>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</si>
  <si>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</si>
  <si>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</si>
  <si>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</si>
  <si>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</si>
  <si>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</si>
  <si>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</si>
  <si>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</si>
  <si>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</si>
  <si>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</si>
  <si>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</si>
  <si>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</si>
  <si>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</si>
  <si>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</si>
  <si>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</si>
  <si>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</si>
  <si>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</si>
  <si>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</si>
  <si>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</si>
  <si>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</si>
  <si>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</si>
  <si>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</si>
  <si>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</si>
  <si>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</si>
  <si>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</si>
  <si>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</si>
  <si>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</si>
  <si>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</si>
  <si>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</si>
  <si>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</si>
  <si>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</si>
  <si>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</si>
  <si>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</si>
  <si>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</si>
  <si>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</si>
  <si>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</si>
  <si>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</si>
  <si>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</si>
  <si>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</si>
  <si>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</si>
  <si>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</si>
  <si>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</si>
  <si>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</si>
  <si>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</si>
  <si>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</si>
  <si>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</si>
  <si>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</si>
  <si>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</si>
  <si>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</si>
  <si>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</si>
  <si>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</si>
  <si>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</si>
  <si>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</si>
  <si>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</si>
  <si>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</si>
  <si>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</si>
  <si>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</si>
  <si>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</si>
  <si>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</si>
  <si>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</si>
  <si>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</si>
  <si>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</si>
  <si>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</si>
  <si>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</si>
  <si>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</si>
  <si>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</si>
  <si>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</si>
  <si>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</si>
  <si>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</si>
  <si>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</si>
  <si>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</si>
  <si>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t>
  </si>
  <si>
    <t>SALES</t>
  </si>
  <si>
    <t>PROFIT</t>
  </si>
  <si>
    <t>PROFIT(%)</t>
  </si>
  <si>
    <t>offset product</t>
  </si>
  <si>
    <t>offset sell value</t>
  </si>
  <si>
    <t>offset qty</t>
  </si>
  <si>
    <t>rank</t>
  </si>
  <si>
    <t>Rank</t>
  </si>
  <si>
    <t>offset category</t>
  </si>
  <si>
    <t>offset sell 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</si>
</sst>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
  </numFmts>
  <fonts count="4" x14ac:knownFonts="1">
    <font>
      <sz val="11"/>
      <color theme="1"/>
      <name val="Calibri"/>
      <family val="2"/>
      <scheme val="minor"/>
    </font>
    <font>
      <b/>
      <sz val="11"/>
      <color rgb="FF7030A0"/>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1CCF0"/>
        <bgColor indexed="64"/>
      </patternFill>
    </fill>
  </fills>
  <borders count="2">
    <border>
      <left/>
      <right/>
      <top/>
      <bottom/>
      <diagonal/>
    </border>
    <border>
      <left/>
      <right/>
      <top/>
      <bottom style="medium">
        <color rgb="FF7030A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4" borderId="0" xfId="0" applyFill="1"/>
    <xf numFmtId="164" fontId="0" fillId="4" borderId="0" xfId="0" applyNumberFormat="1" applyFill="1"/>
    <xf numFmtId="0" fontId="1" fillId="5" borderId="1" xfId="0" applyFont="1" applyFill="1" applyBorder="1" applyAlignment="1">
      <alignment horizontal="center" vertical="center"/>
    </xf>
    <xf numFmtId="0" fontId="0" fillId="0" borderId="0" xfId="0" applyNumberFormat="1"/>
    <xf numFmtId="165" fontId="1" fillId="2"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3" fillId="0" borderId="0" xfId="0" applyFont="1"/>
    <xf numFmtId="0" fontId="0" fillId="0" borderId="0" xfId="0" applyFont="1"/>
    <xf numFmtId="165" fontId="3" fillId="0" borderId="0" xfId="0" applyNumberFormat="1" applyFont="1"/>
    <xf numFmtId="0" fontId="2" fillId="0" borderId="0" xfId="0" applyFont="1"/>
    <xf numFmtId="0" fontId="3" fillId="0" borderId="0" xfId="0" applyNumberFormat="1" applyFont="1"/>
    <xf numFmtId="0" fontId="0" fillId="0" borderId="0" xfId="0" applyFont="1" applyAlignment="1">
      <alignment horizontal="center" vertical="center"/>
    </xf>
  </cellXfs>
  <cellStyles count="1">
    <cellStyle name="Normal" xfId="0" builtinId="0"/>
  </cellStyles>
  <dxfs count="41">
    <dxf>
      <numFmt numFmtId="165" formatCode="[$$-409]#,##0"/>
    </dxf>
    <dxf>
      <numFmt numFmtId="165" formatCode="[$$-409]#,##0"/>
    </dxf>
    <dxf>
      <numFmt numFmtId="165" formatCode="[$$-409]#,##0"/>
    </dxf>
    <dxf>
      <numFmt numFmtId="165"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409]#,##0"/>
    </dxf>
    <dxf>
      <numFmt numFmtId="165" formatCode="[$$-409]#,##0"/>
    </dxf>
    <dxf>
      <numFmt numFmtId="165" formatCode="[$$-409]#,##0"/>
    </dxf>
    <dxf>
      <numFmt numFmtId="165" formatCode="[$$-409]#,##0"/>
    </dxf>
    <dxf>
      <numFmt numFmtId="0" formatCode="General"/>
    </dxf>
    <dxf>
      <numFmt numFmtId="0" formatCode="General"/>
    </dxf>
    <dxf>
      <numFmt numFmtId="0" formatCode="General"/>
    </dxf>
    <dxf>
      <numFmt numFmtId="165" formatCode="[$$-409]#,##0"/>
    </dxf>
    <dxf>
      <numFmt numFmtId="165" formatCode="[$$-409]#,##0"/>
    </dxf>
    <dxf>
      <numFmt numFmtId="165" formatCode="[$$-409]#,##0"/>
    </dxf>
    <dxf>
      <numFmt numFmtId="165" formatCode="[$$-409]#,##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2"/>
        <color theme="0"/>
        <name val="Constantia"/>
        <family val="1"/>
        <scheme val="none"/>
      </font>
      <fill>
        <patternFill>
          <bgColor theme="9"/>
        </patternFill>
      </fill>
      <border diagonalUp="0" diagonalDown="0">
        <left/>
        <right/>
        <top/>
        <bottom/>
        <vertical/>
        <horizontal/>
      </border>
    </dxf>
    <dxf>
      <font>
        <b val="0"/>
        <i val="0"/>
        <sz val="12"/>
        <color theme="1"/>
        <name val="Garamond"/>
        <family val="1"/>
        <scheme val="none"/>
      </font>
      <fill>
        <patternFill>
          <bgColor theme="9"/>
        </patternFill>
      </fill>
      <border diagonalUp="0" diagonalDown="0">
        <left/>
        <right/>
        <top/>
        <bottom/>
        <vertical/>
        <horizontal/>
      </border>
    </dxf>
    <dxf>
      <font>
        <b/>
        <i val="0"/>
        <sz val="9"/>
        <color theme="1"/>
        <name val="Constantia"/>
        <family val="1"/>
        <scheme val="none"/>
      </font>
      <fill>
        <patternFill>
          <bgColor theme="0"/>
        </patternFill>
      </fill>
      <border diagonalUp="0" diagonalDown="0">
        <left/>
        <right/>
        <top/>
        <bottom/>
        <vertical/>
        <horizontal/>
      </border>
    </dxf>
    <dxf>
      <font>
        <b/>
        <i val="0"/>
        <sz val="9"/>
        <color theme="1"/>
        <name val="Constantia"/>
        <family val="1"/>
        <scheme val="none"/>
      </font>
      <fill>
        <patternFill>
          <bgColor theme="0"/>
        </patternFill>
      </fill>
      <border diagonalUp="0" diagonalDown="0">
        <left/>
        <right/>
        <top/>
        <bottom/>
        <vertical/>
        <horizontal/>
      </border>
    </dxf>
    <dxf>
      <font>
        <b/>
        <color theme="1"/>
      </font>
      <border>
        <bottom style="thin">
          <color rgb="FF4F81BD"/>
        </bottom>
        <vertical/>
        <horizontal/>
      </border>
    </dxf>
    <dxf>
      <font>
        <color theme="1"/>
      </font>
      <border>
        <left style="thin">
          <color rgb="FF4F81BD"/>
        </left>
        <right style="thin">
          <color rgb="FF4F81BD"/>
        </right>
        <top style="thin">
          <color rgb="FF4F81BD"/>
        </top>
        <bottom style="thin">
          <color rgb="FF4F81BD"/>
        </bottom>
        <vertical/>
        <horizontal/>
      </border>
    </dxf>
  </dxfs>
  <tableStyles count="3" defaultTableStyle="TableStyleMedium2" defaultPivotStyle="PivotStyleLight16">
    <tableStyle name="Slicer" pivot="0" table="0" count="10" xr9:uid="{6AAED0FD-C3CA-464C-ADAA-E9E9C164E74B}">
      <tableStyleElement type="wholeTable" dxfId="40"/>
      <tableStyleElement type="headerRow" dxfId="39"/>
    </tableStyle>
    <tableStyle name="Slicer 2" pivot="0" table="0" count="10" xr9:uid="{0058E4A3-A3E6-46D5-8467-9EE14EC4B8D1}">
      <tableStyleElement type="wholeTable" dxfId="38"/>
      <tableStyleElement type="headerRow" dxfId="37"/>
    </tableStyle>
    <tableStyle name="SlicerStyleLight1 2" pivot="0" table="0" count="10" xr9:uid="{C616678B-58ED-4212-960A-35964AB3F681}">
      <tableStyleElement type="wholeTable" dxfId="36"/>
      <tableStyleElement type="headerRow" dxfId="35"/>
    </tableStyle>
  </tableStyles>
  <colors>
    <mruColors>
      <color rgb="FF992B5D"/>
      <color rgb="FFFF9F9F"/>
      <color rgb="FFE8AEAA"/>
      <color rgb="FF1DE37B"/>
      <color rgb="FFE020C5"/>
      <color rgb="FF0038A8"/>
      <color rgb="FFFF9B9B"/>
      <color rgb="FFF9D5C7"/>
      <color rgb="FFCB4A17"/>
      <color rgb="FF0A4C74"/>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2"/>
            <color theme="0"/>
            <name val="Constantia"/>
            <family val="1"/>
            <scheme val="none"/>
          </font>
          <fill>
            <patternFill patternType="solid">
              <fgColor auto="1"/>
              <bgColor rgb="FF00B05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sz val="12"/>
            <color theme="1"/>
            <name val="Constantia"/>
            <family val="1"/>
            <scheme val="none"/>
          </font>
          <fill>
            <patternFill patternType="solid">
              <fgColor theme="4" tint="0.59999389629810485"/>
              <bgColor rgb="FFFF9F9F"/>
            </patternFill>
          </fill>
          <border diagonalUp="0" diagonalDown="1">
            <left/>
            <right/>
            <top/>
            <bottom/>
            <diagonal style="thin">
              <color auto="1"/>
            </diagonal>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val="0"/>
            <sz val="12"/>
            <color rgb="FF000000"/>
            <name val="Constantia"/>
            <family val="1"/>
            <scheme val="none"/>
          </font>
          <fill>
            <patternFill patternType="solid">
              <fgColor rgb="FFFFFFFF"/>
              <bgColor theme="0" tint="-4.9989318521683403E-2"/>
            </patternFill>
          </fill>
          <border diagonalUp="0" diagonalDown="0">
            <left/>
            <right/>
            <top/>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b/>
            <i val="0"/>
            <sz val="9"/>
            <color theme="0"/>
            <name val="Constantia"/>
            <family val="1"/>
            <scheme val="none"/>
          </font>
          <fill>
            <patternFill patternType="solid">
              <fgColor auto="1"/>
              <bgColor theme="9"/>
            </patternFill>
          </fill>
          <border diagonalUp="0" diagonalDown="0">
            <left/>
            <right/>
            <top/>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b/>
            <i val="0"/>
            <sz val="9"/>
            <color theme="0"/>
            <name val="Constantia"/>
            <family val="1"/>
            <scheme val="none"/>
          </font>
          <fill>
            <patternFill patternType="solid">
              <fgColor auto="1"/>
              <bgColor theme="9"/>
            </patternFill>
          </fill>
          <border diagonalUp="0" diagonalDown="0">
            <left/>
            <right/>
            <top/>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Dashboard_IC.xlsx]Analysis!Daily</c:name>
    <c:fmtId val="2"/>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1-4A30-4E2B-9FF5-6D1B8352C13A}"/>
            </c:ext>
          </c:extLst>
        </c:ser>
        <c:dLbls>
          <c:showLegendKey val="0"/>
          <c:showVal val="0"/>
          <c:showCatName val="0"/>
          <c:showSerName val="0"/>
          <c:showPercent val="0"/>
          <c:showBubbleSize val="0"/>
        </c:dLbls>
        <c:axId val="1692291984"/>
        <c:axId val="1692288656"/>
      </c:areaChart>
      <c:catAx>
        <c:axId val="1692291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288656"/>
        <c:crosses val="autoZero"/>
        <c:auto val="1"/>
        <c:lblAlgn val="ctr"/>
        <c:lblOffset val="100"/>
        <c:noMultiLvlLbl val="0"/>
      </c:catAx>
      <c:valAx>
        <c:axId val="1692288656"/>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2919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2FA65C5A-008D-4E47-B079-DC029065841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78-46C5-81CE-746FDC9B3F31}"/>
                </c:ext>
              </c:extLst>
            </c:dLbl>
            <c:dLbl>
              <c:idx val="1"/>
              <c:tx>
                <c:rich>
                  <a:bodyPr/>
                  <a:lstStyle/>
                  <a:p>
                    <a:fld id="{D00656A1-E0BD-47D6-85DC-476AA750AE2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78-46C5-81CE-746FDC9B3F31}"/>
                </c:ext>
              </c:extLst>
            </c:dLbl>
            <c:dLbl>
              <c:idx val="2"/>
              <c:tx>
                <c:rich>
                  <a:bodyPr/>
                  <a:lstStyle/>
                  <a:p>
                    <a:fld id="{41383ABD-3615-4798-BCFB-8763EC411F6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78-46C5-81CE-746FDC9B3F31}"/>
                </c:ext>
              </c:extLst>
            </c:dLbl>
            <c:dLbl>
              <c:idx val="3"/>
              <c:tx>
                <c:rich>
                  <a:bodyPr/>
                  <a:lstStyle/>
                  <a:p>
                    <a:fld id="{4D66E18A-50D2-45E5-9AD7-1E18E11C130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578-46C5-81CE-746FDC9B3F31}"/>
                </c:ext>
              </c:extLst>
            </c:dLbl>
            <c:dLbl>
              <c:idx val="4"/>
              <c:tx>
                <c:rich>
                  <a:bodyPr/>
                  <a:lstStyle/>
                  <a:p>
                    <a:fld id="{8A223007-38FF-491E-83AF-B2620D21832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578-46C5-81CE-746FDC9B3F31}"/>
                </c:ext>
              </c:extLst>
            </c:dLbl>
            <c:dLbl>
              <c:idx val="5"/>
              <c:tx>
                <c:rich>
                  <a:bodyPr/>
                  <a:lstStyle/>
                  <a:p>
                    <a:fld id="{83F68476-F37A-44D4-8600-A1AADE818C4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578-46C5-81CE-746FDC9B3F31}"/>
                </c:ext>
              </c:extLst>
            </c:dLbl>
            <c:dLbl>
              <c:idx val="6"/>
              <c:tx>
                <c:rich>
                  <a:bodyPr/>
                  <a:lstStyle/>
                  <a:p>
                    <a:fld id="{3297FA4F-FD69-41C1-A64D-2725B79333A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578-46C5-81CE-746FDC9B3F31}"/>
                </c:ext>
              </c:extLst>
            </c:dLbl>
            <c:dLbl>
              <c:idx val="7"/>
              <c:tx>
                <c:rich>
                  <a:bodyPr/>
                  <a:lstStyle/>
                  <a:p>
                    <a:fld id="{6E9754AB-B063-41B1-ACB3-0DD746CBE45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578-46C5-81CE-746FDC9B3F31}"/>
                </c:ext>
              </c:extLst>
            </c:dLbl>
            <c:dLbl>
              <c:idx val="8"/>
              <c:tx>
                <c:rich>
                  <a:bodyPr/>
                  <a:lstStyle/>
                  <a:p>
                    <a:fld id="{D1A22D0F-4AAC-46EE-818D-4E1156C3B54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578-46C5-81CE-746FDC9B3F31}"/>
                </c:ext>
              </c:extLst>
            </c:dLbl>
            <c:dLbl>
              <c:idx val="9"/>
              <c:tx>
                <c:rich>
                  <a:bodyPr/>
                  <a:lstStyle/>
                  <a:p>
                    <a:fld id="{6CF51183-07B5-4734-95EB-A7C6DB9E12C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578-46C5-81CE-746FDC9B3F31}"/>
                </c:ext>
              </c:extLst>
            </c:dLbl>
            <c:dLbl>
              <c:idx val="10"/>
              <c:tx>
                <c:rich>
                  <a:bodyPr/>
                  <a:lstStyle/>
                  <a:p>
                    <a:fld id="{AFB4647F-D05A-497A-BC34-254AAEE3008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578-46C5-81CE-746FDC9B3F31}"/>
                </c:ext>
              </c:extLst>
            </c:dLbl>
            <c:dLbl>
              <c:idx val="11"/>
              <c:tx>
                <c:rich>
                  <a:bodyPr/>
                  <a:lstStyle/>
                  <a:p>
                    <a:fld id="{25410AE2-900C-46B8-A5D3-D632AD22538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578-46C5-81CE-746FDC9B3F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F578-46C5-81CE-746FDC9B3F31}"/>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F578-46C5-81CE-746FDC9B3F31}"/>
            </c:ext>
          </c:extLst>
        </c:ser>
        <c:dLbls>
          <c:showLegendKey val="0"/>
          <c:showVal val="0"/>
          <c:showCatName val="0"/>
          <c:showSerName val="0"/>
          <c:showPercent val="0"/>
          <c:showBubbleSize val="0"/>
        </c:dLbls>
        <c:gapWidth val="101"/>
        <c:overlap val="100"/>
        <c:axId val="1847078736"/>
        <c:axId val="1847077072"/>
      </c:barChart>
      <c:catAx>
        <c:axId val="184707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77072"/>
        <c:crosses val="autoZero"/>
        <c:auto val="1"/>
        <c:lblAlgn val="ctr"/>
        <c:lblOffset val="100"/>
        <c:noMultiLvlLbl val="0"/>
      </c:catAx>
      <c:valAx>
        <c:axId val="1847077072"/>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7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Analysis!$Y$3:$Y$12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Analysis!$Z$3:$Z$12</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EA41-4404-B16F-C09D72B7D99F}"/>
            </c:ext>
          </c:extLst>
        </c:ser>
        <c:dLbls>
          <c:showLegendKey val="0"/>
          <c:showVal val="0"/>
          <c:showCatName val="0"/>
          <c:showSerName val="0"/>
          <c:showPercent val="0"/>
          <c:showBubbleSize val="0"/>
        </c:dLbls>
        <c:gapWidth val="50"/>
        <c:axId val="1692293648"/>
        <c:axId val="1692294896"/>
      </c:barChart>
      <c:catAx>
        <c:axId val="169229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294896"/>
        <c:crosses val="autoZero"/>
        <c:auto val="1"/>
        <c:lblAlgn val="ctr"/>
        <c:lblOffset val="100"/>
        <c:noMultiLvlLbl val="0"/>
      </c:catAx>
      <c:valAx>
        <c:axId val="1692294896"/>
        <c:scaling>
          <c:orientation val="minMax"/>
        </c:scaling>
        <c:delete val="1"/>
        <c:axPos val="b"/>
        <c:numFmt formatCode="[$$-409]#,##0" sourceLinked="1"/>
        <c:majorTickMark val="none"/>
        <c:minorTickMark val="none"/>
        <c:tickLblPos val="nextTo"/>
        <c:crossAx val="1692293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Dashboard_IC.xlsx]Analysis!Saletypewise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CE-4DB7-B2D0-6765E8406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CE-4DB7-B2D0-6765E8406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CE-4DB7-B2D0-6765E8406E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6CCE-4628-B7BE-1561662BAD2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Dashboard_IC.xlsx]Analysis!Paymentmodewise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199516.90000000008</c:v>
                </c:pt>
                <c:pt idx="1">
                  <c:v>201895.01999999993</c:v>
                </c:pt>
              </c:numCache>
            </c:numRef>
          </c:val>
          <c:extLst>
            <c:ext xmlns:c16="http://schemas.microsoft.com/office/drawing/2014/chart" uri="{C3380CC4-5D6E-409C-BE32-E72D297353CC}">
              <c16:uniqueId val="{00000005-3666-4044-B5EC-AAA73039F17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[My First Excel Dashboard_IC.xlsx]Analysis!Daily</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gs>
              <a:gs pos="0">
                <a:schemeClr val="accent6"/>
              </a:gs>
              <a:gs pos="100000">
                <a:srgbClr val="C00000"/>
              </a:gs>
              <a:gs pos="100000">
                <a:srgbClr val="F87575"/>
              </a:gs>
              <a:gs pos="30000">
                <a:srgbClr val="745656"/>
              </a:gs>
              <a:gs pos="0">
                <a:schemeClr val="accent6"/>
              </a:gs>
              <a:gs pos="100000">
                <a:srgbClr val="E00000"/>
              </a:gs>
              <a:gs pos="93000">
                <a:srgbClr val="CD6B6B"/>
              </a:gs>
              <a:gs pos="100000">
                <a:schemeClr val="bg1">
                  <a:lumMod val="95000"/>
                </a:schemeClr>
              </a:gs>
            </a:gsLst>
            <a:lin ang="16200000" scaled="1"/>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a:gsLst>
                <a:gs pos="100000">
                  <a:schemeClr val="accent6"/>
                </a:gs>
                <a:gs pos="0">
                  <a:schemeClr val="accent6"/>
                </a:gs>
                <a:gs pos="100000">
                  <a:srgbClr val="C00000"/>
                </a:gs>
                <a:gs pos="100000">
                  <a:srgbClr val="F87575"/>
                </a:gs>
                <a:gs pos="30000">
                  <a:srgbClr val="745656"/>
                </a:gs>
                <a:gs pos="0">
                  <a:schemeClr val="accent6"/>
                </a:gs>
                <a:gs pos="100000">
                  <a:srgbClr val="E00000"/>
                </a:gs>
                <a:gs pos="93000">
                  <a:srgbClr val="CD6B6B"/>
                </a:gs>
                <a:gs pos="100000">
                  <a:schemeClr val="bg1">
                    <a:lumMod val="95000"/>
                  </a:schemeClr>
                </a:gs>
              </a:gsLst>
              <a:lin ang="16200000" scaled="1"/>
            </a:gra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2-718D-4EDC-9972-697B8EBE9A0F}"/>
            </c:ext>
          </c:extLst>
        </c:ser>
        <c:dLbls>
          <c:showLegendKey val="0"/>
          <c:showVal val="0"/>
          <c:showCatName val="0"/>
          <c:showSerName val="0"/>
          <c:showPercent val="0"/>
          <c:showBubbleSize val="0"/>
        </c:dLbls>
        <c:axId val="1692291984"/>
        <c:axId val="1692288656"/>
      </c:areaChart>
      <c:catAx>
        <c:axId val="1692291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1692288656"/>
        <c:crosses val="autoZero"/>
        <c:auto val="1"/>
        <c:lblAlgn val="ctr"/>
        <c:lblOffset val="100"/>
        <c:noMultiLvlLbl val="0"/>
      </c:catAx>
      <c:valAx>
        <c:axId val="1692288656"/>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6922919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path path="circle">
                <a:fillToRect l="50000" t="50000" r="50000" b="50000"/>
              </a:path>
              <a:tileRect/>
            </a:gradFill>
            <a:ln>
              <a:noFill/>
            </a:ln>
            <a:effectLst>
              <a:outerShdw blurRad="50800" dist="50800" dir="5400000" algn="ctr" rotWithShape="0">
                <a:srgbClr val="FF0000"/>
              </a:outerShdw>
            </a:effectLst>
          </c:spPr>
          <c:invertIfNegative val="0"/>
          <c:dLbls>
            <c:dLbl>
              <c:idx val="0"/>
              <c:tx>
                <c:rich>
                  <a:bodyPr/>
                  <a:lstStyle/>
                  <a:p>
                    <a:fld id="{ED92D4FD-CE85-46F6-BFF2-A1018F0A646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356-470E-8C24-4E91FAC24483}"/>
                </c:ext>
              </c:extLst>
            </c:dLbl>
            <c:dLbl>
              <c:idx val="1"/>
              <c:tx>
                <c:rich>
                  <a:bodyPr/>
                  <a:lstStyle/>
                  <a:p>
                    <a:fld id="{3145B2C9-C867-46FD-AF95-B1507AEEED3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356-470E-8C24-4E91FAC24483}"/>
                </c:ext>
              </c:extLst>
            </c:dLbl>
            <c:dLbl>
              <c:idx val="2"/>
              <c:tx>
                <c:rich>
                  <a:bodyPr/>
                  <a:lstStyle/>
                  <a:p>
                    <a:fld id="{503C6C67-2858-439C-A41F-91665E2E789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356-470E-8C24-4E91FAC24483}"/>
                </c:ext>
              </c:extLst>
            </c:dLbl>
            <c:dLbl>
              <c:idx val="3"/>
              <c:tx>
                <c:rich>
                  <a:bodyPr/>
                  <a:lstStyle/>
                  <a:p>
                    <a:fld id="{37C843A8-A2EB-43BF-8D8A-2DFE6E54196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356-470E-8C24-4E91FAC24483}"/>
                </c:ext>
              </c:extLst>
            </c:dLbl>
            <c:dLbl>
              <c:idx val="4"/>
              <c:tx>
                <c:rich>
                  <a:bodyPr/>
                  <a:lstStyle/>
                  <a:p>
                    <a:fld id="{85BE1273-9486-43D9-A3A0-08ADB12178B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356-470E-8C24-4E91FAC24483}"/>
                </c:ext>
              </c:extLst>
            </c:dLbl>
            <c:dLbl>
              <c:idx val="5"/>
              <c:tx>
                <c:rich>
                  <a:bodyPr/>
                  <a:lstStyle/>
                  <a:p>
                    <a:fld id="{196B4EEB-8552-4C12-AEAB-419EFD48249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356-470E-8C24-4E91FAC24483}"/>
                </c:ext>
              </c:extLst>
            </c:dLbl>
            <c:dLbl>
              <c:idx val="6"/>
              <c:tx>
                <c:rich>
                  <a:bodyPr/>
                  <a:lstStyle/>
                  <a:p>
                    <a:fld id="{7D586725-13FE-44E4-BAB4-A01308EBDD5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356-470E-8C24-4E91FAC24483}"/>
                </c:ext>
              </c:extLst>
            </c:dLbl>
            <c:dLbl>
              <c:idx val="7"/>
              <c:tx>
                <c:rich>
                  <a:bodyPr/>
                  <a:lstStyle/>
                  <a:p>
                    <a:fld id="{FF4201C3-DD6A-4C45-8420-CF6DAB4A68B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356-470E-8C24-4E91FAC24483}"/>
                </c:ext>
              </c:extLst>
            </c:dLbl>
            <c:dLbl>
              <c:idx val="8"/>
              <c:tx>
                <c:rich>
                  <a:bodyPr/>
                  <a:lstStyle/>
                  <a:p>
                    <a:fld id="{432D6C98-7050-4777-84EB-E7BBADFE2CE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356-470E-8C24-4E91FAC24483}"/>
                </c:ext>
              </c:extLst>
            </c:dLbl>
            <c:dLbl>
              <c:idx val="9"/>
              <c:tx>
                <c:rich>
                  <a:bodyPr/>
                  <a:lstStyle/>
                  <a:p>
                    <a:fld id="{63B09CF7-3C0B-4BB2-8902-4AE3E070216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356-470E-8C24-4E91FAC24483}"/>
                </c:ext>
              </c:extLst>
            </c:dLbl>
            <c:dLbl>
              <c:idx val="10"/>
              <c:tx>
                <c:rich>
                  <a:bodyPr/>
                  <a:lstStyle/>
                  <a:p>
                    <a:fld id="{E099B159-45BD-4AA7-BCC3-4D1837467AC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356-470E-8C24-4E91FAC24483}"/>
                </c:ext>
              </c:extLst>
            </c:dLbl>
            <c:dLbl>
              <c:idx val="11"/>
              <c:tx>
                <c:rich>
                  <a:bodyPr/>
                  <a:lstStyle/>
                  <a:p>
                    <a:fld id="{B0D53884-9E2E-4DC8-9C8F-597072F41EB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356-470E-8C24-4E91FAC244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E356-470E-8C24-4E91FAC24483}"/>
            </c:ext>
          </c:extLst>
        </c:ser>
        <c:ser>
          <c:idx val="1"/>
          <c:order val="1"/>
          <c:tx>
            <c:strRef>
              <c:f>Analysis!$M$2</c:f>
              <c:strCache>
                <c:ptCount val="1"/>
                <c:pt idx="0">
                  <c:v>PROFIT</c:v>
                </c:pt>
              </c:strCache>
            </c:strRef>
          </c:tx>
          <c:spPr>
            <a:solidFill>
              <a:srgbClr val="F9ADAD"/>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E356-470E-8C24-4E91FAC24483}"/>
            </c:ext>
          </c:extLst>
        </c:ser>
        <c:dLbls>
          <c:showLegendKey val="0"/>
          <c:showVal val="0"/>
          <c:showCatName val="0"/>
          <c:showSerName val="0"/>
          <c:showPercent val="0"/>
          <c:showBubbleSize val="0"/>
        </c:dLbls>
        <c:gapWidth val="101"/>
        <c:overlap val="100"/>
        <c:axId val="1847078736"/>
        <c:axId val="1847077072"/>
      </c:barChart>
      <c:catAx>
        <c:axId val="184707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47077072"/>
        <c:crosses val="autoZero"/>
        <c:auto val="1"/>
        <c:lblAlgn val="ctr"/>
        <c:lblOffset val="100"/>
        <c:noMultiLvlLbl val="0"/>
      </c:catAx>
      <c:valAx>
        <c:axId val="1847077072"/>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4707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5"/>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699199501749375"/>
          <c:y val="5.7131780155928458E-2"/>
          <c:w val="0.68137605099741716"/>
          <c:h val="0.88573643968814308"/>
        </c:manualLayout>
      </c:layout>
      <c:barChart>
        <c:barDir val="bar"/>
        <c:grouping val="clustered"/>
        <c:varyColors val="0"/>
        <c:ser>
          <c:idx val="0"/>
          <c:order val="0"/>
          <c:spPr>
            <a:gradFill flip="none" rotWithShape="1">
              <a:gsLst>
                <a:gs pos="100000">
                  <a:srgbClr val="002060"/>
                </a:gs>
                <a:gs pos="0">
                  <a:srgbClr val="7486A8"/>
                </a:gs>
                <a:gs pos="72000">
                  <a:srgbClr val="354F81"/>
                </a:gs>
                <a:gs pos="8000">
                  <a:srgbClr val="002060"/>
                </a:gs>
                <a:gs pos="100000">
                  <a:schemeClr val="accent4">
                    <a:lumMod val="100000"/>
                  </a:schemeClr>
                </a:gs>
              </a:gsLst>
              <a:lin ang="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Analysis!$Y$3:$Y$12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Analysis!$Z$3:$Z$12</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0D4A-4395-973C-C9694E87CB75}"/>
            </c:ext>
          </c:extLst>
        </c:ser>
        <c:dLbls>
          <c:showLegendKey val="0"/>
          <c:showVal val="0"/>
          <c:showCatName val="0"/>
          <c:showSerName val="0"/>
          <c:showPercent val="0"/>
          <c:showBubbleSize val="0"/>
        </c:dLbls>
        <c:gapWidth val="50"/>
        <c:axId val="1692293648"/>
        <c:axId val="1692294896"/>
      </c:barChart>
      <c:catAx>
        <c:axId val="1692293648"/>
        <c:scaling>
          <c:orientation val="minMax"/>
        </c:scaling>
        <c:delete val="0"/>
        <c:axPos val="l"/>
        <c:numFmt formatCode="General" sourceLinked="1"/>
        <c:majorTickMark val="none"/>
        <c:minorTickMark val="none"/>
        <c:tickLblPos val="nextTo"/>
        <c:spPr>
          <a:solidFill>
            <a:schemeClr val="accent4"/>
          </a:solidFill>
          <a:ln w="9525" cap="flat" cmpd="sng" algn="ctr">
            <a:solidFill>
              <a:schemeClr val="tx1"/>
            </a:solidFill>
            <a:round/>
          </a:ln>
          <a:effectLst>
            <a:outerShdw blurRad="50800" dist="50800" dir="5400000" algn="ctr" rotWithShape="0">
              <a:schemeClr val="accent4"/>
            </a:outerShdw>
          </a:effectLst>
        </c:spPr>
        <c:txPr>
          <a:bodyPr rot="-6000000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crossAx val="1692294896"/>
        <c:crosses val="autoZero"/>
        <c:auto val="1"/>
        <c:lblAlgn val="ctr"/>
        <c:lblOffset val="100"/>
        <c:noMultiLvlLbl val="0"/>
      </c:catAx>
      <c:valAx>
        <c:axId val="1692294896"/>
        <c:scaling>
          <c:orientation val="minMax"/>
        </c:scaling>
        <c:delete val="1"/>
        <c:axPos val="b"/>
        <c:numFmt formatCode="[$$-409]#,##0" sourceLinked="1"/>
        <c:majorTickMark val="none"/>
        <c:minorTickMark val="none"/>
        <c:tickLblPos val="nextTo"/>
        <c:crossAx val="1692293648"/>
        <c:crosses val="autoZero"/>
        <c:crossBetween val="between"/>
      </c:valAx>
      <c:spPr>
        <a:solidFill>
          <a:schemeClr val="accent4"/>
        </a:solidFill>
        <a:ln w="3175">
          <a:solidFill>
            <a:schemeClr val="accent4"/>
          </a:solidFill>
        </a:ln>
        <a:effectLst/>
      </c:spPr>
    </c:plotArea>
    <c:plotVisOnly val="1"/>
    <c:dispBlanksAs val="gap"/>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[My First Excel Dashboard_IC.xlsx]Analysis!Saletypewise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3175">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gradFill flip="none" rotWithShape="1">
            <a:gsLst>
              <a:gs pos="0">
                <a:srgbClr val="F9D5C7">
                  <a:shade val="30000"/>
                  <a:satMod val="115000"/>
                </a:srgbClr>
              </a:gs>
              <a:gs pos="50000">
                <a:srgbClr val="F9D5C7">
                  <a:shade val="67500"/>
                  <a:satMod val="115000"/>
                </a:srgbClr>
              </a:gs>
              <a:gs pos="100000">
                <a:srgbClr val="F9D5C7">
                  <a:shade val="100000"/>
                  <a:satMod val="115000"/>
                </a:srgbClr>
              </a:gs>
            </a:gsLst>
            <a:lin ang="5400000" scaled="1"/>
            <a:tileRect/>
          </a:gradFill>
          <a:ln w="3175">
            <a:noFill/>
          </a:ln>
          <a:effectLst/>
        </c:spPr>
      </c:pivotFmt>
      <c:pivotFmt>
        <c:idx val="15"/>
        <c:spPr>
          <a:gradFill flip="none" rotWithShape="1">
            <a:gsLst>
              <a:gs pos="0">
                <a:schemeClr val="accent3">
                  <a:lumMod val="60000"/>
                  <a:lumOff val="40000"/>
                  <a:shade val="30000"/>
                  <a:satMod val="115000"/>
                </a:schemeClr>
              </a:gs>
              <a:gs pos="50000">
                <a:schemeClr val="accent3">
                  <a:lumMod val="60000"/>
                  <a:lumOff val="40000"/>
                  <a:shade val="67500"/>
                  <a:satMod val="115000"/>
                </a:schemeClr>
              </a:gs>
              <a:gs pos="100000">
                <a:schemeClr val="accent3">
                  <a:lumMod val="60000"/>
                  <a:lumOff val="40000"/>
                  <a:shade val="100000"/>
                  <a:satMod val="115000"/>
                </a:schemeClr>
              </a:gs>
            </a:gsLst>
            <a:lin ang="2700000" scaled="1"/>
            <a:tileRect/>
          </a:gradFill>
          <a:ln w="3175">
            <a:noFill/>
          </a:ln>
          <a:effectLst/>
        </c:spPr>
      </c:pivotFmt>
      <c:pivotFmt>
        <c:idx val="16"/>
        <c:spPr>
          <a:gradFill flip="none" rotWithShape="1">
            <a:gsLst>
              <a:gs pos="0">
                <a:srgbClr val="FF6969">
                  <a:shade val="30000"/>
                  <a:satMod val="115000"/>
                </a:srgbClr>
              </a:gs>
              <a:gs pos="50000">
                <a:srgbClr val="FF6969">
                  <a:shade val="67500"/>
                  <a:satMod val="115000"/>
                </a:srgbClr>
              </a:gs>
              <a:gs pos="100000">
                <a:srgbClr val="FF6969">
                  <a:shade val="100000"/>
                  <a:satMod val="115000"/>
                </a:srgbClr>
              </a:gs>
            </a:gsLst>
            <a:path path="circle">
              <a:fillToRect l="100000" t="100000"/>
            </a:path>
            <a:tileRect r="-100000" b="-100000"/>
          </a:gradFill>
          <a:ln w="3175">
            <a:noFill/>
          </a:ln>
          <a:effectLst/>
        </c:spPr>
      </c:pivotFmt>
    </c:pivotFmts>
    <c:plotArea>
      <c:layout/>
      <c:pieChart>
        <c:varyColors val="1"/>
        <c:ser>
          <c:idx val="0"/>
          <c:order val="0"/>
          <c:tx>
            <c:strRef>
              <c:f>Analysis!$AL$1</c:f>
              <c:strCache>
                <c:ptCount val="1"/>
                <c:pt idx="0">
                  <c:v>Total</c:v>
                </c:pt>
              </c:strCache>
            </c:strRef>
          </c:tx>
          <c:spPr>
            <a:ln w="3175">
              <a:noFill/>
            </a:ln>
          </c:spPr>
          <c:dPt>
            <c:idx val="0"/>
            <c:bubble3D val="0"/>
            <c:spPr>
              <a:gradFill flip="none" rotWithShape="1">
                <a:gsLst>
                  <a:gs pos="0">
                    <a:srgbClr val="F9D5C7">
                      <a:shade val="30000"/>
                      <a:satMod val="115000"/>
                    </a:srgbClr>
                  </a:gs>
                  <a:gs pos="50000">
                    <a:srgbClr val="F9D5C7">
                      <a:shade val="67500"/>
                      <a:satMod val="115000"/>
                    </a:srgbClr>
                  </a:gs>
                  <a:gs pos="100000">
                    <a:srgbClr val="F9D5C7">
                      <a:shade val="100000"/>
                      <a:satMod val="115000"/>
                    </a:srgbClr>
                  </a:gs>
                </a:gsLst>
                <a:lin ang="5400000" scaled="1"/>
                <a:tileRect/>
              </a:gradFill>
              <a:ln w="3175">
                <a:noFill/>
              </a:ln>
              <a:effectLst/>
            </c:spPr>
            <c:extLst>
              <c:ext xmlns:c16="http://schemas.microsoft.com/office/drawing/2014/chart" uri="{C3380CC4-5D6E-409C-BE32-E72D297353CC}">
                <c16:uniqueId val="{00000001-91D8-40AA-A31B-F6D171C79322}"/>
              </c:ext>
            </c:extLst>
          </c:dPt>
          <c:dPt>
            <c:idx val="1"/>
            <c:bubble3D val="0"/>
            <c:spPr>
              <a:gradFill flip="none" rotWithShape="1">
                <a:gsLst>
                  <a:gs pos="0">
                    <a:schemeClr val="accent3">
                      <a:lumMod val="60000"/>
                      <a:lumOff val="40000"/>
                      <a:shade val="30000"/>
                      <a:satMod val="115000"/>
                    </a:schemeClr>
                  </a:gs>
                  <a:gs pos="50000">
                    <a:schemeClr val="accent3">
                      <a:lumMod val="60000"/>
                      <a:lumOff val="40000"/>
                      <a:shade val="67500"/>
                      <a:satMod val="115000"/>
                    </a:schemeClr>
                  </a:gs>
                  <a:gs pos="100000">
                    <a:schemeClr val="accent3">
                      <a:lumMod val="60000"/>
                      <a:lumOff val="40000"/>
                      <a:shade val="100000"/>
                      <a:satMod val="115000"/>
                    </a:schemeClr>
                  </a:gs>
                </a:gsLst>
                <a:lin ang="2700000" scaled="1"/>
                <a:tileRect/>
              </a:gradFill>
              <a:ln w="3175">
                <a:noFill/>
              </a:ln>
              <a:effectLst/>
            </c:spPr>
            <c:extLst>
              <c:ext xmlns:c16="http://schemas.microsoft.com/office/drawing/2014/chart" uri="{C3380CC4-5D6E-409C-BE32-E72D297353CC}">
                <c16:uniqueId val="{00000003-91D8-40AA-A31B-F6D171C79322}"/>
              </c:ext>
            </c:extLst>
          </c:dPt>
          <c:dPt>
            <c:idx val="2"/>
            <c:bubble3D val="0"/>
            <c:spPr>
              <a:gradFill flip="none" rotWithShape="1">
                <a:gsLst>
                  <a:gs pos="0">
                    <a:srgbClr val="FF6969">
                      <a:shade val="30000"/>
                      <a:satMod val="115000"/>
                    </a:srgbClr>
                  </a:gs>
                  <a:gs pos="50000">
                    <a:srgbClr val="FF6969">
                      <a:shade val="67500"/>
                      <a:satMod val="115000"/>
                    </a:srgbClr>
                  </a:gs>
                  <a:gs pos="100000">
                    <a:srgbClr val="FF6969">
                      <a:shade val="100000"/>
                      <a:satMod val="115000"/>
                    </a:srgbClr>
                  </a:gs>
                </a:gsLst>
                <a:path path="circle">
                  <a:fillToRect l="100000" t="100000"/>
                </a:path>
                <a:tileRect r="-100000" b="-100000"/>
              </a:gradFill>
              <a:ln w="3175">
                <a:noFill/>
              </a:ln>
              <a:effectLst/>
            </c:spPr>
            <c:extLst>
              <c:ext xmlns:c16="http://schemas.microsoft.com/office/drawing/2014/chart" uri="{C3380CC4-5D6E-409C-BE32-E72D297353CC}">
                <c16:uniqueId val="{00000005-91D8-40AA-A31B-F6D171C79322}"/>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1D8-40AA-A31B-F6D171C7932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3175" cap="flat" cmpd="sng" algn="ctr">
      <a:solidFill>
        <a:schemeClr val="accent5"/>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[My First Excel Dashboard_IC.xlsx]Analysis!Paymentmodewise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31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gradFill flip="none" rotWithShape="1">
            <a:gsLst>
              <a:gs pos="0">
                <a:srgbClr val="EB8992">
                  <a:shade val="30000"/>
                  <a:satMod val="115000"/>
                </a:srgbClr>
              </a:gs>
              <a:gs pos="50000">
                <a:srgbClr val="EB8992">
                  <a:shade val="67500"/>
                  <a:satMod val="115000"/>
                </a:srgbClr>
              </a:gs>
              <a:gs pos="100000">
                <a:srgbClr val="EB8992">
                  <a:shade val="100000"/>
                  <a:satMod val="115000"/>
                </a:srgbClr>
              </a:gs>
            </a:gsLst>
            <a:lin ang="10800000" scaled="1"/>
            <a:tileRect/>
          </a:gradFill>
          <a:ln w="3175">
            <a:noFill/>
          </a:ln>
          <a:effectLst/>
        </c:spPr>
      </c:pivotFmt>
      <c:pivotFmt>
        <c:idx val="18"/>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lin ang="18900000" scaled="1"/>
            <a:tileRect/>
          </a:gradFill>
          <a:ln w="3175">
            <a:noFill/>
          </a:ln>
          <a:effectLst/>
        </c:spPr>
      </c:pivotFmt>
    </c:pivotFmts>
    <c:plotArea>
      <c:layout/>
      <c:pieChart>
        <c:varyColors val="1"/>
        <c:ser>
          <c:idx val="0"/>
          <c:order val="0"/>
          <c:tx>
            <c:strRef>
              <c:f>Analysis!$AO$1</c:f>
              <c:strCache>
                <c:ptCount val="1"/>
                <c:pt idx="0">
                  <c:v>Total</c:v>
                </c:pt>
              </c:strCache>
            </c:strRef>
          </c:tx>
          <c:spPr>
            <a:ln w="3175">
              <a:noFill/>
            </a:ln>
          </c:spPr>
          <c:dPt>
            <c:idx val="0"/>
            <c:bubble3D val="0"/>
            <c:spPr>
              <a:gradFill flip="none" rotWithShape="1">
                <a:gsLst>
                  <a:gs pos="0">
                    <a:srgbClr val="EB8992">
                      <a:shade val="30000"/>
                      <a:satMod val="115000"/>
                    </a:srgbClr>
                  </a:gs>
                  <a:gs pos="50000">
                    <a:srgbClr val="EB8992">
                      <a:shade val="67500"/>
                      <a:satMod val="115000"/>
                    </a:srgbClr>
                  </a:gs>
                  <a:gs pos="100000">
                    <a:srgbClr val="EB8992">
                      <a:shade val="100000"/>
                      <a:satMod val="115000"/>
                    </a:srgbClr>
                  </a:gs>
                </a:gsLst>
                <a:lin ang="10800000" scaled="1"/>
                <a:tileRect/>
              </a:gradFill>
              <a:ln w="3175">
                <a:noFill/>
              </a:ln>
              <a:effectLst/>
            </c:spPr>
          </c:dPt>
          <c:dPt>
            <c:idx val="1"/>
            <c:bubble3D val="0"/>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lin ang="18900000" scaled="1"/>
                <a:tileRect/>
              </a:gradFill>
              <a:ln w="3175">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199516.90000000008</c:v>
                </c:pt>
                <c:pt idx="1">
                  <c:v>201895.01999999993</c:v>
                </c:pt>
              </c:numCache>
            </c:numRef>
          </c:val>
          <c:extLst>
            <c:ext xmlns:c16="http://schemas.microsoft.com/office/drawing/2014/chart" uri="{C3380CC4-5D6E-409C-BE32-E72D297353CC}">
              <c16:uniqueId val="{00000006-7C35-437D-9813-CF4E5C9B0554}"/>
            </c:ext>
          </c:extLst>
        </c:ser>
        <c:dLbls>
          <c:dLblPos val="inEnd"/>
          <c:showLegendKey val="0"/>
          <c:showVal val="1"/>
          <c:showCatName val="0"/>
          <c:showSerName val="0"/>
          <c:showPercent val="0"/>
          <c:showBubbleSize val="0"/>
          <c:showLeaderLines val="1"/>
        </c:dLbls>
        <c:firstSliceAng val="0"/>
      </c:pieChart>
      <c:spPr>
        <a:solidFill>
          <a:schemeClr val="accent4"/>
        </a:solidFill>
        <a:ln>
          <a:noFill/>
        </a:ln>
        <a:effectLst/>
      </c:spPr>
    </c:plotArea>
    <c:legend>
      <c:legendPos val="b"/>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317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[0]!Categoryy</cx:f>
      </cx:strDim>
      <cx:numDim type="size">
        <cx:f>[0]!CategoryyRange</cx:f>
      </cx:numDim>
    </cx:data>
  </cx:chartData>
  <cx:chart>
    <cx:plotArea>
      <cx:plotAreaRegion>
        <cx:series layoutId="treemap" hidden="1" uniqueId="{1162823F-FA94-4B59-B6BB-A1F1BFCA57A4}" formatIdx="0">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[0]!Categoryy</cx:f>
      </cx:strDim>
      <cx:numDim type="size">
        <cx:f>[0]!CategoryyRange</cx:f>
      </cx:numDim>
    </cx:data>
  </cx:chartData>
  <cx:chart>
    <cx:plotArea>
      <cx:plotAreaRegion>
        <cx:series layoutId="treemap" uniqueId="{1162823F-FA94-4B59-B6BB-A1F1BFCA57A4}">
          <cx:tx>
            <cx:txData>
              <cx:f>_xlchart.v1.4</cx:f>
              <cx:v>CATEGORY</cx:v>
            </cx:txData>
          </cx:tx>
          <cx:spPr>
            <a:ln w="3175">
              <a:solidFill>
                <a:schemeClr val="tx1"/>
              </a:solidFill>
            </a:ln>
            <a:effectLst>
              <a:outerShdw blurRad="50800" dist="50800" dir="5400000" algn="ctr" rotWithShape="0">
                <a:schemeClr val="bg1"/>
              </a:outerShdw>
            </a:effectLst>
          </cx:spPr>
          <cx:dataPt idx="0">
            <cx:spPr>
              <a:solidFill>
                <a:srgbClr val="00B0F0"/>
              </a:solidFill>
              <a:effectLst/>
            </cx:spPr>
          </cx:dataPt>
          <cx:dataPt idx="1">
            <cx:spPr>
              <a:solidFill>
                <a:srgbClr val="71AAFF"/>
              </a:solidFill>
            </cx:spPr>
          </cx:dataPt>
          <cx:dataPt idx="2">
            <cx:spPr>
              <a:solidFill>
                <a:srgbClr val="1B7895"/>
              </a:solidFill>
            </cx:spPr>
          </cx:dataPt>
          <cx:dataPt idx="3">
            <cx:spPr>
              <a:solidFill>
                <a:srgbClr val="2D8EE7">
                  <a:shade val="30000"/>
                  <a:satMod val="115000"/>
                </a:srgbClr>
              </a:solidFill>
            </cx:spPr>
          </cx:dataPt>
          <cx:dataPt idx="4">
            <cx:spPr>
              <a:solidFill>
                <a:srgbClr val="6E8BC4"/>
              </a:solidFill>
            </cx:spPr>
          </cx:dataPt>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file>

<file path=xl/ctrlProps/ctrlProp5.xml><?xml version="1.0" encoding="utf-8"?>
<formControlPr xmlns="http://schemas.microsoft.com/office/spreadsheetml/2009/9/main" objectType="CheckBox" checked="Checked" fmlaLink="Analysis!$N$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L$1" lockText="1" noThreeD="1"/>
</file>

<file path=xl/ctrlProps/ctrlProp8.xml><?xml version="1.0" encoding="utf-8"?>
<formControlPr xmlns="http://schemas.microsoft.com/office/spreadsheetml/2009/9/main" objectType="Scroll" dx="26" fmlaLink="Analysis!$Y$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6.xml"/><Relationship Id="rId18" Type="http://schemas.openxmlformats.org/officeDocument/2006/relationships/image" Target="../media/image17.png"/><Relationship Id="rId26" Type="http://schemas.openxmlformats.org/officeDocument/2006/relationships/chart" Target="../charts/chart8.xml"/><Relationship Id="rId3" Type="http://schemas.openxmlformats.org/officeDocument/2006/relationships/image" Target="../media/image3.png"/><Relationship Id="rId21" Type="http://schemas.openxmlformats.org/officeDocument/2006/relationships/image" Target="../media/image20.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6.svg"/><Relationship Id="rId25" Type="http://schemas.microsoft.com/office/2014/relationships/chartEx" Target="../charts/chartEx2.xml"/><Relationship Id="rId2" Type="http://schemas.openxmlformats.org/officeDocument/2006/relationships/image" Target="../media/image2.svg"/><Relationship Id="rId16" Type="http://schemas.openxmlformats.org/officeDocument/2006/relationships/image" Target="../media/image15.png"/><Relationship Id="rId20" Type="http://schemas.openxmlformats.org/officeDocument/2006/relationships/image" Target="../media/image19.png"/><Relationship Id="rId29"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4.svg"/><Relationship Id="rId23" Type="http://schemas.openxmlformats.org/officeDocument/2006/relationships/image" Target="../media/image22.svg"/><Relationship Id="rId28"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8.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chart" Target="../charts/chart9.xml"/><Relationship Id="rId30"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3</xdr:col>
      <xdr:colOff>876300</xdr:colOff>
      <xdr:row>18</xdr:row>
      <xdr:rowOff>68580</xdr:rowOff>
    </xdr:from>
    <xdr:to>
      <xdr:col>3</xdr:col>
      <xdr:colOff>2373337</xdr:colOff>
      <xdr:row>24</xdr:row>
      <xdr:rowOff>137160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390900" y="3421380"/>
              <a:ext cx="1491827" cy="1186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342900</xdr:colOff>
      <xdr:row>13</xdr:row>
      <xdr:rowOff>30480</xdr:rowOff>
    </xdr:from>
    <xdr:to>
      <xdr:col>4</xdr:col>
      <xdr:colOff>2219178</xdr:colOff>
      <xdr:row>18</xdr:row>
      <xdr:rowOff>15239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669367" y="2451947"/>
              <a:ext cx="1873673" cy="9160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1760220</xdr:colOff>
      <xdr:row>13</xdr:row>
      <xdr:rowOff>30480</xdr:rowOff>
    </xdr:from>
    <xdr:to>
      <xdr:col>2</xdr:col>
      <xdr:colOff>179364</xdr:colOff>
      <xdr:row>27</xdr:row>
      <xdr:rowOff>45720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17420" y="2451947"/>
              <a:ext cx="1150620" cy="2622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876300</xdr:colOff>
      <xdr:row>13</xdr:row>
      <xdr:rowOff>30481</xdr:rowOff>
    </xdr:from>
    <xdr:to>
      <xdr:col>3</xdr:col>
      <xdr:colOff>2121877</xdr:colOff>
      <xdr:row>18</xdr:row>
      <xdr:rowOff>38100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390900" y="2451948"/>
              <a:ext cx="1240367" cy="9389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32</xdr:row>
      <xdr:rowOff>167640</xdr:rowOff>
    </xdr:from>
    <xdr:to>
      <xdr:col>4</xdr:col>
      <xdr:colOff>487680</xdr:colOff>
      <xdr:row>42</xdr:row>
      <xdr:rowOff>114300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975360</xdr:colOff>
      <xdr:row>15</xdr:row>
      <xdr:rowOff>60960</xdr:rowOff>
    </xdr:from>
    <xdr:to>
      <xdr:col>14</xdr:col>
      <xdr:colOff>396240</xdr:colOff>
      <xdr:row>24</xdr:row>
      <xdr:rowOff>34290</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502920</xdr:colOff>
          <xdr:row>14</xdr:row>
          <xdr:rowOff>7620</xdr:rowOff>
        </xdr:from>
        <xdr:to>
          <xdr:col>11</xdr:col>
          <xdr:colOff>175260</xdr:colOff>
          <xdr:row>14</xdr:row>
          <xdr:rowOff>175260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487680</xdr:colOff>
          <xdr:row>13</xdr:row>
          <xdr:rowOff>167640</xdr:rowOff>
        </xdr:from>
        <xdr:to>
          <xdr:col>12</xdr:col>
          <xdr:colOff>160020</xdr:colOff>
          <xdr:row>15</xdr:row>
          <xdr:rowOff>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464820</xdr:colOff>
          <xdr:row>14</xdr:row>
          <xdr:rowOff>0</xdr:rowOff>
        </xdr:from>
        <xdr:to>
          <xdr:col>13</xdr:col>
          <xdr:colOff>190500</xdr:colOff>
          <xdr:row>15</xdr:row>
          <xdr:rowOff>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25</xdr:col>
      <xdr:colOff>7778</xdr:colOff>
      <xdr:row>13</xdr:row>
      <xdr:rowOff>8554</xdr:rowOff>
    </xdr:from>
    <xdr:to>
      <xdr:col>28</xdr:col>
      <xdr:colOff>618066</xdr:colOff>
      <xdr:row>27</xdr:row>
      <xdr:rowOff>139182</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541020</xdr:colOff>
          <xdr:row>12</xdr:row>
          <xdr:rowOff>182880</xdr:rowOff>
        </xdr:from>
        <xdr:to>
          <xdr:col>25</xdr:col>
          <xdr:colOff>0</xdr:colOff>
          <xdr:row>27</xdr:row>
          <xdr:rowOff>160020</xdr:rowOff>
        </xdr:to>
        <xdr:sp macro="" textlink="">
          <xdr:nvSpPr>
            <xdr:cNvPr id="3077" name="Scroll Bar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31</xdr:col>
      <xdr:colOff>237065</xdr:colOff>
      <xdr:row>9</xdr:row>
      <xdr:rowOff>84666</xdr:rowOff>
    </xdr:from>
    <xdr:to>
      <xdr:col>35</xdr:col>
      <xdr:colOff>482599</xdr:colOff>
      <xdr:row>25</xdr:row>
      <xdr:rowOff>42333</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580905" y="1730586"/>
              <a:ext cx="3156374" cy="288374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1007532</xdr:colOff>
      <xdr:row>7</xdr:row>
      <xdr:rowOff>160865</xdr:rowOff>
    </xdr:from>
    <xdr:to>
      <xdr:col>37</xdr:col>
      <xdr:colOff>973667</xdr:colOff>
      <xdr:row>19</xdr:row>
      <xdr:rowOff>143933</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25400</xdr:colOff>
      <xdr:row>7</xdr:row>
      <xdr:rowOff>33868</xdr:rowOff>
    </xdr:from>
    <xdr:to>
      <xdr:col>40</xdr:col>
      <xdr:colOff>668867</xdr:colOff>
      <xdr:row>19</xdr:row>
      <xdr:rowOff>16934</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78300</xdr:colOff>
      <xdr:row>41</xdr:row>
      <xdr:rowOff>91439</xdr:rowOff>
    </xdr:to>
    <xdr:grpSp>
      <xdr:nvGrpSpPr>
        <xdr:cNvPr id="30" name="Group 29">
          <a:extLst>
            <a:ext uri="{FF2B5EF4-FFF2-40B4-BE49-F238E27FC236}">
              <a16:creationId xmlns:a16="http://schemas.microsoft.com/office/drawing/2014/main" id="{00000000-0008-0000-0200-00001E000000}"/>
            </a:ext>
          </a:extLst>
        </xdr:cNvPr>
        <xdr:cNvGrpSpPr>
          <a:grpSpLocks noChangeAspect="1"/>
        </xdr:cNvGrpSpPr>
      </xdr:nvGrpSpPr>
      <xdr:grpSpPr>
        <a:xfrm>
          <a:off x="0" y="0"/>
          <a:ext cx="13540300" cy="7665257"/>
          <a:chOff x="0" y="0"/>
          <a:chExt cx="12192000" cy="685800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0" y="0"/>
            <a:ext cx="12192000" cy="6858000"/>
          </a:xfrm>
          <a:prstGeom prst="roundRect">
            <a:avLst>
              <a:gd name="adj" fmla="val 277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114976" y="138204"/>
            <a:ext cx="5169159" cy="67180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5399815" y="138203"/>
            <a:ext cx="6677209" cy="671805"/>
          </a:xfrm>
          <a:prstGeom prst="roundRect">
            <a:avLst>
              <a:gd name="adj" fmla="val 12301"/>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114976" y="937173"/>
            <a:ext cx="1343560" cy="937926"/>
          </a:xfrm>
          <a:prstGeom prst="roundRect">
            <a:avLst>
              <a:gd name="adj" fmla="val 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114975" y="2098514"/>
            <a:ext cx="1331859" cy="3356415"/>
          </a:xfrm>
          <a:prstGeom prst="roundRect">
            <a:avLst>
              <a:gd name="adj" fmla="val 6105"/>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114976" y="5781870"/>
            <a:ext cx="1331858" cy="937926"/>
          </a:xfrm>
          <a:prstGeom prst="roundRect">
            <a:avLst>
              <a:gd name="adj" fmla="val 4998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1585216" y="937172"/>
            <a:ext cx="2613157" cy="67180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336754" y="937172"/>
            <a:ext cx="2613157" cy="67180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7088292" y="932052"/>
            <a:ext cx="2613157" cy="67180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7737987" y="1725900"/>
            <a:ext cx="1963462" cy="2737944"/>
          </a:xfrm>
          <a:prstGeom prst="roundRect">
            <a:avLst>
              <a:gd name="adj" fmla="val 815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7756688" y="4585888"/>
            <a:ext cx="1944761" cy="2215161"/>
          </a:xfrm>
          <a:prstGeom prst="roundRect">
            <a:avLst>
              <a:gd name="adj" fmla="val 508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1579453" y="4585888"/>
            <a:ext cx="6044616" cy="2125227"/>
          </a:xfrm>
          <a:prstGeom prst="roundRect">
            <a:avLst>
              <a:gd name="adj" fmla="val 520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1579453" y="1736140"/>
            <a:ext cx="3308021" cy="2737944"/>
          </a:xfrm>
          <a:prstGeom prst="roundRect">
            <a:avLst>
              <a:gd name="adj" fmla="val 278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5020120" y="1736140"/>
            <a:ext cx="2603949" cy="2737944"/>
          </a:xfrm>
          <a:prstGeom prst="roundRect">
            <a:avLst>
              <a:gd name="adj" fmla="val 400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 name="Flowchart: Manual Operation 15">
            <a:extLst>
              <a:ext uri="{FF2B5EF4-FFF2-40B4-BE49-F238E27FC236}">
                <a16:creationId xmlns:a16="http://schemas.microsoft.com/office/drawing/2014/main" id="{00000000-0008-0000-0200-000010000000}"/>
              </a:ext>
            </a:extLst>
          </xdr:cNvPr>
          <xdr:cNvSpPr/>
        </xdr:nvSpPr>
        <xdr:spPr>
          <a:xfrm rot="10800000">
            <a:off x="9832955" y="984750"/>
            <a:ext cx="1130390" cy="195694"/>
          </a:xfrm>
          <a:prstGeom prst="flowChartManualOperation">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 name="Flowchart: Off-page Connector 16">
            <a:extLst>
              <a:ext uri="{FF2B5EF4-FFF2-40B4-BE49-F238E27FC236}">
                <a16:creationId xmlns:a16="http://schemas.microsoft.com/office/drawing/2014/main" id="{00000000-0008-0000-0200-000011000000}"/>
              </a:ext>
            </a:extLst>
          </xdr:cNvPr>
          <xdr:cNvSpPr/>
        </xdr:nvSpPr>
        <xdr:spPr>
          <a:xfrm>
            <a:off x="9952019" y="1085970"/>
            <a:ext cx="906716" cy="1753275"/>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8" name="Flowchart: Manual Operation 17">
            <a:extLst>
              <a:ext uri="{FF2B5EF4-FFF2-40B4-BE49-F238E27FC236}">
                <a16:creationId xmlns:a16="http://schemas.microsoft.com/office/drawing/2014/main" id="{00000000-0008-0000-0200-000012000000}"/>
              </a:ext>
            </a:extLst>
          </xdr:cNvPr>
          <xdr:cNvSpPr/>
        </xdr:nvSpPr>
        <xdr:spPr>
          <a:xfrm rot="10800000">
            <a:off x="10921500" y="1012311"/>
            <a:ext cx="1122660" cy="165258"/>
          </a:xfrm>
          <a:prstGeom prst="flowChartManualOperation">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9" name="Flowchart: Off-page Connector 18">
            <a:extLst>
              <a:ext uri="{FF2B5EF4-FFF2-40B4-BE49-F238E27FC236}">
                <a16:creationId xmlns:a16="http://schemas.microsoft.com/office/drawing/2014/main" id="{00000000-0008-0000-0200-000013000000}"/>
              </a:ext>
            </a:extLst>
          </xdr:cNvPr>
          <xdr:cNvSpPr/>
        </xdr:nvSpPr>
        <xdr:spPr>
          <a:xfrm>
            <a:off x="11019140" y="1129364"/>
            <a:ext cx="915362" cy="1709881"/>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20" name="Flowchart: Off-page Connector 19">
            <a:extLst>
              <a:ext uri="{FF2B5EF4-FFF2-40B4-BE49-F238E27FC236}">
                <a16:creationId xmlns:a16="http://schemas.microsoft.com/office/drawing/2014/main" id="{00000000-0008-0000-0200-000014000000}"/>
              </a:ext>
            </a:extLst>
          </xdr:cNvPr>
          <xdr:cNvSpPr/>
        </xdr:nvSpPr>
        <xdr:spPr>
          <a:xfrm>
            <a:off x="10047753" y="1093400"/>
            <a:ext cx="692420" cy="1573600"/>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lumMod val="95000"/>
              </a:schemeClr>
            </a:solidFill>
            <a:prstDash val="dash"/>
          </a:ln>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21" name="Flowchart: Off-page Connector 20">
            <a:extLst>
              <a:ext uri="{FF2B5EF4-FFF2-40B4-BE49-F238E27FC236}">
                <a16:creationId xmlns:a16="http://schemas.microsoft.com/office/drawing/2014/main" id="{00000000-0008-0000-0200-000015000000}"/>
              </a:ext>
            </a:extLst>
          </xdr:cNvPr>
          <xdr:cNvSpPr/>
        </xdr:nvSpPr>
        <xdr:spPr>
          <a:xfrm>
            <a:off x="11123752" y="1099185"/>
            <a:ext cx="707450" cy="1567815"/>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22" name="Rectangle: Rounded Corners 21">
            <a:extLst>
              <a:ext uri="{FF2B5EF4-FFF2-40B4-BE49-F238E27FC236}">
                <a16:creationId xmlns:a16="http://schemas.microsoft.com/office/drawing/2014/main" id="{00000000-0008-0000-0200-000016000000}"/>
              </a:ext>
            </a:extLst>
          </xdr:cNvPr>
          <xdr:cNvSpPr/>
        </xdr:nvSpPr>
        <xdr:spPr>
          <a:xfrm>
            <a:off x="9832956" y="2951802"/>
            <a:ext cx="2244068" cy="3836536"/>
          </a:xfrm>
          <a:prstGeom prst="roundRect">
            <a:avLst>
              <a:gd name="adj" fmla="val 508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400"/>
          </a:p>
        </xdr:txBody>
      </xdr:sp>
      <xdr:cxnSp macro="">
        <xdr:nvCxnSpPr>
          <xdr:cNvPr id="23" name="Straight Connector 22">
            <a:extLst>
              <a:ext uri="{FF2B5EF4-FFF2-40B4-BE49-F238E27FC236}">
                <a16:creationId xmlns:a16="http://schemas.microsoft.com/office/drawing/2014/main" id="{00000000-0008-0000-0200-000017000000}"/>
              </a:ext>
            </a:extLst>
          </xdr:cNvPr>
          <xdr:cNvCxnSpPr>
            <a:cxnSpLocks/>
          </xdr:cNvCxnSpPr>
        </xdr:nvCxnSpPr>
        <xdr:spPr>
          <a:xfrm>
            <a:off x="1685559" y="2190353"/>
            <a:ext cx="3140501"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200-000018000000}"/>
              </a:ext>
            </a:extLst>
          </xdr:cNvPr>
          <xdr:cNvCxnSpPr>
            <a:cxnSpLocks/>
          </xdr:cNvCxnSpPr>
        </xdr:nvCxnSpPr>
        <xdr:spPr>
          <a:xfrm flipV="1">
            <a:off x="5173247" y="2192064"/>
            <a:ext cx="231405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200-000019000000}"/>
              </a:ext>
            </a:extLst>
          </xdr:cNvPr>
          <xdr:cNvCxnSpPr>
            <a:cxnSpLocks/>
          </xdr:cNvCxnSpPr>
        </xdr:nvCxnSpPr>
        <xdr:spPr>
          <a:xfrm>
            <a:off x="7888707" y="2239467"/>
            <a:ext cx="165925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200-00001A000000}"/>
              </a:ext>
            </a:extLst>
          </xdr:cNvPr>
          <xdr:cNvCxnSpPr>
            <a:cxnSpLocks/>
          </xdr:cNvCxnSpPr>
        </xdr:nvCxnSpPr>
        <xdr:spPr>
          <a:xfrm>
            <a:off x="9917263" y="3506251"/>
            <a:ext cx="2102224"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200-00001B000000}"/>
              </a:ext>
            </a:extLst>
          </xdr:cNvPr>
          <xdr:cNvCxnSpPr>
            <a:cxnSpLocks/>
          </xdr:cNvCxnSpPr>
        </xdr:nvCxnSpPr>
        <xdr:spPr>
          <a:xfrm>
            <a:off x="7820763" y="5064507"/>
            <a:ext cx="1802911"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200-00001C000000}"/>
              </a:ext>
            </a:extLst>
          </xdr:cNvPr>
          <xdr:cNvCxnSpPr>
            <a:cxnSpLocks/>
          </xdr:cNvCxnSpPr>
        </xdr:nvCxnSpPr>
        <xdr:spPr>
          <a:xfrm flipV="1">
            <a:off x="1803140" y="5092069"/>
            <a:ext cx="5718921" cy="892"/>
          </a:xfrm>
          <a:prstGeom prst="line">
            <a:avLst/>
          </a:prstGeom>
          <a:ln w="6350"/>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11</xdr:col>
      <xdr:colOff>257868</xdr:colOff>
      <xdr:row>5</xdr:row>
      <xdr:rowOff>165651</xdr:rowOff>
    </xdr:from>
    <xdr:to>
      <xdr:col>12</xdr:col>
      <xdr:colOff>271150</xdr:colOff>
      <xdr:row>9</xdr:row>
      <xdr:rowOff>63500</xdr:rowOff>
    </xdr:to>
    <xdr:pic>
      <xdr:nvPicPr>
        <xdr:cNvPr id="32" name="Graphic 31" descr="Bar graph with upward trend with solid fill">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999911" y="1076738"/>
          <a:ext cx="626196" cy="626719"/>
        </a:xfrm>
        <a:prstGeom prst="rect">
          <a:avLst/>
        </a:prstGeom>
      </xdr:spPr>
    </xdr:pic>
    <xdr:clientData/>
  </xdr:twoCellAnchor>
  <xdr:twoCellAnchor editAs="oneCell">
    <xdr:from>
      <xdr:col>14</xdr:col>
      <xdr:colOff>112478</xdr:colOff>
      <xdr:row>28</xdr:row>
      <xdr:rowOff>83364</xdr:rowOff>
    </xdr:from>
    <xdr:to>
      <xdr:col>14</xdr:col>
      <xdr:colOff>481264</xdr:colOff>
      <xdr:row>30</xdr:row>
      <xdr:rowOff>82559</xdr:rowOff>
    </xdr:to>
    <xdr:pic>
      <xdr:nvPicPr>
        <xdr:cNvPr id="36" name="Graphic 35" descr="Coins with solid fill">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21741" y="5323785"/>
          <a:ext cx="368786" cy="373511"/>
        </a:xfrm>
        <a:prstGeom prst="rect">
          <a:avLst/>
        </a:prstGeom>
      </xdr:spPr>
    </xdr:pic>
    <xdr:clientData/>
  </xdr:twoCellAnchor>
  <xdr:twoCellAnchor editAs="oneCell">
    <xdr:from>
      <xdr:col>6</xdr:col>
      <xdr:colOff>331080</xdr:colOff>
      <xdr:row>6</xdr:row>
      <xdr:rowOff>80977</xdr:rowOff>
    </xdr:from>
    <xdr:to>
      <xdr:col>7</xdr:col>
      <xdr:colOff>253944</xdr:colOff>
      <xdr:row>9</xdr:row>
      <xdr:rowOff>63500</xdr:rowOff>
    </xdr:to>
    <xdr:pic>
      <xdr:nvPicPr>
        <xdr:cNvPr id="42" name="Graphic 41" descr="Money with solid fill">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988680" y="1147777"/>
          <a:ext cx="532464" cy="515923"/>
        </a:xfrm>
        <a:prstGeom prst="rect">
          <a:avLst/>
        </a:prstGeom>
      </xdr:spPr>
    </xdr:pic>
    <xdr:clientData/>
  </xdr:twoCellAnchor>
  <xdr:twoCellAnchor editAs="oneCell">
    <xdr:from>
      <xdr:col>0</xdr:col>
      <xdr:colOff>110574</xdr:colOff>
      <xdr:row>0</xdr:row>
      <xdr:rowOff>111604</xdr:rowOff>
    </xdr:from>
    <xdr:to>
      <xdr:col>1</xdr:col>
      <xdr:colOff>279644</xdr:colOff>
      <xdr:row>4</xdr:row>
      <xdr:rowOff>165100</xdr:rowOff>
    </xdr:to>
    <xdr:pic>
      <xdr:nvPicPr>
        <xdr:cNvPr id="46" name="Graphic 45" descr="Presentation with bar chart with solid fill">
          <a:extLst>
            <a:ext uri="{FF2B5EF4-FFF2-40B4-BE49-F238E27FC236}">
              <a16:creationId xmlns:a16="http://schemas.microsoft.com/office/drawing/2014/main" id="{00000000-0008-0000-0200-00002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0574" y="111604"/>
          <a:ext cx="777272" cy="780542"/>
        </a:xfrm>
        <a:prstGeom prst="rect">
          <a:avLst/>
        </a:prstGeom>
      </xdr:spPr>
    </xdr:pic>
    <xdr:clientData/>
  </xdr:twoCellAnchor>
  <xdr:twoCellAnchor editAs="oneCell">
    <xdr:from>
      <xdr:col>9</xdr:col>
      <xdr:colOff>120792</xdr:colOff>
      <xdr:row>10</xdr:row>
      <xdr:rowOff>112117</xdr:rowOff>
    </xdr:from>
    <xdr:to>
      <xdr:col>9</xdr:col>
      <xdr:colOff>573017</xdr:colOff>
      <xdr:row>13</xdr:row>
      <xdr:rowOff>9265</xdr:rowOff>
    </xdr:to>
    <xdr:pic>
      <xdr:nvPicPr>
        <xdr:cNvPr id="52" name="Graphic 51" descr="Arrow circle with solid fill">
          <a:extLst>
            <a:ext uri="{FF2B5EF4-FFF2-40B4-BE49-F238E27FC236}">
              <a16:creationId xmlns:a16="http://schemas.microsoft.com/office/drawing/2014/main" id="{00000000-0008-0000-0200-000034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648135" y="1931818"/>
          <a:ext cx="452225" cy="443059"/>
        </a:xfrm>
        <a:prstGeom prst="rect">
          <a:avLst/>
        </a:prstGeom>
      </xdr:spPr>
    </xdr:pic>
    <xdr:clientData/>
  </xdr:twoCellAnchor>
  <xdr:twoCellAnchor editAs="oneCell">
    <xdr:from>
      <xdr:col>2</xdr:col>
      <xdr:colOff>578160</xdr:colOff>
      <xdr:row>10</xdr:row>
      <xdr:rowOff>143882</xdr:rowOff>
    </xdr:from>
    <xdr:to>
      <xdr:col>3</xdr:col>
      <xdr:colOff>372264</xdr:colOff>
      <xdr:row>12</xdr:row>
      <xdr:rowOff>175159</xdr:rowOff>
    </xdr:to>
    <xdr:pic>
      <xdr:nvPicPr>
        <xdr:cNvPr id="55" name="Graphic 54" descr="Daily calendar with solid fill">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97360" y="1972682"/>
          <a:ext cx="403704" cy="397037"/>
        </a:xfrm>
        <a:prstGeom prst="rect">
          <a:avLst/>
        </a:prstGeom>
      </xdr:spPr>
    </xdr:pic>
    <xdr:clientData/>
  </xdr:twoCellAnchor>
  <xdr:twoCellAnchor>
    <xdr:from>
      <xdr:col>1</xdr:col>
      <xdr:colOff>186874</xdr:colOff>
      <xdr:row>0</xdr:row>
      <xdr:rowOff>76200</xdr:rowOff>
    </xdr:from>
    <xdr:to>
      <xdr:col>8</xdr:col>
      <xdr:colOff>114300</xdr:colOff>
      <xdr:row>4</xdr:row>
      <xdr:rowOff>12700</xdr:rowOff>
    </xdr:to>
    <xdr:sp macro="" textlink="">
      <xdr:nvSpPr>
        <xdr:cNvPr id="74" name="TextBox 73">
          <a:extLst>
            <a:ext uri="{FF2B5EF4-FFF2-40B4-BE49-F238E27FC236}">
              <a16:creationId xmlns:a16="http://schemas.microsoft.com/office/drawing/2014/main" id="{00000000-0008-0000-0200-00004A000000}"/>
            </a:ext>
          </a:extLst>
        </xdr:cNvPr>
        <xdr:cNvSpPr txBox="1"/>
      </xdr:nvSpPr>
      <xdr:spPr>
        <a:xfrm>
          <a:off x="796474" y="76200"/>
          <a:ext cx="4194626"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a:solidFill>
                <a:schemeClr val="bg1"/>
              </a:solidFill>
              <a:latin typeface="Constantia" panose="02030602050306030303" pitchFamily="18" charset="0"/>
            </a:rPr>
            <a:t>SALES</a:t>
          </a:r>
          <a:r>
            <a:rPr lang="en-US" sz="2800" b="1" i="0" baseline="0">
              <a:solidFill>
                <a:schemeClr val="bg1"/>
              </a:solidFill>
              <a:latin typeface="Constantia" panose="02030602050306030303" pitchFamily="18" charset="0"/>
            </a:rPr>
            <a:t> DASHBOARD</a:t>
          </a:r>
          <a:endParaRPr lang="en-US" sz="2800" b="1" i="0">
            <a:solidFill>
              <a:schemeClr val="bg1"/>
            </a:solidFill>
            <a:latin typeface="Constantia" panose="02030602050306030303" pitchFamily="18" charset="0"/>
          </a:endParaRPr>
        </a:p>
      </xdr:txBody>
    </xdr:sp>
    <xdr:clientData/>
  </xdr:twoCellAnchor>
  <xdr:twoCellAnchor>
    <xdr:from>
      <xdr:col>1</xdr:col>
      <xdr:colOff>212273</xdr:colOff>
      <xdr:row>2</xdr:row>
      <xdr:rowOff>154215</xdr:rowOff>
    </xdr:from>
    <xdr:to>
      <xdr:col>5</xdr:col>
      <xdr:colOff>228600</xdr:colOff>
      <xdr:row>5</xdr:row>
      <xdr:rowOff>25400</xdr:rowOff>
    </xdr:to>
    <xdr:sp macro="" textlink="">
      <xdr:nvSpPr>
        <xdr:cNvPr id="75" name="TextBox 74">
          <a:extLst>
            <a:ext uri="{FF2B5EF4-FFF2-40B4-BE49-F238E27FC236}">
              <a16:creationId xmlns:a16="http://schemas.microsoft.com/office/drawing/2014/main" id="{00000000-0008-0000-0200-00004B000000}"/>
            </a:ext>
          </a:extLst>
        </xdr:cNvPr>
        <xdr:cNvSpPr txBox="1"/>
      </xdr:nvSpPr>
      <xdr:spPr>
        <a:xfrm>
          <a:off x="821873" y="509815"/>
          <a:ext cx="2454727" cy="40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rgbClr val="C4CA52"/>
              </a:solidFill>
              <a:latin typeface="Constantia" panose="02030602050306030303" pitchFamily="18" charset="0"/>
            </a:rPr>
            <a:t>SUPERMARKET</a:t>
          </a:r>
          <a:r>
            <a:rPr lang="en-US" sz="1600" b="1" i="0" baseline="0">
              <a:solidFill>
                <a:srgbClr val="C4CA52"/>
              </a:solidFill>
              <a:latin typeface="Constantia" panose="02030602050306030303" pitchFamily="18" charset="0"/>
            </a:rPr>
            <a:t> SHOP</a:t>
          </a:r>
          <a:endParaRPr lang="en-US" sz="1600" b="1" i="0">
            <a:solidFill>
              <a:srgbClr val="C4CA52"/>
            </a:solidFill>
            <a:latin typeface="Constantia" panose="02030602050306030303" pitchFamily="18" charset="0"/>
          </a:endParaRPr>
        </a:p>
      </xdr:txBody>
    </xdr:sp>
    <xdr:clientData/>
  </xdr:twoCellAnchor>
  <xdr:twoCellAnchor>
    <xdr:from>
      <xdr:col>2</xdr:col>
      <xdr:colOff>562429</xdr:colOff>
      <xdr:row>5</xdr:row>
      <xdr:rowOff>125187</xdr:rowOff>
    </xdr:from>
    <xdr:to>
      <xdr:col>6</xdr:col>
      <xdr:colOff>0</xdr:colOff>
      <xdr:row>8</xdr:row>
      <xdr:rowOff>63500</xdr:rowOff>
    </xdr:to>
    <xdr:sp macro="" textlink="">
      <xdr:nvSpPr>
        <xdr:cNvPr id="76" name="TextBox 75">
          <a:extLst>
            <a:ext uri="{FF2B5EF4-FFF2-40B4-BE49-F238E27FC236}">
              <a16:creationId xmlns:a16="http://schemas.microsoft.com/office/drawing/2014/main" id="{00000000-0008-0000-0200-00004C000000}"/>
            </a:ext>
          </a:extLst>
        </xdr:cNvPr>
        <xdr:cNvSpPr txBox="1"/>
      </xdr:nvSpPr>
      <xdr:spPr>
        <a:xfrm>
          <a:off x="1781629" y="1014187"/>
          <a:ext cx="1875971" cy="471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1"/>
              </a:solidFill>
              <a:latin typeface="Constantia" panose="02030602050306030303" pitchFamily="18" charset="0"/>
            </a:rPr>
            <a:t>TOTAL</a:t>
          </a:r>
          <a:r>
            <a:rPr lang="en-US" sz="1600" b="1" i="0" baseline="0">
              <a:solidFill>
                <a:schemeClr val="bg1"/>
              </a:solidFill>
              <a:latin typeface="Constantia" panose="02030602050306030303" pitchFamily="18" charset="0"/>
            </a:rPr>
            <a:t> SALES</a:t>
          </a:r>
          <a:endParaRPr lang="en-US" sz="1600" b="1" i="0">
            <a:solidFill>
              <a:schemeClr val="bg1"/>
            </a:solidFill>
            <a:latin typeface="Constantia" panose="02030602050306030303" pitchFamily="18" charset="0"/>
          </a:endParaRPr>
        </a:p>
      </xdr:txBody>
    </xdr:sp>
    <xdr:clientData/>
  </xdr:twoCellAnchor>
  <xdr:twoCellAnchor>
    <xdr:from>
      <xdr:col>7</xdr:col>
      <xdr:colOff>575129</xdr:colOff>
      <xdr:row>5</xdr:row>
      <xdr:rowOff>132443</xdr:rowOff>
    </xdr:from>
    <xdr:to>
      <xdr:col>11</xdr:col>
      <xdr:colOff>114300</xdr:colOff>
      <xdr:row>7</xdr:row>
      <xdr:rowOff>139700</xdr:rowOff>
    </xdr:to>
    <xdr:sp macro="" textlink="">
      <xdr:nvSpPr>
        <xdr:cNvPr id="77" name="TextBox 76">
          <a:extLst>
            <a:ext uri="{FF2B5EF4-FFF2-40B4-BE49-F238E27FC236}">
              <a16:creationId xmlns:a16="http://schemas.microsoft.com/office/drawing/2014/main" id="{00000000-0008-0000-0200-00004D000000}"/>
            </a:ext>
          </a:extLst>
        </xdr:cNvPr>
        <xdr:cNvSpPr txBox="1"/>
      </xdr:nvSpPr>
      <xdr:spPr>
        <a:xfrm>
          <a:off x="4842329" y="1021443"/>
          <a:ext cx="1977571"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1"/>
              </a:solidFill>
              <a:latin typeface="Constantia" panose="02030602050306030303" pitchFamily="18" charset="0"/>
            </a:rPr>
            <a:t>TOTAL</a:t>
          </a:r>
          <a:r>
            <a:rPr lang="en-US" sz="1600" b="1" i="0" baseline="0">
              <a:solidFill>
                <a:schemeClr val="bg1"/>
              </a:solidFill>
              <a:latin typeface="Constantia" panose="02030602050306030303" pitchFamily="18" charset="0"/>
            </a:rPr>
            <a:t> PROFIT</a:t>
          </a:r>
          <a:endParaRPr lang="en-US" sz="1600" b="1" i="0">
            <a:solidFill>
              <a:schemeClr val="bg1"/>
            </a:solidFill>
            <a:latin typeface="Constantia" panose="02030602050306030303" pitchFamily="18" charset="0"/>
          </a:endParaRPr>
        </a:p>
      </xdr:txBody>
    </xdr:sp>
    <xdr:clientData/>
  </xdr:twoCellAnchor>
  <xdr:twoCellAnchor>
    <xdr:from>
      <xdr:col>12</xdr:col>
      <xdr:colOff>569357</xdr:colOff>
      <xdr:row>5</xdr:row>
      <xdr:rowOff>103579</xdr:rowOff>
    </xdr:from>
    <xdr:to>
      <xdr:col>14</xdr:col>
      <xdr:colOff>512619</xdr:colOff>
      <xdr:row>7</xdr:row>
      <xdr:rowOff>138546</xdr:rowOff>
    </xdr:to>
    <xdr:sp macro="" textlink="">
      <xdr:nvSpPr>
        <xdr:cNvPr id="78" name="TextBox 77">
          <a:extLst>
            <a:ext uri="{FF2B5EF4-FFF2-40B4-BE49-F238E27FC236}">
              <a16:creationId xmlns:a16="http://schemas.microsoft.com/office/drawing/2014/main" id="{00000000-0008-0000-0200-00004E000000}"/>
            </a:ext>
          </a:extLst>
        </xdr:cNvPr>
        <xdr:cNvSpPr txBox="1"/>
      </xdr:nvSpPr>
      <xdr:spPr>
        <a:xfrm>
          <a:off x="7884557" y="1004124"/>
          <a:ext cx="1162462" cy="395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1"/>
              </a:solidFill>
              <a:latin typeface="Constantia" panose="02030602050306030303" pitchFamily="18" charset="0"/>
            </a:rPr>
            <a:t>PROFIT</a:t>
          </a:r>
          <a:r>
            <a:rPr lang="en-US" sz="1600" b="1" i="0" baseline="0">
              <a:solidFill>
                <a:schemeClr val="bg1"/>
              </a:solidFill>
              <a:latin typeface="Constantia" panose="02030602050306030303" pitchFamily="18" charset="0"/>
            </a:rPr>
            <a:t> %</a:t>
          </a:r>
          <a:endParaRPr lang="en-US" sz="1600" b="1" i="0">
            <a:solidFill>
              <a:schemeClr val="bg1"/>
            </a:solidFill>
            <a:latin typeface="Constantia" panose="02030602050306030303" pitchFamily="18" charset="0"/>
          </a:endParaRPr>
        </a:p>
      </xdr:txBody>
    </xdr:sp>
    <xdr:clientData/>
  </xdr:twoCellAnchor>
  <xdr:twoCellAnchor>
    <xdr:from>
      <xdr:col>3</xdr:col>
      <xdr:colOff>245183</xdr:colOff>
      <xdr:row>11</xdr:row>
      <xdr:rowOff>16565</xdr:rowOff>
    </xdr:from>
    <xdr:to>
      <xdr:col>5</xdr:col>
      <xdr:colOff>262891</xdr:colOff>
      <xdr:row>12</xdr:row>
      <xdr:rowOff>144781</xdr:rowOff>
    </xdr:to>
    <xdr:sp macro="" textlink="">
      <xdr:nvSpPr>
        <xdr:cNvPr id="79" name="TextBox 78">
          <a:extLst>
            <a:ext uri="{FF2B5EF4-FFF2-40B4-BE49-F238E27FC236}">
              <a16:creationId xmlns:a16="http://schemas.microsoft.com/office/drawing/2014/main" id="{00000000-0008-0000-0200-00004F000000}"/>
            </a:ext>
          </a:extLst>
        </xdr:cNvPr>
        <xdr:cNvSpPr txBox="1"/>
      </xdr:nvSpPr>
      <xdr:spPr>
        <a:xfrm>
          <a:off x="2073983" y="2028245"/>
          <a:ext cx="1236908" cy="311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1"/>
              </a:solidFill>
              <a:latin typeface="Constantia" panose="02030602050306030303" pitchFamily="18" charset="0"/>
            </a:rPr>
            <a:t>MONTHLY</a:t>
          </a:r>
          <a:endParaRPr lang="en-US" sz="2000" b="1" i="0">
            <a:solidFill>
              <a:schemeClr val="bg1"/>
            </a:solidFill>
            <a:latin typeface="Constantia" panose="02030602050306030303" pitchFamily="18" charset="0"/>
          </a:endParaRPr>
        </a:p>
      </xdr:txBody>
    </xdr:sp>
    <xdr:clientData/>
  </xdr:twoCellAnchor>
  <xdr:twoCellAnchor>
    <xdr:from>
      <xdr:col>9</xdr:col>
      <xdr:colOff>494240</xdr:colOff>
      <xdr:row>10</xdr:row>
      <xdr:rowOff>156528</xdr:rowOff>
    </xdr:from>
    <xdr:to>
      <xdr:col>11</xdr:col>
      <xdr:colOff>511790</xdr:colOff>
      <xdr:row>12</xdr:row>
      <xdr:rowOff>170596</xdr:rowOff>
    </xdr:to>
    <xdr:sp macro="" textlink="">
      <xdr:nvSpPr>
        <xdr:cNvPr id="80" name="TextBox 79">
          <a:extLst>
            <a:ext uri="{FF2B5EF4-FFF2-40B4-BE49-F238E27FC236}">
              <a16:creationId xmlns:a16="http://schemas.microsoft.com/office/drawing/2014/main" id="{00000000-0008-0000-0200-000050000000}"/>
            </a:ext>
          </a:extLst>
        </xdr:cNvPr>
        <xdr:cNvSpPr txBox="1"/>
      </xdr:nvSpPr>
      <xdr:spPr>
        <a:xfrm>
          <a:off x="6021583" y="1976229"/>
          <a:ext cx="1245849" cy="378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1"/>
              </a:solidFill>
              <a:latin typeface="Constantia" panose="02030602050306030303" pitchFamily="18" charset="0"/>
            </a:rPr>
            <a:t>PRODUCT</a:t>
          </a:r>
        </a:p>
      </xdr:txBody>
    </xdr:sp>
    <xdr:clientData/>
  </xdr:twoCellAnchor>
  <xdr:twoCellAnchor>
    <xdr:from>
      <xdr:col>2</xdr:col>
      <xdr:colOff>587022</xdr:colOff>
      <xdr:row>6</xdr:row>
      <xdr:rowOff>142210</xdr:rowOff>
    </xdr:from>
    <xdr:to>
      <xdr:col>5</xdr:col>
      <xdr:colOff>444258</xdr:colOff>
      <xdr:row>10</xdr:row>
      <xdr:rowOff>40923</xdr:rowOff>
    </xdr:to>
    <xdr:sp macro="" textlink="Analysis!E2">
      <xdr:nvSpPr>
        <xdr:cNvPr id="90" name="TextBox 89">
          <a:extLst>
            <a:ext uri="{FF2B5EF4-FFF2-40B4-BE49-F238E27FC236}">
              <a16:creationId xmlns:a16="http://schemas.microsoft.com/office/drawing/2014/main" id="{00000000-0008-0000-0200-00005A000000}"/>
            </a:ext>
          </a:extLst>
        </xdr:cNvPr>
        <xdr:cNvSpPr txBox="1"/>
      </xdr:nvSpPr>
      <xdr:spPr>
        <a:xfrm>
          <a:off x="1800578" y="1242877"/>
          <a:ext cx="1677569" cy="632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89CF47-835B-4366-A75B-CEF996740E8A}" type="TxLink">
            <a:rPr lang="en-US" sz="2800" b="0" i="0" u="none" strike="noStrike">
              <a:solidFill>
                <a:schemeClr val="bg1"/>
              </a:solidFill>
              <a:latin typeface="Constantia" panose="02030602050306030303" pitchFamily="18" charset="0"/>
              <a:cs typeface="Calibri"/>
            </a:rPr>
            <a:pPr algn="ctr"/>
            <a:t>$401,412</a:t>
          </a:fld>
          <a:endParaRPr lang="en-US" sz="34400" b="1" i="0">
            <a:solidFill>
              <a:schemeClr val="bg1"/>
            </a:solidFill>
            <a:latin typeface="Constantia" panose="02030602050306030303" pitchFamily="18" charset="0"/>
          </a:endParaRPr>
        </a:p>
      </xdr:txBody>
    </xdr:sp>
    <xdr:clientData/>
  </xdr:twoCellAnchor>
  <xdr:twoCellAnchor>
    <xdr:from>
      <xdr:col>7</xdr:col>
      <xdr:colOff>239043</xdr:colOff>
      <xdr:row>6</xdr:row>
      <xdr:rowOff>137445</xdr:rowOff>
    </xdr:from>
    <xdr:to>
      <xdr:col>10</xdr:col>
      <xdr:colOff>533400</xdr:colOff>
      <xdr:row>11</xdr:row>
      <xdr:rowOff>165101</xdr:rowOff>
    </xdr:to>
    <xdr:sp macro="" textlink="Analysis!E4">
      <xdr:nvSpPr>
        <xdr:cNvPr id="91" name="TextBox 90">
          <a:extLst>
            <a:ext uri="{FF2B5EF4-FFF2-40B4-BE49-F238E27FC236}">
              <a16:creationId xmlns:a16="http://schemas.microsoft.com/office/drawing/2014/main" id="{00000000-0008-0000-0200-00005B000000}"/>
            </a:ext>
          </a:extLst>
        </xdr:cNvPr>
        <xdr:cNvSpPr txBox="1"/>
      </xdr:nvSpPr>
      <xdr:spPr>
        <a:xfrm>
          <a:off x="4506243" y="1204245"/>
          <a:ext cx="2123157" cy="916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72DF19-94A9-4DFD-AC59-B02245983E0A}" type="TxLink">
            <a:rPr lang="en-US" sz="2800" b="0" i="0" u="none" strike="noStrike">
              <a:solidFill>
                <a:schemeClr val="bg1"/>
              </a:solidFill>
              <a:latin typeface="Constantia" panose="02030602050306030303" pitchFamily="18" charset="0"/>
              <a:cs typeface="Calibri"/>
            </a:rPr>
            <a:pPr algn="ctr"/>
            <a:t>$68,908</a:t>
          </a:fld>
          <a:endParaRPr lang="en-US" sz="9600" b="1" i="0">
            <a:solidFill>
              <a:schemeClr val="bg1"/>
            </a:solidFill>
            <a:latin typeface="Constantia" panose="02030602050306030303" pitchFamily="18" charset="0"/>
          </a:endParaRPr>
        </a:p>
      </xdr:txBody>
    </xdr:sp>
    <xdr:clientData/>
  </xdr:twoCellAnchor>
  <xdr:twoCellAnchor>
    <xdr:from>
      <xdr:col>12</xdr:col>
      <xdr:colOff>360656</xdr:colOff>
      <xdr:row>6</xdr:row>
      <xdr:rowOff>76835</xdr:rowOff>
    </xdr:from>
    <xdr:to>
      <xdr:col>14</xdr:col>
      <xdr:colOff>437443</xdr:colOff>
      <xdr:row>11</xdr:row>
      <xdr:rowOff>28222</xdr:rowOff>
    </xdr:to>
    <xdr:sp macro="" textlink="Analysis!E5">
      <xdr:nvSpPr>
        <xdr:cNvPr id="92" name="TextBox 91">
          <a:extLst>
            <a:ext uri="{FF2B5EF4-FFF2-40B4-BE49-F238E27FC236}">
              <a16:creationId xmlns:a16="http://schemas.microsoft.com/office/drawing/2014/main" id="{00000000-0008-0000-0200-00005C000000}"/>
            </a:ext>
          </a:extLst>
        </xdr:cNvPr>
        <xdr:cNvSpPr txBox="1"/>
      </xdr:nvSpPr>
      <xdr:spPr>
        <a:xfrm>
          <a:off x="7641989" y="1177502"/>
          <a:ext cx="1290343" cy="868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FC46986-2EE4-4060-B403-5B9F24941CC5}" type="TxLink">
            <a:rPr lang="en-US" sz="2800" b="0" i="0" u="none" strike="noStrike">
              <a:solidFill>
                <a:schemeClr val="bg1"/>
              </a:solidFill>
              <a:latin typeface="Constantia" panose="02030602050306030303" pitchFamily="18" charset="0"/>
              <a:cs typeface="Calibri"/>
            </a:rPr>
            <a:pPr algn="ctr"/>
            <a:t>21%</a:t>
          </a:fld>
          <a:endParaRPr lang="en-US" sz="6000" b="1" i="0">
            <a:solidFill>
              <a:schemeClr val="bg1"/>
            </a:solidFill>
            <a:latin typeface="Constantia" panose="02030602050306030303" pitchFamily="18" charset="0"/>
          </a:endParaRPr>
        </a:p>
      </xdr:txBody>
    </xdr:sp>
    <xdr:clientData/>
  </xdr:twoCellAnchor>
  <xdr:twoCellAnchor editAs="oneCell">
    <xdr:from>
      <xdr:col>0</xdr:col>
      <xdr:colOff>142068</xdr:colOff>
      <xdr:row>13</xdr:row>
      <xdr:rowOff>99935</xdr:rowOff>
    </xdr:from>
    <xdr:to>
      <xdr:col>2</xdr:col>
      <xdr:colOff>361627</xdr:colOff>
      <xdr:row>32</xdr:row>
      <xdr:rowOff>124918</xdr:rowOff>
    </xdr:to>
    <mc:AlternateContent xmlns:mc="http://schemas.openxmlformats.org/markup-compatibility/2006">
      <mc:Choice xmlns:a14="http://schemas.microsoft.com/office/drawing/2010/main" Requires="a14">
        <xdr:graphicFrame macro="">
          <xdr:nvGraphicFramePr>
            <xdr:cNvPr id="101" name="MONTH 1">
              <a:extLst>
                <a:ext uri="{FF2B5EF4-FFF2-40B4-BE49-F238E27FC236}">
                  <a16:creationId xmlns:a16="http://schemas.microsoft.com/office/drawing/2014/main" id="{00000000-0008-0000-0200-000065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42068" y="2501390"/>
              <a:ext cx="1443377" cy="3534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177224</xdr:colOff>
      <xdr:row>5</xdr:row>
      <xdr:rowOff>173361</xdr:rowOff>
    </xdr:from>
    <xdr:to>
      <xdr:col>2</xdr:col>
      <xdr:colOff>381000</xdr:colOff>
      <xdr:row>11</xdr:row>
      <xdr:rowOff>36285</xdr:rowOff>
    </xdr:to>
    <mc:AlternateContent xmlns:mc="http://schemas.openxmlformats.org/markup-compatibility/2006" xmlns:a14="http://schemas.microsoft.com/office/drawing/2010/main">
      <mc:Choice Requires="a14">
        <xdr:graphicFrame macro="">
          <xdr:nvGraphicFramePr>
            <xdr:cNvPr id="102" name="YEAR 1">
              <a:extLst>
                <a:ext uri="{FF2B5EF4-FFF2-40B4-BE49-F238E27FC236}">
                  <a16:creationId xmlns:a16="http://schemas.microsoft.com/office/drawing/2014/main" id="{00000000-0008-0000-0200-00006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77224" y="1095135"/>
              <a:ext cx="1417332" cy="959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167473</xdr:colOff>
      <xdr:row>31</xdr:row>
      <xdr:rowOff>-1</xdr:rowOff>
    </xdr:from>
    <xdr:to>
      <xdr:col>13</xdr:col>
      <xdr:colOff>381000</xdr:colOff>
      <xdr:row>41</xdr:row>
      <xdr:rowOff>21167</xdr:rowOff>
    </xdr:to>
    <xdr:graphicFrame macro="">
      <xdr:nvGraphicFramePr>
        <xdr:cNvPr id="103" name="Chart 102">
          <a:extLst>
            <a:ext uri="{FF2B5EF4-FFF2-40B4-BE49-F238E27FC236}">
              <a16:creationId xmlns:a16="http://schemas.microsoft.com/office/drawing/2014/main" id="{00000000-0008-0000-0200-00006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16</xdr:col>
      <xdr:colOff>304756</xdr:colOff>
      <xdr:row>6</xdr:row>
      <xdr:rowOff>15183</xdr:rowOff>
    </xdr:from>
    <xdr:to>
      <xdr:col>17</xdr:col>
      <xdr:colOff>269264</xdr:colOff>
      <xdr:row>9</xdr:row>
      <xdr:rowOff>41918</xdr:rowOff>
    </xdr:to>
    <xdr:pic>
      <xdr:nvPicPr>
        <xdr:cNvPr id="113" name="Graphic 112" descr="Piggy Bank with solid fill">
          <a:extLst>
            <a:ext uri="{FF2B5EF4-FFF2-40B4-BE49-F238E27FC236}">
              <a16:creationId xmlns:a16="http://schemas.microsoft.com/office/drawing/2014/main" id="{00000000-0008-0000-0200-000071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0017027" y="1100064"/>
          <a:ext cx="571525" cy="569176"/>
        </a:xfrm>
        <a:prstGeom prst="rect">
          <a:avLst/>
        </a:prstGeom>
      </xdr:spPr>
    </xdr:pic>
    <xdr:clientData/>
  </xdr:twoCellAnchor>
  <xdr:twoCellAnchor>
    <xdr:from>
      <xdr:col>14</xdr:col>
      <xdr:colOff>387685</xdr:colOff>
      <xdr:row>28</xdr:row>
      <xdr:rowOff>53474</xdr:rowOff>
    </xdr:from>
    <xdr:to>
      <xdr:col>17</xdr:col>
      <xdr:colOff>454527</xdr:colOff>
      <xdr:row>30</xdr:row>
      <xdr:rowOff>133683</xdr:rowOff>
    </xdr:to>
    <xdr:sp macro="" textlink="">
      <xdr:nvSpPr>
        <xdr:cNvPr id="114" name="TextBox 113">
          <a:extLst>
            <a:ext uri="{FF2B5EF4-FFF2-40B4-BE49-F238E27FC236}">
              <a16:creationId xmlns:a16="http://schemas.microsoft.com/office/drawing/2014/main" id="{00000000-0008-0000-0200-000072000000}"/>
            </a:ext>
          </a:extLst>
        </xdr:cNvPr>
        <xdr:cNvSpPr txBox="1"/>
      </xdr:nvSpPr>
      <xdr:spPr>
        <a:xfrm>
          <a:off x="8996948" y="5293895"/>
          <a:ext cx="1911684" cy="454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1"/>
              </a:solidFill>
              <a:latin typeface="Constantia" panose="02030602050306030303" pitchFamily="18" charset="0"/>
            </a:rPr>
            <a:t>PAYMENT</a:t>
          </a:r>
          <a:r>
            <a:rPr lang="en-US" sz="1600" b="1" i="0" baseline="0">
              <a:solidFill>
                <a:schemeClr val="bg1"/>
              </a:solidFill>
              <a:latin typeface="Constantia" panose="02030602050306030303" pitchFamily="18" charset="0"/>
            </a:rPr>
            <a:t> MODE</a:t>
          </a:r>
          <a:endParaRPr lang="en-US" sz="1600" b="1" i="0">
            <a:solidFill>
              <a:schemeClr val="bg1"/>
            </a:solidFill>
            <a:latin typeface="Constantia" panose="02030602050306030303" pitchFamily="18" charset="0"/>
          </a:endParaRPr>
        </a:p>
      </xdr:txBody>
    </xdr:sp>
    <xdr:clientData/>
  </xdr:twoCellAnchor>
  <xdr:twoCellAnchor editAs="oneCell">
    <xdr:from>
      <xdr:col>18</xdr:col>
      <xdr:colOff>331561</xdr:colOff>
      <xdr:row>13</xdr:row>
      <xdr:rowOff>85001</xdr:rowOff>
    </xdr:from>
    <xdr:to>
      <xdr:col>19</xdr:col>
      <xdr:colOff>133340</xdr:colOff>
      <xdr:row>15</xdr:row>
      <xdr:rowOff>125668</xdr:rowOff>
    </xdr:to>
    <xdr:pic>
      <xdr:nvPicPr>
        <xdr:cNvPr id="116" name="Graphic 115" descr="Trophy with solid fill">
          <a:extLst>
            <a:ext uri="{FF2B5EF4-FFF2-40B4-BE49-F238E27FC236}">
              <a16:creationId xmlns:a16="http://schemas.microsoft.com/office/drawing/2014/main" id="{00000000-0008-0000-0200-000074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276652" y="2486456"/>
          <a:ext cx="409840" cy="410121"/>
        </a:xfrm>
        <a:prstGeom prst="rect">
          <a:avLst/>
        </a:prstGeom>
      </xdr:spPr>
    </xdr:pic>
    <xdr:clientData/>
  </xdr:twoCellAnchor>
  <xdr:twoCellAnchor>
    <xdr:from>
      <xdr:col>19</xdr:col>
      <xdr:colOff>496010</xdr:colOff>
      <xdr:row>10</xdr:row>
      <xdr:rowOff>37747</xdr:rowOff>
    </xdr:from>
    <xdr:to>
      <xdr:col>21</xdr:col>
      <xdr:colOff>525318</xdr:colOff>
      <xdr:row>12</xdr:row>
      <xdr:rowOff>111014</xdr:rowOff>
    </xdr:to>
    <xdr:sp macro="" textlink="Analysis!AH1">
      <xdr:nvSpPr>
        <xdr:cNvPr id="117" name="TextBox 116">
          <a:extLst>
            <a:ext uri="{FF2B5EF4-FFF2-40B4-BE49-F238E27FC236}">
              <a16:creationId xmlns:a16="http://schemas.microsoft.com/office/drawing/2014/main" id="{00000000-0008-0000-0200-000075000000}"/>
            </a:ext>
          </a:extLst>
        </xdr:cNvPr>
        <xdr:cNvSpPr txBox="1"/>
      </xdr:nvSpPr>
      <xdr:spPr>
        <a:xfrm>
          <a:off x="12049162" y="1885020"/>
          <a:ext cx="1245429" cy="442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2B308D-D195-40CC-9DD7-D715B2F6688E}" type="TxLink">
            <a:rPr lang="en-US" sz="1200" b="0" i="0" u="none" strike="noStrike">
              <a:solidFill>
                <a:schemeClr val="bg1"/>
              </a:solidFill>
              <a:latin typeface="Constantia" panose="02030602050306030303" pitchFamily="18" charset="0"/>
              <a:ea typeface="Black Han Sans" pitchFamily="2" charset="-127"/>
              <a:cs typeface="Calibri"/>
            </a:rPr>
            <a:pPr algn="ctr"/>
            <a:t>Category04</a:t>
          </a:fld>
          <a:endParaRPr lang="en-US" sz="16600" b="1" i="0">
            <a:solidFill>
              <a:schemeClr val="bg1"/>
            </a:solidFill>
            <a:latin typeface="Constantia" panose="02030602050306030303" pitchFamily="18" charset="0"/>
            <a:ea typeface="Black Han Sans" pitchFamily="2" charset="-127"/>
          </a:endParaRPr>
        </a:p>
      </xdr:txBody>
    </xdr:sp>
    <xdr:clientData/>
  </xdr:twoCellAnchor>
  <xdr:twoCellAnchor>
    <xdr:from>
      <xdr:col>17</xdr:col>
      <xdr:colOff>232475</xdr:colOff>
      <xdr:row>6</xdr:row>
      <xdr:rowOff>90407</xdr:rowOff>
    </xdr:from>
    <xdr:to>
      <xdr:col>20</xdr:col>
      <xdr:colOff>219559</xdr:colOff>
      <xdr:row>10</xdr:row>
      <xdr:rowOff>38744</xdr:rowOff>
    </xdr:to>
    <xdr:sp macro="" textlink="">
      <xdr:nvSpPr>
        <xdr:cNvPr id="119" name="TextBox 118">
          <a:extLst>
            <a:ext uri="{FF2B5EF4-FFF2-40B4-BE49-F238E27FC236}">
              <a16:creationId xmlns:a16="http://schemas.microsoft.com/office/drawing/2014/main" id="{00000000-0008-0000-0200-000077000000}"/>
            </a:ext>
          </a:extLst>
        </xdr:cNvPr>
        <xdr:cNvSpPr txBox="1"/>
      </xdr:nvSpPr>
      <xdr:spPr>
        <a:xfrm>
          <a:off x="10551763" y="1175288"/>
          <a:ext cx="1808135" cy="671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solidFill>
                <a:schemeClr val="bg1"/>
              </a:solidFill>
              <a:latin typeface="Constantia" panose="02030602050306030303" pitchFamily="18" charset="0"/>
            </a:rPr>
            <a:t>TOP</a:t>
          </a:r>
        </a:p>
        <a:p>
          <a:pPr algn="ctr"/>
          <a:r>
            <a:rPr lang="en-US" sz="1200" b="1" i="0">
              <a:solidFill>
                <a:schemeClr val="bg1"/>
              </a:solidFill>
              <a:latin typeface="Constantia" panose="02030602050306030303" pitchFamily="18" charset="0"/>
            </a:rPr>
            <a:t>PRODUCT</a:t>
          </a:r>
          <a:endParaRPr lang="en-US" sz="2000" b="1" i="0">
            <a:solidFill>
              <a:schemeClr val="bg1"/>
            </a:solidFill>
            <a:latin typeface="Constantia" panose="02030602050306030303" pitchFamily="18" charset="0"/>
          </a:endParaRPr>
        </a:p>
      </xdr:txBody>
    </xdr:sp>
    <xdr:clientData/>
  </xdr:twoCellAnchor>
  <xdr:twoCellAnchor editAs="oneCell">
    <xdr:from>
      <xdr:col>14</xdr:col>
      <xdr:colOff>165575</xdr:colOff>
      <xdr:row>11</xdr:row>
      <xdr:rowOff>25370</xdr:rowOff>
    </xdr:from>
    <xdr:to>
      <xdr:col>14</xdr:col>
      <xdr:colOff>498865</xdr:colOff>
      <xdr:row>12</xdr:row>
      <xdr:rowOff>170653</xdr:rowOff>
    </xdr:to>
    <xdr:pic>
      <xdr:nvPicPr>
        <xdr:cNvPr id="120" name="Graphic 119" descr="Dollar with solid fill">
          <a:extLst>
            <a:ext uri="{FF2B5EF4-FFF2-40B4-BE49-F238E27FC236}">
              <a16:creationId xmlns:a16="http://schemas.microsoft.com/office/drawing/2014/main" id="{00000000-0008-0000-0200-000078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684625" y="2015341"/>
          <a:ext cx="333290" cy="326190"/>
        </a:xfrm>
        <a:prstGeom prst="rect">
          <a:avLst/>
        </a:prstGeom>
      </xdr:spPr>
    </xdr:pic>
    <xdr:clientData/>
  </xdr:twoCellAnchor>
  <xdr:twoCellAnchor>
    <xdr:from>
      <xdr:col>14</xdr:col>
      <xdr:colOff>439119</xdr:colOff>
      <xdr:row>11</xdr:row>
      <xdr:rowOff>1</xdr:rowOff>
    </xdr:from>
    <xdr:to>
      <xdr:col>17</xdr:col>
      <xdr:colOff>103322</xdr:colOff>
      <xdr:row>13</xdr:row>
      <xdr:rowOff>38746</xdr:rowOff>
    </xdr:to>
    <xdr:sp macro="" textlink="">
      <xdr:nvSpPr>
        <xdr:cNvPr id="121" name="TextBox 120">
          <a:extLst>
            <a:ext uri="{FF2B5EF4-FFF2-40B4-BE49-F238E27FC236}">
              <a16:creationId xmlns:a16="http://schemas.microsoft.com/office/drawing/2014/main" id="{00000000-0008-0000-0200-000079000000}"/>
            </a:ext>
          </a:extLst>
        </xdr:cNvPr>
        <xdr:cNvSpPr txBox="1"/>
      </xdr:nvSpPr>
      <xdr:spPr>
        <a:xfrm>
          <a:off x="8937356" y="1988950"/>
          <a:ext cx="1485254" cy="40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baseline="0">
              <a:solidFill>
                <a:schemeClr val="bg1"/>
              </a:solidFill>
              <a:latin typeface="Constantia" panose="02030602050306030303" pitchFamily="18" charset="0"/>
            </a:rPr>
            <a:t>SALES TYPE</a:t>
          </a:r>
          <a:endParaRPr lang="en-US" sz="1600" b="1" i="0">
            <a:solidFill>
              <a:schemeClr val="bg1"/>
            </a:solidFill>
            <a:latin typeface="Constantia" panose="02030602050306030303" pitchFamily="18" charset="0"/>
          </a:endParaRPr>
        </a:p>
      </xdr:txBody>
    </xdr:sp>
    <xdr:clientData/>
  </xdr:twoCellAnchor>
  <xdr:twoCellAnchor editAs="oneCell">
    <xdr:from>
      <xdr:col>20</xdr:col>
      <xdr:colOff>322882</xdr:colOff>
      <xdr:row>13</xdr:row>
      <xdr:rowOff>89257</xdr:rowOff>
    </xdr:from>
    <xdr:to>
      <xdr:col>21</xdr:col>
      <xdr:colOff>100785</xdr:colOff>
      <xdr:row>15</xdr:row>
      <xdr:rowOff>103323</xdr:rowOff>
    </xdr:to>
    <xdr:pic>
      <xdr:nvPicPr>
        <xdr:cNvPr id="122" name="Graphic 121" descr="Ribbon with solid fill">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2463221" y="2439833"/>
          <a:ext cx="384920" cy="375693"/>
        </a:xfrm>
        <a:prstGeom prst="rect">
          <a:avLst/>
        </a:prstGeom>
      </xdr:spPr>
    </xdr:pic>
    <xdr:clientData/>
  </xdr:twoCellAnchor>
  <xdr:twoCellAnchor>
    <xdr:from>
      <xdr:col>19</xdr:col>
      <xdr:colOff>530220</xdr:colOff>
      <xdr:row>6</xdr:row>
      <xdr:rowOff>90407</xdr:rowOff>
    </xdr:from>
    <xdr:to>
      <xdr:col>21</xdr:col>
      <xdr:colOff>490780</xdr:colOff>
      <xdr:row>9</xdr:row>
      <xdr:rowOff>116238</xdr:rowOff>
    </xdr:to>
    <xdr:sp macro="" textlink="">
      <xdr:nvSpPr>
        <xdr:cNvPr id="125" name="TextBox 124">
          <a:extLst>
            <a:ext uri="{FF2B5EF4-FFF2-40B4-BE49-F238E27FC236}">
              <a16:creationId xmlns:a16="http://schemas.microsoft.com/office/drawing/2014/main" id="{00000000-0008-0000-0200-00007D000000}"/>
            </a:ext>
          </a:extLst>
        </xdr:cNvPr>
        <xdr:cNvSpPr txBox="1"/>
      </xdr:nvSpPr>
      <xdr:spPr>
        <a:xfrm>
          <a:off x="12063542" y="1175288"/>
          <a:ext cx="1174594" cy="568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solidFill>
                <a:schemeClr val="bg1"/>
              </a:solidFill>
              <a:latin typeface="Constantia" panose="02030602050306030303" pitchFamily="18" charset="0"/>
            </a:rPr>
            <a:t>TOP</a:t>
          </a:r>
        </a:p>
        <a:p>
          <a:pPr algn="ctr"/>
          <a:r>
            <a:rPr lang="en-US" sz="1200" b="1" i="0">
              <a:solidFill>
                <a:schemeClr val="bg1"/>
              </a:solidFill>
              <a:latin typeface="Constantia" panose="02030602050306030303" pitchFamily="18" charset="0"/>
            </a:rPr>
            <a:t>CETEGORY</a:t>
          </a:r>
          <a:endParaRPr lang="en-US" sz="1600" b="1" i="0">
            <a:solidFill>
              <a:schemeClr val="bg1"/>
            </a:solidFill>
            <a:latin typeface="Constantia" panose="02030602050306030303" pitchFamily="18" charset="0"/>
          </a:endParaRPr>
        </a:p>
      </xdr:txBody>
    </xdr:sp>
    <xdr:clientData/>
  </xdr:twoCellAnchor>
  <xdr:twoCellAnchor>
    <xdr:from>
      <xdr:col>17</xdr:col>
      <xdr:colOff>542440</xdr:colOff>
      <xdr:row>11</xdr:row>
      <xdr:rowOff>117063</xdr:rowOff>
    </xdr:from>
    <xdr:to>
      <xdr:col>19</xdr:col>
      <xdr:colOff>516609</xdr:colOff>
      <xdr:row>14</xdr:row>
      <xdr:rowOff>116238</xdr:rowOff>
    </xdr:to>
    <xdr:sp macro="" textlink="Analysis!V1">
      <xdr:nvSpPr>
        <xdr:cNvPr id="126" name="TextBox 125">
          <a:extLst>
            <a:ext uri="{FF2B5EF4-FFF2-40B4-BE49-F238E27FC236}">
              <a16:creationId xmlns:a16="http://schemas.microsoft.com/office/drawing/2014/main" id="{00000000-0008-0000-0200-00007E000000}"/>
            </a:ext>
          </a:extLst>
        </xdr:cNvPr>
        <xdr:cNvSpPr txBox="1"/>
      </xdr:nvSpPr>
      <xdr:spPr>
        <a:xfrm>
          <a:off x="10861728" y="2106012"/>
          <a:ext cx="1188203" cy="541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F373AD-0B75-4FEE-9207-B33548ABE39D}" type="TxLink">
            <a:rPr lang="en-US" sz="1600" b="0" i="0" u="none" strike="noStrike">
              <a:solidFill>
                <a:schemeClr val="bg1"/>
              </a:solidFill>
              <a:latin typeface="Constantia" panose="02030602050306030303" pitchFamily="18" charset="0"/>
              <a:cs typeface="Calibri"/>
            </a:rPr>
            <a:pPr algn="ctr"/>
            <a:t>$22,952</a:t>
          </a:fld>
          <a:endParaRPr lang="en-US" sz="6600" b="1" i="0">
            <a:solidFill>
              <a:schemeClr val="bg1"/>
            </a:solidFill>
            <a:latin typeface="Constantia" panose="02030602050306030303" pitchFamily="18" charset="0"/>
          </a:endParaRPr>
        </a:p>
      </xdr:txBody>
    </xdr:sp>
    <xdr:clientData/>
  </xdr:twoCellAnchor>
  <xdr:twoCellAnchor>
    <xdr:from>
      <xdr:col>17</xdr:col>
      <xdr:colOff>452035</xdr:colOff>
      <xdr:row>9</xdr:row>
      <xdr:rowOff>51663</xdr:rowOff>
    </xdr:from>
    <xdr:to>
      <xdr:col>19</xdr:col>
      <xdr:colOff>568272</xdr:colOff>
      <xdr:row>11</xdr:row>
      <xdr:rowOff>103323</xdr:rowOff>
    </xdr:to>
    <xdr:sp macro="" textlink="Analysis!U1">
      <xdr:nvSpPr>
        <xdr:cNvPr id="127" name="TextBox 126">
          <a:extLst>
            <a:ext uri="{FF2B5EF4-FFF2-40B4-BE49-F238E27FC236}">
              <a16:creationId xmlns:a16="http://schemas.microsoft.com/office/drawing/2014/main" id="{00000000-0008-0000-0200-00007F000000}"/>
            </a:ext>
          </a:extLst>
        </xdr:cNvPr>
        <xdr:cNvSpPr txBox="1"/>
      </xdr:nvSpPr>
      <xdr:spPr>
        <a:xfrm>
          <a:off x="10771323" y="1678985"/>
          <a:ext cx="1330271" cy="413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4A713C-383F-4DBA-BCCE-4EC68C9861BF}" type="TxLink">
            <a:rPr lang="en-US" sz="1400" b="0" i="0" u="none" strike="noStrike">
              <a:solidFill>
                <a:schemeClr val="bg1"/>
              </a:solidFill>
              <a:latin typeface="Constantia" panose="02030602050306030303" pitchFamily="18" charset="0"/>
              <a:cs typeface="Calibri"/>
            </a:rPr>
            <a:pPr algn="ctr"/>
            <a:t>Product41</a:t>
          </a:fld>
          <a:endParaRPr lang="en-US" sz="6000" b="1" i="0">
            <a:solidFill>
              <a:schemeClr val="bg1"/>
            </a:solidFill>
            <a:latin typeface="Constantia" panose="02030602050306030303" pitchFamily="18" charset="0"/>
          </a:endParaRPr>
        </a:p>
      </xdr:txBody>
    </xdr:sp>
    <xdr:clientData/>
  </xdr:twoCellAnchor>
  <xdr:twoCellAnchor editAs="oneCell">
    <xdr:from>
      <xdr:col>3</xdr:col>
      <xdr:colOff>103322</xdr:colOff>
      <xdr:row>28</xdr:row>
      <xdr:rowOff>51663</xdr:rowOff>
    </xdr:from>
    <xdr:to>
      <xdr:col>3</xdr:col>
      <xdr:colOff>503695</xdr:colOff>
      <xdr:row>30</xdr:row>
      <xdr:rowOff>91644</xdr:rowOff>
    </xdr:to>
    <xdr:pic>
      <xdr:nvPicPr>
        <xdr:cNvPr id="128" name="Graphic 127" descr="Daily calendar with solid fill">
          <a:extLst>
            <a:ext uri="{FF2B5EF4-FFF2-40B4-BE49-F238E27FC236}">
              <a16:creationId xmlns:a16="http://schemas.microsoft.com/office/drawing/2014/main" id="{00000000-0008-0000-0200-000080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24373" y="5114443"/>
          <a:ext cx="400373" cy="401608"/>
        </a:xfrm>
        <a:prstGeom prst="rect">
          <a:avLst/>
        </a:prstGeom>
      </xdr:spPr>
    </xdr:pic>
    <xdr:clientData/>
  </xdr:twoCellAnchor>
  <xdr:twoCellAnchor>
    <xdr:from>
      <xdr:col>3</xdr:col>
      <xdr:colOff>462601</xdr:colOff>
      <xdr:row>28</xdr:row>
      <xdr:rowOff>94174</xdr:rowOff>
    </xdr:from>
    <xdr:to>
      <xdr:col>5</xdr:col>
      <xdr:colOff>526942</xdr:colOff>
      <xdr:row>31</xdr:row>
      <xdr:rowOff>46711</xdr:rowOff>
    </xdr:to>
    <xdr:sp macro="" textlink="">
      <xdr:nvSpPr>
        <xdr:cNvPr id="157" name="TextBox 156">
          <a:extLst>
            <a:ext uri="{FF2B5EF4-FFF2-40B4-BE49-F238E27FC236}">
              <a16:creationId xmlns:a16="http://schemas.microsoft.com/office/drawing/2014/main" id="{00000000-0008-0000-0200-00009D000000}"/>
            </a:ext>
          </a:extLst>
        </xdr:cNvPr>
        <xdr:cNvSpPr txBox="1"/>
      </xdr:nvSpPr>
      <xdr:spPr>
        <a:xfrm>
          <a:off x="2283652" y="5156954"/>
          <a:ext cx="1278375" cy="49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1"/>
              </a:solidFill>
              <a:latin typeface="Constantia" panose="02030602050306030303" pitchFamily="18" charset="0"/>
            </a:rPr>
            <a:t>DAILY</a:t>
          </a:r>
          <a:endParaRPr lang="en-US" sz="2000" b="1" i="0">
            <a:solidFill>
              <a:schemeClr val="bg1"/>
            </a:solidFill>
            <a:latin typeface="Constantia" panose="02030602050306030303" pitchFamily="18" charset="0"/>
          </a:endParaRPr>
        </a:p>
      </xdr:txBody>
    </xdr:sp>
    <xdr:clientData/>
  </xdr:twoCellAnchor>
  <xdr:twoCellAnchor editAs="oneCell">
    <xdr:from>
      <xdr:col>0</xdr:col>
      <xdr:colOff>446049</xdr:colOff>
      <xdr:row>35</xdr:row>
      <xdr:rowOff>130099</xdr:rowOff>
    </xdr:from>
    <xdr:to>
      <xdr:col>2</xdr:col>
      <xdr:colOff>74342</xdr:colOff>
      <xdr:row>40</xdr:row>
      <xdr:rowOff>56856</xdr:rowOff>
    </xdr:to>
    <xdr:pic>
      <xdr:nvPicPr>
        <xdr:cNvPr id="159" name="Graphic 158" descr="Shopping cart with solid fill">
          <a:extLst>
            <a:ext uri="{FF2B5EF4-FFF2-40B4-BE49-F238E27FC236}">
              <a16:creationId xmlns:a16="http://schemas.microsoft.com/office/drawing/2014/main" id="{00000000-0008-0000-0200-00009F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446049" y="6634977"/>
          <a:ext cx="854927" cy="856025"/>
        </a:xfrm>
        <a:prstGeom prst="rect">
          <a:avLst/>
        </a:prstGeom>
      </xdr:spPr>
    </xdr:pic>
    <xdr:clientData/>
  </xdr:twoCellAnchor>
  <xdr:twoCellAnchor>
    <xdr:from>
      <xdr:col>18</xdr:col>
      <xdr:colOff>265544</xdr:colOff>
      <xdr:row>10</xdr:row>
      <xdr:rowOff>23092</xdr:rowOff>
    </xdr:from>
    <xdr:to>
      <xdr:col>19</xdr:col>
      <xdr:colOff>196272</xdr:colOff>
      <xdr:row>12</xdr:row>
      <xdr:rowOff>57728</xdr:rowOff>
    </xdr:to>
    <xdr:sp macro="" textlink="Analysis!W1">
      <xdr:nvSpPr>
        <xdr:cNvPr id="160" name="TextBox 159">
          <a:extLst>
            <a:ext uri="{FF2B5EF4-FFF2-40B4-BE49-F238E27FC236}">
              <a16:creationId xmlns:a16="http://schemas.microsoft.com/office/drawing/2014/main" id="{00000000-0008-0000-0200-0000A0000000}"/>
            </a:ext>
          </a:extLst>
        </xdr:cNvPr>
        <xdr:cNvSpPr txBox="1"/>
      </xdr:nvSpPr>
      <xdr:spPr>
        <a:xfrm>
          <a:off x="11279908" y="1870365"/>
          <a:ext cx="542637" cy="404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E1DAF8-BF96-494B-BE48-080F4E36979C}" type="TxLink">
            <a:rPr lang="en-US" sz="1800" b="0" i="0" u="none" strike="noStrike">
              <a:solidFill>
                <a:schemeClr val="bg1"/>
              </a:solidFill>
              <a:latin typeface="Constantia" panose="02030602050306030303" pitchFamily="18" charset="0"/>
              <a:cs typeface="Calibri"/>
            </a:rPr>
            <a:pPr algn="ctr"/>
            <a:t>132</a:t>
          </a:fld>
          <a:endParaRPr lang="en-US" sz="7200" b="1" i="0">
            <a:solidFill>
              <a:schemeClr val="bg1"/>
            </a:solidFill>
            <a:latin typeface="Constantia" panose="02030602050306030303" pitchFamily="18" charset="0"/>
          </a:endParaRPr>
        </a:p>
      </xdr:txBody>
    </xdr:sp>
    <xdr:clientData/>
  </xdr:twoCellAnchor>
  <xdr:twoCellAnchor>
    <xdr:from>
      <xdr:col>19</xdr:col>
      <xdr:colOff>599044</xdr:colOff>
      <xdr:row>11</xdr:row>
      <xdr:rowOff>123488</xdr:rowOff>
    </xdr:from>
    <xdr:to>
      <xdr:col>21</xdr:col>
      <xdr:colOff>427182</xdr:colOff>
      <xdr:row>14</xdr:row>
      <xdr:rowOff>23090</xdr:rowOff>
    </xdr:to>
    <xdr:sp macro="" textlink="Analysis!AI1">
      <xdr:nvSpPr>
        <xdr:cNvPr id="161" name="TextBox 160">
          <a:extLst>
            <a:ext uri="{FF2B5EF4-FFF2-40B4-BE49-F238E27FC236}">
              <a16:creationId xmlns:a16="http://schemas.microsoft.com/office/drawing/2014/main" id="{00000000-0008-0000-0200-0000A1000000}"/>
            </a:ext>
          </a:extLst>
        </xdr:cNvPr>
        <xdr:cNvSpPr txBox="1"/>
      </xdr:nvSpPr>
      <xdr:spPr>
        <a:xfrm>
          <a:off x="12225317" y="2155488"/>
          <a:ext cx="1051956" cy="453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4C7295-4157-40DC-B7EE-FCAA51016998}" type="TxLink">
            <a:rPr lang="en-US" sz="1600" b="0" i="0" u="none" strike="noStrike">
              <a:solidFill>
                <a:schemeClr val="bg1"/>
              </a:solidFill>
              <a:latin typeface="Constantia" panose="02030602050306030303" pitchFamily="18" charset="0"/>
              <a:ea typeface="Black Han Sans" pitchFamily="2" charset="-127"/>
              <a:cs typeface="Calibri"/>
            </a:rPr>
            <a:pPr algn="ctr"/>
            <a:t>$95,269</a:t>
          </a:fld>
          <a:endParaRPr lang="en-US" sz="102800" b="1" i="0">
            <a:solidFill>
              <a:schemeClr val="bg1"/>
            </a:solidFill>
            <a:latin typeface="Constantia" panose="02030602050306030303" pitchFamily="18" charset="0"/>
            <a:ea typeface="Black Han Sans" pitchFamily="2" charset="-127"/>
          </a:endParaRPr>
        </a:p>
      </xdr:txBody>
    </xdr:sp>
    <xdr:clientData/>
  </xdr:twoCellAnchor>
  <xdr:twoCellAnchor editAs="oneCell">
    <xdr:from>
      <xdr:col>10</xdr:col>
      <xdr:colOff>297959</xdr:colOff>
      <xdr:row>1</xdr:row>
      <xdr:rowOff>37442</xdr:rowOff>
    </xdr:from>
    <xdr:to>
      <xdr:col>16</xdr:col>
      <xdr:colOff>452437</xdr:colOff>
      <xdr:row>4</xdr:row>
      <xdr:rowOff>116838</xdr:rowOff>
    </xdr:to>
    <mc:AlternateContent xmlns:mc="http://schemas.openxmlformats.org/markup-compatibility/2006" xmlns:a14="http://schemas.microsoft.com/office/drawing/2010/main">
      <mc:Choice Requires="a14">
        <xdr:graphicFrame macro="">
          <xdr:nvGraphicFramePr>
            <xdr:cNvPr id="162" name="SALE TYPE 1">
              <a:extLst>
                <a:ext uri="{FF2B5EF4-FFF2-40B4-BE49-F238E27FC236}">
                  <a16:creationId xmlns:a16="http://schemas.microsoft.com/office/drawing/2014/main" id="{00000000-0008-0000-0200-0000A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443120" y="221797"/>
              <a:ext cx="3841575" cy="632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129182</xdr:colOff>
      <xdr:row>1</xdr:row>
      <xdr:rowOff>39234</xdr:rowOff>
    </xdr:from>
    <xdr:to>
      <xdr:col>21</xdr:col>
      <xdr:colOff>33117</xdr:colOff>
      <xdr:row>4</xdr:row>
      <xdr:rowOff>110574</xdr:rowOff>
    </xdr:to>
    <mc:AlternateContent xmlns:mc="http://schemas.openxmlformats.org/markup-compatibility/2006" xmlns:a14="http://schemas.microsoft.com/office/drawing/2010/main">
      <mc:Choice Requires="a14">
        <xdr:graphicFrame macro="">
          <xdr:nvGraphicFramePr>
            <xdr:cNvPr id="163" name="PAYMENT MODE 1">
              <a:extLst>
                <a:ext uri="{FF2B5EF4-FFF2-40B4-BE49-F238E27FC236}">
                  <a16:creationId xmlns:a16="http://schemas.microsoft.com/office/drawing/2014/main" id="{00000000-0008-0000-0200-0000A3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0575956" y="223589"/>
              <a:ext cx="2362000" cy="624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571500</xdr:colOff>
      <xdr:row>13</xdr:row>
      <xdr:rowOff>159027</xdr:rowOff>
    </xdr:from>
    <xdr:to>
      <xdr:col>8</xdr:col>
      <xdr:colOff>476250</xdr:colOff>
      <xdr:row>26</xdr:row>
      <xdr:rowOff>103910</xdr:rowOff>
    </xdr:to>
    <xdr:graphicFrame macro="">
      <xdr:nvGraphicFramePr>
        <xdr:cNvPr id="164" name="Chart 163">
          <a:extLst>
            <a:ext uri="{FF2B5EF4-FFF2-40B4-BE49-F238E27FC236}">
              <a16:creationId xmlns:a16="http://schemas.microsoft.com/office/drawing/2014/main" id="{00000000-0008-0000-0200-0000A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116205</xdr:colOff>
          <xdr:row>11</xdr:row>
          <xdr:rowOff>100965</xdr:rowOff>
        </xdr:from>
        <xdr:to>
          <xdr:col>7</xdr:col>
          <xdr:colOff>329565</xdr:colOff>
          <xdr:row>12</xdr:row>
          <xdr:rowOff>93345</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2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133350</xdr:colOff>
          <xdr:row>11</xdr:row>
          <xdr:rowOff>93345</xdr:rowOff>
        </xdr:from>
        <xdr:to>
          <xdr:col>6</xdr:col>
          <xdr:colOff>323850</xdr:colOff>
          <xdr:row>12</xdr:row>
          <xdr:rowOff>93345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2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11</xdr:row>
          <xdr:rowOff>102870</xdr:rowOff>
        </xdr:from>
        <xdr:to>
          <xdr:col>5</xdr:col>
          <xdr:colOff>396240</xdr:colOff>
          <xdr:row>12</xdr:row>
          <xdr:rowOff>87630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2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18</xdr:col>
      <xdr:colOff>539143</xdr:colOff>
      <xdr:row>18</xdr:row>
      <xdr:rowOff>156907</xdr:rowOff>
    </xdr:from>
    <xdr:to>
      <xdr:col>21</xdr:col>
      <xdr:colOff>203347</xdr:colOff>
      <xdr:row>21</xdr:row>
      <xdr:rowOff>17312</xdr:rowOff>
    </xdr:to>
    <xdr:sp macro="" textlink="">
      <xdr:nvSpPr>
        <xdr:cNvPr id="202" name="TextBox 201">
          <a:extLst>
            <a:ext uri="{FF2B5EF4-FFF2-40B4-BE49-F238E27FC236}">
              <a16:creationId xmlns:a16="http://schemas.microsoft.com/office/drawing/2014/main" id="{00000000-0008-0000-0200-0000CA000000}"/>
            </a:ext>
          </a:extLst>
        </xdr:cNvPr>
        <xdr:cNvSpPr txBox="1"/>
      </xdr:nvSpPr>
      <xdr:spPr>
        <a:xfrm>
          <a:off x="11628675" y="3367035"/>
          <a:ext cx="1512459" cy="395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baseline="0">
              <a:solidFill>
                <a:schemeClr val="bg1"/>
              </a:solidFill>
              <a:latin typeface="Constantia" panose="02030602050306030303" pitchFamily="18" charset="0"/>
            </a:rPr>
            <a:t>CATEGORY</a:t>
          </a:r>
        </a:p>
      </xdr:txBody>
    </xdr:sp>
    <xdr:clientData/>
  </xdr:twoCellAnchor>
  <xdr:twoCellAnchor>
    <xdr:from>
      <xdr:col>18</xdr:col>
      <xdr:colOff>5499</xdr:colOff>
      <xdr:row>21</xdr:row>
      <xdr:rowOff>78400</xdr:rowOff>
    </xdr:from>
    <xdr:to>
      <xdr:col>21</xdr:col>
      <xdr:colOff>506105</xdr:colOff>
      <xdr:row>40</xdr:row>
      <xdr:rowOff>167268</xdr:rowOff>
    </xdr:to>
    <mc:AlternateContent xmlns:mc="http://schemas.openxmlformats.org/markup-compatibility/2006">
      <mc:Choice xmlns:cx1="http://schemas.microsoft.com/office/drawing/2015/9/8/chartex" Requires="cx1">
        <xdr:graphicFrame macro="">
          <xdr:nvGraphicFramePr>
            <xdr:cNvPr id="203" name="Chart 202">
              <a:extLst>
                <a:ext uri="{FF2B5EF4-FFF2-40B4-BE49-F238E27FC236}">
                  <a16:creationId xmlns:a16="http://schemas.microsoft.com/office/drawing/2014/main" id="{00000000-0008-0000-0200-0000CB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10943575" y="3926982"/>
              <a:ext cx="2323619" cy="35709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226210</xdr:colOff>
      <xdr:row>13</xdr:row>
      <xdr:rowOff>97379</xdr:rowOff>
    </xdr:from>
    <xdr:to>
      <xdr:col>13</xdr:col>
      <xdr:colOff>491105</xdr:colOff>
      <xdr:row>27</xdr:row>
      <xdr:rowOff>6196</xdr:rowOff>
    </xdr:to>
    <xdr:graphicFrame macro="">
      <xdr:nvGraphicFramePr>
        <xdr:cNvPr id="205" name="Chart 204">
          <a:extLst>
            <a:ext uri="{FF2B5EF4-FFF2-40B4-BE49-F238E27FC236}">
              <a16:creationId xmlns:a16="http://schemas.microsoft.com/office/drawing/2014/main" id="{00000000-0008-0000-0200-0000C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5</xdr:col>
      <xdr:colOff>276892</xdr:colOff>
      <xdr:row>11</xdr:row>
      <xdr:rowOff>47900</xdr:rowOff>
    </xdr:from>
    <xdr:to>
      <xdr:col>6</xdr:col>
      <xdr:colOff>219075</xdr:colOff>
      <xdr:row>12</xdr:row>
      <xdr:rowOff>104775</xdr:rowOff>
    </xdr:to>
    <xdr:sp macro="" textlink="">
      <xdr:nvSpPr>
        <xdr:cNvPr id="206" name="TextBox 205">
          <a:extLst>
            <a:ext uri="{FF2B5EF4-FFF2-40B4-BE49-F238E27FC236}">
              <a16:creationId xmlns:a16="http://schemas.microsoft.com/office/drawing/2014/main" id="{00000000-0008-0000-0200-0000CE000000}"/>
            </a:ext>
          </a:extLst>
        </xdr:cNvPr>
        <xdr:cNvSpPr txBox="1"/>
      </xdr:nvSpPr>
      <xdr:spPr>
        <a:xfrm>
          <a:off x="3324892" y="2059580"/>
          <a:ext cx="551783" cy="239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solidFill>
              <a:latin typeface="Constantia" panose="02030602050306030303" pitchFamily="18" charset="0"/>
            </a:rPr>
            <a:t>Sales</a:t>
          </a:r>
        </a:p>
      </xdr:txBody>
    </xdr:sp>
    <xdr:clientData/>
  </xdr:twoCellAnchor>
  <xdr:twoCellAnchor>
    <xdr:from>
      <xdr:col>6</xdr:col>
      <xdr:colOff>224823</xdr:colOff>
      <xdr:row>11</xdr:row>
      <xdr:rowOff>47991</xdr:rowOff>
    </xdr:from>
    <xdr:to>
      <xdr:col>7</xdr:col>
      <xdr:colOff>228600</xdr:colOff>
      <xdr:row>12</xdr:row>
      <xdr:rowOff>114300</xdr:rowOff>
    </xdr:to>
    <xdr:sp macro="" textlink="">
      <xdr:nvSpPr>
        <xdr:cNvPr id="207" name="TextBox 206">
          <a:extLst>
            <a:ext uri="{FF2B5EF4-FFF2-40B4-BE49-F238E27FC236}">
              <a16:creationId xmlns:a16="http://schemas.microsoft.com/office/drawing/2014/main" id="{00000000-0008-0000-0200-0000CF000000}"/>
            </a:ext>
          </a:extLst>
        </xdr:cNvPr>
        <xdr:cNvSpPr txBox="1"/>
      </xdr:nvSpPr>
      <xdr:spPr>
        <a:xfrm>
          <a:off x="3882423" y="2059671"/>
          <a:ext cx="613377" cy="249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solidFill>
              <a:latin typeface="Constantia" panose="02030602050306030303" pitchFamily="18" charset="0"/>
            </a:rPr>
            <a:t>Profit</a:t>
          </a:r>
        </a:p>
      </xdr:txBody>
    </xdr:sp>
    <xdr:clientData/>
  </xdr:twoCellAnchor>
  <xdr:twoCellAnchor>
    <xdr:from>
      <xdr:col>7</xdr:col>
      <xdr:colOff>291465</xdr:colOff>
      <xdr:row>11</xdr:row>
      <xdr:rowOff>54755</xdr:rowOff>
    </xdr:from>
    <xdr:to>
      <xdr:col>8</xdr:col>
      <xdr:colOff>529590</xdr:colOff>
      <xdr:row>12</xdr:row>
      <xdr:rowOff>137160</xdr:rowOff>
    </xdr:to>
    <xdr:sp macro="" textlink="">
      <xdr:nvSpPr>
        <xdr:cNvPr id="208" name="TextBox 207">
          <a:extLst>
            <a:ext uri="{FF2B5EF4-FFF2-40B4-BE49-F238E27FC236}">
              <a16:creationId xmlns:a16="http://schemas.microsoft.com/office/drawing/2014/main" id="{00000000-0008-0000-0200-0000D0000000}"/>
            </a:ext>
          </a:extLst>
        </xdr:cNvPr>
        <xdr:cNvSpPr txBox="1"/>
      </xdr:nvSpPr>
      <xdr:spPr>
        <a:xfrm>
          <a:off x="4558665" y="2066435"/>
          <a:ext cx="847725" cy="265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solidFill>
              <a:latin typeface="Constantia" panose="02030602050306030303" pitchFamily="18" charset="0"/>
            </a:rPr>
            <a:t>Profit(%)</a:t>
          </a:r>
        </a:p>
      </xdr:txBody>
    </xdr:sp>
    <xdr:clientData/>
  </xdr:twoCellAnchor>
  <mc:AlternateContent xmlns:mc="http://schemas.openxmlformats.org/markup-compatibility/2006">
    <mc:Choice xmlns:a14="http://schemas.microsoft.com/office/drawing/2010/main" Requires="a14">
      <xdr:twoCellAnchor editAs="oneCell">
        <xdr:from>
          <xdr:col>9</xdr:col>
          <xdr:colOff>213360</xdr:colOff>
          <xdr:row>14</xdr:row>
          <xdr:rowOff>15240</xdr:rowOff>
        </xdr:from>
        <xdr:to>
          <xdr:col>9</xdr:col>
          <xdr:colOff>320040</xdr:colOff>
          <xdr:row>26</xdr:row>
          <xdr:rowOff>182880</xdr:rowOff>
        </xdr:to>
        <xdr:sp macro="" textlink="">
          <xdr:nvSpPr>
            <xdr:cNvPr id="6160" name="Scroll Bar 16" hidden="1">
              <a:extLst>
                <a:ext uri="{63B3BB69-23CF-44E3-9099-C40C66FF867C}">
                  <a14:compatExt spid="_x0000_s6160"/>
                </a:ext>
                <a:ext uri="{FF2B5EF4-FFF2-40B4-BE49-F238E27FC236}">
                  <a16:creationId xmlns:a16="http://schemas.microsoft.com/office/drawing/2014/main" id="{00000000-0008-0000-0200-000010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64394</xdr:colOff>
      <xdr:row>14</xdr:row>
      <xdr:rowOff>64950</xdr:rowOff>
    </xdr:from>
    <xdr:to>
      <xdr:col>17</xdr:col>
      <xdr:colOff>343436</xdr:colOff>
      <xdr:row>26</xdr:row>
      <xdr:rowOff>128789</xdr:rowOff>
    </xdr:to>
    <xdr:graphicFrame macro="">
      <xdr:nvGraphicFramePr>
        <xdr:cNvPr id="210" name="Chart 209">
          <a:extLst>
            <a:ext uri="{FF2B5EF4-FFF2-40B4-BE49-F238E27FC236}">
              <a16:creationId xmlns:a16="http://schemas.microsoft.com/office/drawing/2014/main" id="{00000000-0008-0000-0200-0000D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14</xdr:col>
      <xdr:colOff>130969</xdr:colOff>
      <xdr:row>30</xdr:row>
      <xdr:rowOff>154781</xdr:rowOff>
    </xdr:from>
    <xdr:to>
      <xdr:col>17</xdr:col>
      <xdr:colOff>261937</xdr:colOff>
      <xdr:row>40</xdr:row>
      <xdr:rowOff>166688</xdr:rowOff>
    </xdr:to>
    <xdr:graphicFrame macro="">
      <xdr:nvGraphicFramePr>
        <xdr:cNvPr id="212" name="Chart 211">
          <a:extLst>
            <a:ext uri="{FF2B5EF4-FFF2-40B4-BE49-F238E27FC236}">
              <a16:creationId xmlns:a16="http://schemas.microsoft.com/office/drawing/2014/main" id="{00000000-0008-0000-0200-0000D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18</xdr:col>
      <xdr:colOff>53623</xdr:colOff>
      <xdr:row>18</xdr:row>
      <xdr:rowOff>115711</xdr:rowOff>
    </xdr:from>
    <xdr:to>
      <xdr:col>18</xdr:col>
      <xdr:colOff>460023</xdr:colOff>
      <xdr:row>20</xdr:row>
      <xdr:rowOff>171978</xdr:rowOff>
    </xdr:to>
    <xdr:pic>
      <xdr:nvPicPr>
        <xdr:cNvPr id="109" name="Picture 108">
          <a:extLst>
            <a:ext uri="{FF2B5EF4-FFF2-40B4-BE49-F238E27FC236}">
              <a16:creationId xmlns:a16="http://schemas.microsoft.com/office/drawing/2014/main" id="{00000000-0008-0000-0200-00006D000000}"/>
            </a:ext>
          </a:extLst>
        </xdr:cNvPr>
        <xdr:cNvPicPr>
          <a:picLocks noChangeAspect="1"/>
        </xdr:cNvPicPr>
      </xdr:nvPicPr>
      <xdr:blipFill>
        <a:blip xmlns:r="http://schemas.openxmlformats.org/officeDocument/2006/relationships" r:embed="rId29" cstate="print">
          <a:extLst>
            <a:ext uri="{BEBA8EAE-BF5A-486C-A8C5-ECC9F3942E4B}">
              <a14:imgProps xmlns:a14="http://schemas.microsoft.com/office/drawing/2010/main">
                <a14:imgLayer r:embed="rId30">
                  <a14:imgEffect>
                    <a14:saturation sat="77000"/>
                  </a14:imgEffect>
                </a14:imgLayer>
              </a14:imgProps>
            </a:ext>
            <a:ext uri="{28A0092B-C50C-407E-A947-70E740481C1C}">
              <a14:useLocalDpi xmlns:a14="http://schemas.microsoft.com/office/drawing/2010/main" val="0"/>
            </a:ext>
          </a:extLst>
        </a:blip>
        <a:stretch>
          <a:fillRect/>
        </a:stretch>
      </xdr:blipFill>
      <xdr:spPr>
        <a:xfrm>
          <a:off x="11039123" y="3417711"/>
          <a:ext cx="406400" cy="423156"/>
        </a:xfrm>
        <a:prstGeom prst="rect">
          <a:avLst/>
        </a:prstGeom>
        <a:noFill/>
        <a:effectLst>
          <a:outerShdw blurRad="368300" dir="5400000" algn="ctr" rotWithShape="0">
            <a:schemeClr val="bg1"/>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VA" refreshedDate="45923.704191319448" createdVersion="7" refreshedVersion="7" minRefreshableVersion="3" recordCount="527" xr:uid="{8F8E6EFB-C032-4C0B-A207-FA66EC5544EC}">
  <cacheSource type="worksheet">
    <worksheetSource name="InputData[[PRODUCT ID]:[YEAR]]"/>
  </cacheSource>
  <cacheFields count="15">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9750533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P0024"/>
    <n v="9"/>
    <x v="0"/>
    <x v="0"/>
    <n v="0"/>
    <x v="0"/>
    <x v="0"/>
    <x v="0"/>
    <n v="144"/>
    <n v="156.96"/>
    <n v="1296"/>
    <n v="1412.64"/>
    <x v="0"/>
    <x v="0"/>
    <x v="0"/>
  </r>
  <r>
    <s v="P0038"/>
    <n v="15"/>
    <x v="1"/>
    <x v="1"/>
    <n v="0"/>
    <x v="1"/>
    <x v="1"/>
    <x v="1"/>
    <n v="72"/>
    <n v="79.92"/>
    <n v="1080"/>
    <n v="1198.8"/>
    <x v="1"/>
    <x v="0"/>
    <x v="0"/>
  </r>
  <r>
    <s v="P0013"/>
    <n v="6"/>
    <x v="2"/>
    <x v="1"/>
    <n v="0"/>
    <x v="2"/>
    <x v="2"/>
    <x v="1"/>
    <n v="112"/>
    <n v="122.08"/>
    <n v="672"/>
    <n v="732.48"/>
    <x v="1"/>
    <x v="0"/>
    <x v="0"/>
  </r>
  <r>
    <s v="P0004"/>
    <n v="5"/>
    <x v="2"/>
    <x v="0"/>
    <n v="0"/>
    <x v="3"/>
    <x v="3"/>
    <x v="2"/>
    <n v="44"/>
    <n v="48.84"/>
    <n v="220"/>
    <n v="244.20000000000002"/>
    <x v="2"/>
    <x v="0"/>
    <x v="0"/>
  </r>
  <r>
    <s v="P0035"/>
    <n v="12"/>
    <x v="1"/>
    <x v="0"/>
    <n v="0"/>
    <x v="4"/>
    <x v="4"/>
    <x v="3"/>
    <n v="5"/>
    <n v="6.7"/>
    <n v="60"/>
    <n v="80.400000000000006"/>
    <x v="3"/>
    <x v="0"/>
    <x v="0"/>
  </r>
  <r>
    <s v="P0031"/>
    <n v="1"/>
    <x v="2"/>
    <x v="1"/>
    <n v="0"/>
    <x v="5"/>
    <x v="4"/>
    <x v="1"/>
    <n v="93"/>
    <n v="104.16"/>
    <n v="93"/>
    <n v="104.16"/>
    <x v="4"/>
    <x v="0"/>
    <x v="0"/>
  </r>
  <r>
    <s v="P0003"/>
    <n v="8"/>
    <x v="2"/>
    <x v="1"/>
    <n v="0"/>
    <x v="6"/>
    <x v="3"/>
    <x v="1"/>
    <n v="71"/>
    <n v="80.94"/>
    <n v="568"/>
    <n v="647.52"/>
    <x v="4"/>
    <x v="0"/>
    <x v="0"/>
  </r>
  <r>
    <s v="P0025"/>
    <n v="4"/>
    <x v="2"/>
    <x v="0"/>
    <n v="0"/>
    <x v="7"/>
    <x v="0"/>
    <x v="3"/>
    <n v="7"/>
    <n v="8.33"/>
    <n v="28"/>
    <n v="33.32"/>
    <x v="4"/>
    <x v="0"/>
    <x v="0"/>
  </r>
  <r>
    <s v="P0037"/>
    <n v="3"/>
    <x v="2"/>
    <x v="1"/>
    <n v="0"/>
    <x v="8"/>
    <x v="1"/>
    <x v="1"/>
    <n v="67"/>
    <n v="85.76"/>
    <n v="201"/>
    <n v="257.28000000000003"/>
    <x v="5"/>
    <x v="0"/>
    <x v="0"/>
  </r>
  <r>
    <s v="P0014"/>
    <n v="4"/>
    <x v="0"/>
    <x v="0"/>
    <n v="0"/>
    <x v="9"/>
    <x v="2"/>
    <x v="1"/>
    <n v="112"/>
    <n v="146.72"/>
    <n v="448"/>
    <n v="586.88"/>
    <x v="5"/>
    <x v="0"/>
    <x v="0"/>
  </r>
  <r>
    <s v="P0042"/>
    <n v="4"/>
    <x v="2"/>
    <x v="0"/>
    <n v="0"/>
    <x v="10"/>
    <x v="1"/>
    <x v="0"/>
    <n v="120"/>
    <n v="162"/>
    <n v="480"/>
    <n v="648"/>
    <x v="5"/>
    <x v="0"/>
    <x v="0"/>
  </r>
  <r>
    <s v="P0042"/>
    <n v="10"/>
    <x v="1"/>
    <x v="1"/>
    <n v="0"/>
    <x v="10"/>
    <x v="1"/>
    <x v="0"/>
    <n v="120"/>
    <n v="162"/>
    <n v="1200"/>
    <n v="1620"/>
    <x v="6"/>
    <x v="0"/>
    <x v="0"/>
  </r>
  <r>
    <s v="P0044"/>
    <n v="13"/>
    <x v="2"/>
    <x v="0"/>
    <n v="0"/>
    <x v="11"/>
    <x v="1"/>
    <x v="1"/>
    <n v="76"/>
    <n v="82.08"/>
    <n v="988"/>
    <n v="1067.04"/>
    <x v="7"/>
    <x v="0"/>
    <x v="0"/>
  </r>
  <r>
    <s v="P0023"/>
    <n v="3"/>
    <x v="1"/>
    <x v="1"/>
    <n v="0"/>
    <x v="12"/>
    <x v="0"/>
    <x v="0"/>
    <n v="141"/>
    <n v="149.46"/>
    <n v="423"/>
    <n v="448.38"/>
    <x v="7"/>
    <x v="0"/>
    <x v="0"/>
  </r>
  <r>
    <s v="P0035"/>
    <n v="6"/>
    <x v="2"/>
    <x v="1"/>
    <n v="0"/>
    <x v="4"/>
    <x v="4"/>
    <x v="3"/>
    <n v="5"/>
    <n v="6.7"/>
    <n v="30"/>
    <n v="40.200000000000003"/>
    <x v="8"/>
    <x v="0"/>
    <x v="0"/>
  </r>
  <r>
    <s v="P0034"/>
    <n v="4"/>
    <x v="2"/>
    <x v="1"/>
    <n v="0"/>
    <x v="13"/>
    <x v="4"/>
    <x v="2"/>
    <n v="55"/>
    <n v="58.3"/>
    <n v="220"/>
    <n v="233.2"/>
    <x v="9"/>
    <x v="0"/>
    <x v="0"/>
  </r>
  <r>
    <s v="P0020"/>
    <n v="4"/>
    <x v="2"/>
    <x v="1"/>
    <n v="0"/>
    <x v="14"/>
    <x v="0"/>
    <x v="2"/>
    <n v="61"/>
    <n v="76.25"/>
    <n v="244"/>
    <n v="305"/>
    <x v="9"/>
    <x v="0"/>
    <x v="0"/>
  </r>
  <r>
    <s v="P0004"/>
    <n v="15"/>
    <x v="0"/>
    <x v="1"/>
    <n v="0"/>
    <x v="3"/>
    <x v="3"/>
    <x v="2"/>
    <n v="44"/>
    <n v="48.84"/>
    <n v="660"/>
    <n v="732.6"/>
    <x v="10"/>
    <x v="0"/>
    <x v="0"/>
  </r>
  <r>
    <s v="P0003"/>
    <n v="9"/>
    <x v="2"/>
    <x v="0"/>
    <n v="0"/>
    <x v="6"/>
    <x v="3"/>
    <x v="1"/>
    <n v="71"/>
    <n v="80.94"/>
    <n v="639"/>
    <n v="728.46"/>
    <x v="10"/>
    <x v="0"/>
    <x v="0"/>
  </r>
  <r>
    <s v="P0042"/>
    <n v="6"/>
    <x v="2"/>
    <x v="0"/>
    <n v="0"/>
    <x v="10"/>
    <x v="1"/>
    <x v="0"/>
    <n v="120"/>
    <n v="162"/>
    <n v="720"/>
    <n v="972"/>
    <x v="10"/>
    <x v="0"/>
    <x v="0"/>
  </r>
  <r>
    <s v="P0034"/>
    <n v="6"/>
    <x v="2"/>
    <x v="1"/>
    <n v="0"/>
    <x v="13"/>
    <x v="4"/>
    <x v="2"/>
    <n v="55"/>
    <n v="58.3"/>
    <n v="330"/>
    <n v="349.79999999999995"/>
    <x v="11"/>
    <x v="0"/>
    <x v="0"/>
  </r>
  <r>
    <s v="P0035"/>
    <n v="7"/>
    <x v="2"/>
    <x v="0"/>
    <n v="0"/>
    <x v="4"/>
    <x v="4"/>
    <x v="3"/>
    <n v="5"/>
    <n v="6.7"/>
    <n v="35"/>
    <n v="46.9"/>
    <x v="11"/>
    <x v="0"/>
    <x v="0"/>
  </r>
  <r>
    <s v="P0031"/>
    <n v="14"/>
    <x v="2"/>
    <x v="0"/>
    <n v="0"/>
    <x v="5"/>
    <x v="4"/>
    <x v="1"/>
    <n v="93"/>
    <n v="104.16"/>
    <n v="1302"/>
    <n v="1458.24"/>
    <x v="11"/>
    <x v="0"/>
    <x v="0"/>
  </r>
  <r>
    <s v="P0044"/>
    <n v="9"/>
    <x v="0"/>
    <x v="1"/>
    <n v="0"/>
    <x v="11"/>
    <x v="1"/>
    <x v="1"/>
    <n v="76"/>
    <n v="82.08"/>
    <n v="684"/>
    <n v="738.72"/>
    <x v="12"/>
    <x v="0"/>
    <x v="0"/>
  </r>
  <r>
    <s v="P0006"/>
    <n v="7"/>
    <x v="1"/>
    <x v="1"/>
    <n v="0"/>
    <x v="15"/>
    <x v="3"/>
    <x v="1"/>
    <n v="75"/>
    <n v="85.5"/>
    <n v="525"/>
    <n v="598.5"/>
    <x v="12"/>
    <x v="0"/>
    <x v="0"/>
  </r>
  <r>
    <s v="P0001"/>
    <n v="7"/>
    <x v="1"/>
    <x v="0"/>
    <n v="0"/>
    <x v="16"/>
    <x v="3"/>
    <x v="1"/>
    <n v="98"/>
    <n v="103.88"/>
    <n v="686"/>
    <n v="727.16"/>
    <x v="12"/>
    <x v="0"/>
    <x v="0"/>
  </r>
  <r>
    <s v="P0040"/>
    <n v="7"/>
    <x v="0"/>
    <x v="0"/>
    <n v="0"/>
    <x v="17"/>
    <x v="1"/>
    <x v="1"/>
    <n v="90"/>
    <n v="115.2"/>
    <n v="630"/>
    <n v="806.4"/>
    <x v="13"/>
    <x v="0"/>
    <x v="0"/>
  </r>
  <r>
    <s v="P0032"/>
    <n v="3"/>
    <x v="0"/>
    <x v="0"/>
    <n v="0"/>
    <x v="18"/>
    <x v="4"/>
    <x v="1"/>
    <n v="89"/>
    <n v="117.48"/>
    <n v="267"/>
    <n v="352.44"/>
    <x v="13"/>
    <x v="0"/>
    <x v="0"/>
  </r>
  <r>
    <s v="P0004"/>
    <n v="10"/>
    <x v="1"/>
    <x v="1"/>
    <n v="0"/>
    <x v="3"/>
    <x v="3"/>
    <x v="2"/>
    <n v="44"/>
    <n v="48.84"/>
    <n v="440"/>
    <n v="488.40000000000003"/>
    <x v="14"/>
    <x v="0"/>
    <x v="0"/>
  </r>
  <r>
    <s v="P0029"/>
    <n v="2"/>
    <x v="2"/>
    <x v="1"/>
    <n v="0"/>
    <x v="19"/>
    <x v="4"/>
    <x v="2"/>
    <n v="47"/>
    <n v="53.11"/>
    <n v="94"/>
    <n v="106.22"/>
    <x v="14"/>
    <x v="0"/>
    <x v="0"/>
  </r>
  <r>
    <s v="P0010"/>
    <n v="7"/>
    <x v="1"/>
    <x v="0"/>
    <n v="0"/>
    <x v="20"/>
    <x v="2"/>
    <x v="0"/>
    <n v="148"/>
    <n v="164.28"/>
    <n v="1036"/>
    <n v="1149.96"/>
    <x v="1"/>
    <x v="1"/>
    <x v="0"/>
  </r>
  <r>
    <s v="P0016"/>
    <n v="13"/>
    <x v="2"/>
    <x v="0"/>
    <n v="0"/>
    <x v="21"/>
    <x v="2"/>
    <x v="3"/>
    <n v="13"/>
    <n v="16.64"/>
    <n v="169"/>
    <n v="216.32"/>
    <x v="2"/>
    <x v="1"/>
    <x v="0"/>
  </r>
  <r>
    <s v="P0022"/>
    <n v="2"/>
    <x v="0"/>
    <x v="1"/>
    <n v="0"/>
    <x v="22"/>
    <x v="0"/>
    <x v="0"/>
    <n v="121"/>
    <n v="141.57"/>
    <n v="242"/>
    <n v="283.14"/>
    <x v="2"/>
    <x v="1"/>
    <x v="0"/>
  </r>
  <r>
    <s v="P0037"/>
    <n v="4"/>
    <x v="1"/>
    <x v="0"/>
    <n v="0"/>
    <x v="8"/>
    <x v="1"/>
    <x v="1"/>
    <n v="67"/>
    <n v="85.76"/>
    <n v="268"/>
    <n v="343.04"/>
    <x v="3"/>
    <x v="1"/>
    <x v="0"/>
  </r>
  <r>
    <s v="P0043"/>
    <n v="7"/>
    <x v="1"/>
    <x v="1"/>
    <n v="0"/>
    <x v="23"/>
    <x v="1"/>
    <x v="1"/>
    <n v="67"/>
    <n v="83.08"/>
    <n v="469"/>
    <n v="581.55999999999995"/>
    <x v="15"/>
    <x v="1"/>
    <x v="0"/>
  </r>
  <r>
    <s v="P0005"/>
    <n v="1"/>
    <x v="2"/>
    <x v="1"/>
    <n v="0"/>
    <x v="24"/>
    <x v="3"/>
    <x v="0"/>
    <n v="133"/>
    <n v="155.61000000000001"/>
    <n v="133"/>
    <n v="155.61000000000001"/>
    <x v="15"/>
    <x v="1"/>
    <x v="0"/>
  </r>
  <r>
    <s v="P0043"/>
    <n v="9"/>
    <x v="2"/>
    <x v="1"/>
    <n v="0"/>
    <x v="23"/>
    <x v="1"/>
    <x v="1"/>
    <n v="67"/>
    <n v="83.08"/>
    <n v="603"/>
    <n v="747.72"/>
    <x v="15"/>
    <x v="1"/>
    <x v="0"/>
  </r>
  <r>
    <s v="P0035"/>
    <n v="1"/>
    <x v="2"/>
    <x v="1"/>
    <n v="0"/>
    <x v="4"/>
    <x v="4"/>
    <x v="3"/>
    <n v="5"/>
    <n v="6.7"/>
    <n v="5"/>
    <n v="6.7"/>
    <x v="16"/>
    <x v="1"/>
    <x v="0"/>
  </r>
  <r>
    <s v="P0034"/>
    <n v="14"/>
    <x v="2"/>
    <x v="0"/>
    <n v="0"/>
    <x v="13"/>
    <x v="4"/>
    <x v="2"/>
    <n v="55"/>
    <n v="58.3"/>
    <n v="770"/>
    <n v="816.19999999999993"/>
    <x v="4"/>
    <x v="1"/>
    <x v="0"/>
  </r>
  <r>
    <s v="P0008"/>
    <n v="7"/>
    <x v="2"/>
    <x v="1"/>
    <n v="0"/>
    <x v="25"/>
    <x v="3"/>
    <x v="1"/>
    <n v="83"/>
    <n v="94.62"/>
    <n v="581"/>
    <n v="662.34"/>
    <x v="6"/>
    <x v="1"/>
    <x v="0"/>
  </r>
  <r>
    <s v="P0023"/>
    <n v="9"/>
    <x v="1"/>
    <x v="1"/>
    <n v="0"/>
    <x v="12"/>
    <x v="0"/>
    <x v="0"/>
    <n v="141"/>
    <n v="149.46"/>
    <n v="1269"/>
    <n v="1345.14"/>
    <x v="6"/>
    <x v="1"/>
    <x v="0"/>
  </r>
  <r>
    <s v="P0027"/>
    <n v="4"/>
    <x v="2"/>
    <x v="0"/>
    <n v="0"/>
    <x v="26"/>
    <x v="4"/>
    <x v="2"/>
    <n v="48"/>
    <n v="57.120000000000005"/>
    <n v="192"/>
    <n v="228.48000000000002"/>
    <x v="17"/>
    <x v="1"/>
    <x v="0"/>
  </r>
  <r>
    <s v="P0015"/>
    <n v="6"/>
    <x v="1"/>
    <x v="1"/>
    <n v="0"/>
    <x v="27"/>
    <x v="2"/>
    <x v="3"/>
    <n v="12"/>
    <n v="15.719999999999999"/>
    <n v="72"/>
    <n v="94.32"/>
    <x v="7"/>
    <x v="1"/>
    <x v="0"/>
  </r>
  <r>
    <s v="P0030"/>
    <n v="11"/>
    <x v="1"/>
    <x v="1"/>
    <n v="0"/>
    <x v="28"/>
    <x v="4"/>
    <x v="0"/>
    <n v="148"/>
    <n v="201.28"/>
    <n v="1628"/>
    <n v="2214.08"/>
    <x v="9"/>
    <x v="1"/>
    <x v="0"/>
  </r>
  <r>
    <s v="P0013"/>
    <n v="5"/>
    <x v="1"/>
    <x v="1"/>
    <n v="0"/>
    <x v="2"/>
    <x v="2"/>
    <x v="1"/>
    <n v="112"/>
    <n v="122.08"/>
    <n v="560"/>
    <n v="610.4"/>
    <x v="18"/>
    <x v="1"/>
    <x v="0"/>
  </r>
  <r>
    <s v="P0025"/>
    <n v="3"/>
    <x v="2"/>
    <x v="1"/>
    <n v="0"/>
    <x v="7"/>
    <x v="0"/>
    <x v="3"/>
    <n v="7"/>
    <n v="8.33"/>
    <n v="21"/>
    <n v="24.990000000000002"/>
    <x v="19"/>
    <x v="1"/>
    <x v="0"/>
  </r>
  <r>
    <s v="P0005"/>
    <n v="2"/>
    <x v="2"/>
    <x v="0"/>
    <n v="0"/>
    <x v="24"/>
    <x v="3"/>
    <x v="0"/>
    <n v="133"/>
    <n v="155.61000000000001"/>
    <n v="266"/>
    <n v="311.22000000000003"/>
    <x v="19"/>
    <x v="1"/>
    <x v="0"/>
  </r>
  <r>
    <s v="P0002"/>
    <n v="4"/>
    <x v="0"/>
    <x v="0"/>
    <n v="0"/>
    <x v="29"/>
    <x v="3"/>
    <x v="1"/>
    <n v="105"/>
    <n v="142.80000000000001"/>
    <n v="420"/>
    <n v="571.20000000000005"/>
    <x v="11"/>
    <x v="1"/>
    <x v="0"/>
  </r>
  <r>
    <s v="P0032"/>
    <n v="11"/>
    <x v="1"/>
    <x v="1"/>
    <n v="0"/>
    <x v="18"/>
    <x v="4"/>
    <x v="1"/>
    <n v="89"/>
    <n v="117.48"/>
    <n v="979"/>
    <n v="1292.28"/>
    <x v="11"/>
    <x v="1"/>
    <x v="0"/>
  </r>
  <r>
    <s v="P0030"/>
    <n v="2"/>
    <x v="2"/>
    <x v="0"/>
    <n v="0"/>
    <x v="28"/>
    <x v="4"/>
    <x v="0"/>
    <n v="148"/>
    <n v="201.28"/>
    <n v="296"/>
    <n v="402.56"/>
    <x v="11"/>
    <x v="1"/>
    <x v="0"/>
  </r>
  <r>
    <s v="P0018"/>
    <n v="11"/>
    <x v="0"/>
    <x v="0"/>
    <n v="0"/>
    <x v="30"/>
    <x v="2"/>
    <x v="3"/>
    <n v="37"/>
    <n v="49.21"/>
    <n v="407"/>
    <n v="541.31000000000006"/>
    <x v="13"/>
    <x v="1"/>
    <x v="0"/>
  </r>
  <r>
    <s v="P0011"/>
    <n v="1"/>
    <x v="2"/>
    <x v="0"/>
    <n v="0"/>
    <x v="31"/>
    <x v="2"/>
    <x v="2"/>
    <n v="44"/>
    <n v="48.4"/>
    <n v="44"/>
    <n v="48.4"/>
    <x v="2"/>
    <x v="2"/>
    <x v="0"/>
  </r>
  <r>
    <s v="P0021"/>
    <n v="9"/>
    <x v="2"/>
    <x v="1"/>
    <n v="0"/>
    <x v="32"/>
    <x v="0"/>
    <x v="0"/>
    <n v="126"/>
    <n v="162.54"/>
    <n v="1134"/>
    <n v="1462.86"/>
    <x v="20"/>
    <x v="2"/>
    <x v="0"/>
  </r>
  <r>
    <s v="P0027"/>
    <n v="6"/>
    <x v="1"/>
    <x v="1"/>
    <n v="0"/>
    <x v="26"/>
    <x v="4"/>
    <x v="2"/>
    <n v="48"/>
    <n v="57.120000000000005"/>
    <n v="288"/>
    <n v="342.72"/>
    <x v="21"/>
    <x v="2"/>
    <x v="0"/>
  </r>
  <r>
    <s v="P0044"/>
    <n v="9"/>
    <x v="1"/>
    <x v="0"/>
    <n v="0"/>
    <x v="11"/>
    <x v="1"/>
    <x v="1"/>
    <n v="76"/>
    <n v="82.08"/>
    <n v="684"/>
    <n v="738.72"/>
    <x v="21"/>
    <x v="2"/>
    <x v="0"/>
  </r>
  <r>
    <s v="P0029"/>
    <n v="6"/>
    <x v="0"/>
    <x v="0"/>
    <n v="0"/>
    <x v="19"/>
    <x v="4"/>
    <x v="2"/>
    <n v="47"/>
    <n v="53.11"/>
    <n v="282"/>
    <n v="318.65999999999997"/>
    <x v="4"/>
    <x v="2"/>
    <x v="0"/>
  </r>
  <r>
    <s v="P0025"/>
    <n v="11"/>
    <x v="2"/>
    <x v="1"/>
    <n v="0"/>
    <x v="7"/>
    <x v="0"/>
    <x v="3"/>
    <n v="7"/>
    <n v="8.33"/>
    <n v="77"/>
    <n v="91.63"/>
    <x v="5"/>
    <x v="2"/>
    <x v="0"/>
  </r>
  <r>
    <s v="P0028"/>
    <n v="10"/>
    <x v="0"/>
    <x v="1"/>
    <n v="0"/>
    <x v="33"/>
    <x v="4"/>
    <x v="3"/>
    <n v="37"/>
    <n v="41.81"/>
    <n v="370"/>
    <n v="418.1"/>
    <x v="22"/>
    <x v="2"/>
    <x v="0"/>
  </r>
  <r>
    <s v="P0039"/>
    <n v="11"/>
    <x v="1"/>
    <x v="1"/>
    <n v="0"/>
    <x v="34"/>
    <x v="1"/>
    <x v="3"/>
    <n v="37"/>
    <n v="42.55"/>
    <n v="407"/>
    <n v="468.04999999999995"/>
    <x v="17"/>
    <x v="2"/>
    <x v="0"/>
  </r>
  <r>
    <s v="P0012"/>
    <n v="14"/>
    <x v="2"/>
    <x v="1"/>
    <n v="0"/>
    <x v="35"/>
    <x v="2"/>
    <x v="1"/>
    <n v="73"/>
    <n v="94.17"/>
    <n v="1022"/>
    <n v="1318.38"/>
    <x v="23"/>
    <x v="2"/>
    <x v="0"/>
  </r>
  <r>
    <s v="P0042"/>
    <n v="8"/>
    <x v="0"/>
    <x v="1"/>
    <n v="0"/>
    <x v="10"/>
    <x v="1"/>
    <x v="0"/>
    <n v="120"/>
    <n v="162"/>
    <n v="960"/>
    <n v="1296"/>
    <x v="7"/>
    <x v="2"/>
    <x v="0"/>
  </r>
  <r>
    <s v="P0028"/>
    <n v="9"/>
    <x v="1"/>
    <x v="1"/>
    <n v="0"/>
    <x v="33"/>
    <x v="4"/>
    <x v="3"/>
    <n v="37"/>
    <n v="41.81"/>
    <n v="333"/>
    <n v="376.29"/>
    <x v="8"/>
    <x v="2"/>
    <x v="0"/>
  </r>
  <r>
    <s v="P0020"/>
    <n v="13"/>
    <x v="1"/>
    <x v="0"/>
    <n v="0"/>
    <x v="14"/>
    <x v="0"/>
    <x v="2"/>
    <n v="61"/>
    <n v="76.25"/>
    <n v="793"/>
    <n v="991.25"/>
    <x v="10"/>
    <x v="2"/>
    <x v="0"/>
  </r>
  <r>
    <s v="P0039"/>
    <n v="7"/>
    <x v="2"/>
    <x v="0"/>
    <n v="0"/>
    <x v="34"/>
    <x v="1"/>
    <x v="3"/>
    <n v="37"/>
    <n v="42.55"/>
    <n v="259"/>
    <n v="297.84999999999997"/>
    <x v="10"/>
    <x v="2"/>
    <x v="0"/>
  </r>
  <r>
    <s v="P0002"/>
    <n v="8"/>
    <x v="1"/>
    <x v="0"/>
    <n v="0"/>
    <x v="29"/>
    <x v="3"/>
    <x v="1"/>
    <n v="105"/>
    <n v="142.80000000000001"/>
    <n v="840"/>
    <n v="1142.4000000000001"/>
    <x v="18"/>
    <x v="2"/>
    <x v="0"/>
  </r>
  <r>
    <s v="P0012"/>
    <n v="4"/>
    <x v="1"/>
    <x v="0"/>
    <n v="0"/>
    <x v="35"/>
    <x v="2"/>
    <x v="1"/>
    <n v="73"/>
    <n v="94.17"/>
    <n v="292"/>
    <n v="376.68"/>
    <x v="18"/>
    <x v="2"/>
    <x v="0"/>
  </r>
  <r>
    <s v="P0024"/>
    <n v="14"/>
    <x v="1"/>
    <x v="1"/>
    <n v="0"/>
    <x v="0"/>
    <x v="0"/>
    <x v="0"/>
    <n v="144"/>
    <n v="156.96"/>
    <n v="2016"/>
    <n v="2197.44"/>
    <x v="11"/>
    <x v="2"/>
    <x v="0"/>
  </r>
  <r>
    <s v="P0006"/>
    <n v="4"/>
    <x v="2"/>
    <x v="1"/>
    <n v="0"/>
    <x v="15"/>
    <x v="3"/>
    <x v="1"/>
    <n v="75"/>
    <n v="85.5"/>
    <n v="300"/>
    <n v="342"/>
    <x v="11"/>
    <x v="2"/>
    <x v="0"/>
  </r>
  <r>
    <s v="P0029"/>
    <n v="8"/>
    <x v="2"/>
    <x v="1"/>
    <n v="0"/>
    <x v="19"/>
    <x v="4"/>
    <x v="2"/>
    <n v="47"/>
    <n v="53.11"/>
    <n v="376"/>
    <n v="424.88"/>
    <x v="11"/>
    <x v="2"/>
    <x v="0"/>
  </r>
  <r>
    <s v="P0038"/>
    <n v="2"/>
    <x v="2"/>
    <x v="0"/>
    <n v="0"/>
    <x v="1"/>
    <x v="1"/>
    <x v="1"/>
    <n v="72"/>
    <n v="79.92"/>
    <n v="144"/>
    <n v="159.84"/>
    <x v="11"/>
    <x v="2"/>
    <x v="0"/>
  </r>
  <r>
    <s v="P0001"/>
    <n v="4"/>
    <x v="2"/>
    <x v="1"/>
    <n v="0"/>
    <x v="16"/>
    <x v="3"/>
    <x v="1"/>
    <n v="98"/>
    <n v="103.88"/>
    <n v="392"/>
    <n v="415.52"/>
    <x v="12"/>
    <x v="2"/>
    <x v="0"/>
  </r>
  <r>
    <s v="P0042"/>
    <n v="1"/>
    <x v="2"/>
    <x v="1"/>
    <n v="0"/>
    <x v="10"/>
    <x v="1"/>
    <x v="0"/>
    <n v="120"/>
    <n v="162"/>
    <n v="120"/>
    <n v="162"/>
    <x v="12"/>
    <x v="2"/>
    <x v="0"/>
  </r>
  <r>
    <s v="P0010"/>
    <n v="9"/>
    <x v="2"/>
    <x v="0"/>
    <n v="0"/>
    <x v="20"/>
    <x v="2"/>
    <x v="0"/>
    <n v="148"/>
    <n v="164.28"/>
    <n v="1332"/>
    <n v="1478.52"/>
    <x v="12"/>
    <x v="2"/>
    <x v="0"/>
  </r>
  <r>
    <s v="P0030"/>
    <n v="3"/>
    <x v="2"/>
    <x v="0"/>
    <n v="0"/>
    <x v="28"/>
    <x v="4"/>
    <x v="0"/>
    <n v="148"/>
    <n v="201.28"/>
    <n v="444"/>
    <n v="603.84"/>
    <x v="13"/>
    <x v="2"/>
    <x v="0"/>
  </r>
  <r>
    <s v="P0007"/>
    <n v="8"/>
    <x v="1"/>
    <x v="1"/>
    <n v="0"/>
    <x v="36"/>
    <x v="3"/>
    <x v="2"/>
    <n v="43"/>
    <n v="47.730000000000004"/>
    <n v="344"/>
    <n v="381.84000000000003"/>
    <x v="14"/>
    <x v="2"/>
    <x v="0"/>
  </r>
  <r>
    <s v="P0038"/>
    <n v="1"/>
    <x v="1"/>
    <x v="1"/>
    <n v="0"/>
    <x v="1"/>
    <x v="1"/>
    <x v="1"/>
    <n v="72"/>
    <n v="79.92"/>
    <n v="72"/>
    <n v="79.92"/>
    <x v="24"/>
    <x v="2"/>
    <x v="0"/>
  </r>
  <r>
    <s v="P0042"/>
    <n v="3"/>
    <x v="2"/>
    <x v="1"/>
    <n v="0"/>
    <x v="10"/>
    <x v="1"/>
    <x v="0"/>
    <n v="120"/>
    <n v="162"/>
    <n v="360"/>
    <n v="486"/>
    <x v="25"/>
    <x v="2"/>
    <x v="0"/>
  </r>
  <r>
    <s v="P0040"/>
    <n v="4"/>
    <x v="2"/>
    <x v="1"/>
    <n v="0"/>
    <x v="17"/>
    <x v="1"/>
    <x v="1"/>
    <n v="90"/>
    <n v="115.2"/>
    <n v="360"/>
    <n v="460.8"/>
    <x v="3"/>
    <x v="3"/>
    <x v="0"/>
  </r>
  <r>
    <s v="P0009"/>
    <n v="9"/>
    <x v="1"/>
    <x v="1"/>
    <n v="0"/>
    <x v="37"/>
    <x v="3"/>
    <x v="3"/>
    <n v="6"/>
    <n v="7.8599999999999994"/>
    <n v="54"/>
    <n v="70.739999999999995"/>
    <x v="3"/>
    <x v="3"/>
    <x v="0"/>
  </r>
  <r>
    <s v="P0031"/>
    <n v="15"/>
    <x v="1"/>
    <x v="0"/>
    <n v="0"/>
    <x v="5"/>
    <x v="4"/>
    <x v="1"/>
    <n v="93"/>
    <n v="104.16"/>
    <n v="1395"/>
    <n v="1562.3999999999999"/>
    <x v="15"/>
    <x v="3"/>
    <x v="0"/>
  </r>
  <r>
    <s v="P0005"/>
    <n v="3"/>
    <x v="1"/>
    <x v="0"/>
    <n v="0"/>
    <x v="24"/>
    <x v="3"/>
    <x v="0"/>
    <n v="133"/>
    <n v="155.61000000000001"/>
    <n v="399"/>
    <n v="466.83000000000004"/>
    <x v="4"/>
    <x v="3"/>
    <x v="0"/>
  </r>
  <r>
    <s v="P0022"/>
    <n v="14"/>
    <x v="2"/>
    <x v="0"/>
    <n v="0"/>
    <x v="22"/>
    <x v="0"/>
    <x v="0"/>
    <n v="121"/>
    <n v="141.57"/>
    <n v="1694"/>
    <n v="1981.98"/>
    <x v="26"/>
    <x v="3"/>
    <x v="0"/>
  </r>
  <r>
    <s v="P0037"/>
    <n v="3"/>
    <x v="2"/>
    <x v="1"/>
    <n v="0"/>
    <x v="8"/>
    <x v="1"/>
    <x v="1"/>
    <n v="67"/>
    <n v="85.76"/>
    <n v="201"/>
    <n v="257.28000000000003"/>
    <x v="6"/>
    <x v="3"/>
    <x v="0"/>
  </r>
  <r>
    <s v="P0029"/>
    <n v="4"/>
    <x v="2"/>
    <x v="0"/>
    <n v="0"/>
    <x v="19"/>
    <x v="4"/>
    <x v="2"/>
    <n v="47"/>
    <n v="53.11"/>
    <n v="188"/>
    <n v="212.44"/>
    <x v="6"/>
    <x v="3"/>
    <x v="0"/>
  </r>
  <r>
    <s v="P0027"/>
    <n v="9"/>
    <x v="2"/>
    <x v="0"/>
    <n v="0"/>
    <x v="26"/>
    <x v="4"/>
    <x v="2"/>
    <n v="48"/>
    <n v="57.120000000000005"/>
    <n v="432"/>
    <n v="514.08000000000004"/>
    <x v="6"/>
    <x v="3"/>
    <x v="0"/>
  </r>
  <r>
    <s v="P0033"/>
    <n v="13"/>
    <x v="2"/>
    <x v="1"/>
    <n v="0"/>
    <x v="38"/>
    <x v="4"/>
    <x v="1"/>
    <n v="95"/>
    <n v="119.7"/>
    <n v="1235"/>
    <n v="1556.1000000000001"/>
    <x v="6"/>
    <x v="3"/>
    <x v="0"/>
  </r>
  <r>
    <s v="P0017"/>
    <n v="3"/>
    <x v="2"/>
    <x v="0"/>
    <n v="0"/>
    <x v="39"/>
    <x v="2"/>
    <x v="0"/>
    <n v="134"/>
    <n v="156.78"/>
    <n v="402"/>
    <n v="470.34000000000003"/>
    <x v="17"/>
    <x v="3"/>
    <x v="0"/>
  </r>
  <r>
    <s v="P0018"/>
    <n v="15"/>
    <x v="2"/>
    <x v="1"/>
    <n v="0"/>
    <x v="30"/>
    <x v="2"/>
    <x v="3"/>
    <n v="37"/>
    <n v="49.21"/>
    <n v="555"/>
    <n v="738.15"/>
    <x v="23"/>
    <x v="3"/>
    <x v="0"/>
  </r>
  <r>
    <s v="P0038"/>
    <n v="9"/>
    <x v="0"/>
    <x v="0"/>
    <n v="0"/>
    <x v="1"/>
    <x v="1"/>
    <x v="1"/>
    <n v="72"/>
    <n v="79.92"/>
    <n v="648"/>
    <n v="719.28"/>
    <x v="7"/>
    <x v="3"/>
    <x v="0"/>
  </r>
  <r>
    <s v="P0019"/>
    <n v="13"/>
    <x v="2"/>
    <x v="1"/>
    <n v="0"/>
    <x v="40"/>
    <x v="2"/>
    <x v="0"/>
    <n v="150"/>
    <n v="210"/>
    <n v="1950"/>
    <n v="2730"/>
    <x v="7"/>
    <x v="3"/>
    <x v="0"/>
  </r>
  <r>
    <s v="P0042"/>
    <n v="6"/>
    <x v="2"/>
    <x v="0"/>
    <n v="0"/>
    <x v="10"/>
    <x v="1"/>
    <x v="0"/>
    <n v="120"/>
    <n v="162"/>
    <n v="720"/>
    <n v="972"/>
    <x v="19"/>
    <x v="3"/>
    <x v="0"/>
  </r>
  <r>
    <s v="P0028"/>
    <n v="10"/>
    <x v="2"/>
    <x v="0"/>
    <n v="0"/>
    <x v="33"/>
    <x v="4"/>
    <x v="3"/>
    <n v="37"/>
    <n v="41.81"/>
    <n v="370"/>
    <n v="418.1"/>
    <x v="19"/>
    <x v="3"/>
    <x v="0"/>
  </r>
  <r>
    <s v="P0030"/>
    <n v="2"/>
    <x v="1"/>
    <x v="0"/>
    <n v="0"/>
    <x v="28"/>
    <x v="4"/>
    <x v="0"/>
    <n v="148"/>
    <n v="201.28"/>
    <n v="296"/>
    <n v="402.56"/>
    <x v="27"/>
    <x v="3"/>
    <x v="0"/>
  </r>
  <r>
    <s v="P0037"/>
    <n v="3"/>
    <x v="2"/>
    <x v="0"/>
    <n v="0"/>
    <x v="8"/>
    <x v="1"/>
    <x v="1"/>
    <n v="67"/>
    <n v="85.76"/>
    <n v="201"/>
    <n v="257.28000000000003"/>
    <x v="12"/>
    <x v="3"/>
    <x v="0"/>
  </r>
  <r>
    <s v="P0030"/>
    <n v="7"/>
    <x v="2"/>
    <x v="0"/>
    <n v="0"/>
    <x v="28"/>
    <x v="4"/>
    <x v="0"/>
    <n v="148"/>
    <n v="201.28"/>
    <n v="1036"/>
    <n v="1408.96"/>
    <x v="28"/>
    <x v="3"/>
    <x v="0"/>
  </r>
  <r>
    <s v="P0029"/>
    <n v="1"/>
    <x v="2"/>
    <x v="0"/>
    <n v="0"/>
    <x v="19"/>
    <x v="4"/>
    <x v="2"/>
    <n v="47"/>
    <n v="53.11"/>
    <n v="47"/>
    <n v="53.11"/>
    <x v="24"/>
    <x v="3"/>
    <x v="0"/>
  </r>
  <r>
    <s v="P0018"/>
    <n v="3"/>
    <x v="1"/>
    <x v="1"/>
    <n v="0"/>
    <x v="30"/>
    <x v="2"/>
    <x v="3"/>
    <n v="37"/>
    <n v="49.21"/>
    <n v="111"/>
    <n v="147.63"/>
    <x v="0"/>
    <x v="4"/>
    <x v="0"/>
  </r>
  <r>
    <s v="P0042"/>
    <n v="1"/>
    <x v="1"/>
    <x v="1"/>
    <n v="0"/>
    <x v="10"/>
    <x v="1"/>
    <x v="0"/>
    <n v="120"/>
    <n v="162"/>
    <n v="120"/>
    <n v="162"/>
    <x v="0"/>
    <x v="4"/>
    <x v="0"/>
  </r>
  <r>
    <s v="P0034"/>
    <n v="3"/>
    <x v="1"/>
    <x v="0"/>
    <n v="0"/>
    <x v="13"/>
    <x v="4"/>
    <x v="2"/>
    <n v="55"/>
    <n v="58.3"/>
    <n v="165"/>
    <n v="174.89999999999998"/>
    <x v="2"/>
    <x v="4"/>
    <x v="0"/>
  </r>
  <r>
    <s v="P0015"/>
    <n v="13"/>
    <x v="1"/>
    <x v="0"/>
    <n v="0"/>
    <x v="27"/>
    <x v="2"/>
    <x v="3"/>
    <n v="12"/>
    <n v="15.719999999999999"/>
    <n v="156"/>
    <n v="204.35999999999999"/>
    <x v="3"/>
    <x v="4"/>
    <x v="0"/>
  </r>
  <r>
    <s v="P0014"/>
    <n v="4"/>
    <x v="2"/>
    <x v="1"/>
    <n v="0"/>
    <x v="9"/>
    <x v="2"/>
    <x v="1"/>
    <n v="112"/>
    <n v="146.72"/>
    <n v="448"/>
    <n v="586.88"/>
    <x v="3"/>
    <x v="4"/>
    <x v="0"/>
  </r>
  <r>
    <s v="P0009"/>
    <n v="13"/>
    <x v="2"/>
    <x v="1"/>
    <n v="0"/>
    <x v="37"/>
    <x v="3"/>
    <x v="3"/>
    <n v="6"/>
    <n v="7.8599999999999994"/>
    <n v="78"/>
    <n v="102.17999999999999"/>
    <x v="15"/>
    <x v="4"/>
    <x v="0"/>
  </r>
  <r>
    <s v="P0008"/>
    <n v="15"/>
    <x v="2"/>
    <x v="0"/>
    <n v="0"/>
    <x v="25"/>
    <x v="3"/>
    <x v="1"/>
    <n v="83"/>
    <n v="94.62"/>
    <n v="1245"/>
    <n v="1419.3000000000002"/>
    <x v="16"/>
    <x v="4"/>
    <x v="0"/>
  </r>
  <r>
    <s v="P0009"/>
    <n v="6"/>
    <x v="1"/>
    <x v="0"/>
    <n v="0"/>
    <x v="37"/>
    <x v="3"/>
    <x v="3"/>
    <n v="6"/>
    <n v="7.8599999999999994"/>
    <n v="36"/>
    <n v="47.16"/>
    <x v="16"/>
    <x v="4"/>
    <x v="0"/>
  </r>
  <r>
    <s v="P0018"/>
    <n v="1"/>
    <x v="2"/>
    <x v="1"/>
    <n v="0"/>
    <x v="30"/>
    <x v="2"/>
    <x v="3"/>
    <n v="37"/>
    <n v="49.21"/>
    <n v="37"/>
    <n v="49.21"/>
    <x v="20"/>
    <x v="4"/>
    <x v="0"/>
  </r>
  <r>
    <s v="P0016"/>
    <n v="6"/>
    <x v="1"/>
    <x v="0"/>
    <n v="0"/>
    <x v="21"/>
    <x v="2"/>
    <x v="3"/>
    <n v="13"/>
    <n v="16.64"/>
    <n v="78"/>
    <n v="99.84"/>
    <x v="4"/>
    <x v="4"/>
    <x v="0"/>
  </r>
  <r>
    <s v="P0028"/>
    <n v="8"/>
    <x v="2"/>
    <x v="1"/>
    <n v="0"/>
    <x v="33"/>
    <x v="4"/>
    <x v="3"/>
    <n v="37"/>
    <n v="41.81"/>
    <n v="296"/>
    <n v="334.48"/>
    <x v="4"/>
    <x v="4"/>
    <x v="0"/>
  </r>
  <r>
    <s v="P0016"/>
    <n v="3"/>
    <x v="2"/>
    <x v="0"/>
    <n v="0"/>
    <x v="21"/>
    <x v="2"/>
    <x v="3"/>
    <n v="13"/>
    <n v="16.64"/>
    <n v="39"/>
    <n v="49.92"/>
    <x v="6"/>
    <x v="4"/>
    <x v="0"/>
  </r>
  <r>
    <s v="P0035"/>
    <n v="15"/>
    <x v="2"/>
    <x v="0"/>
    <n v="0"/>
    <x v="4"/>
    <x v="4"/>
    <x v="3"/>
    <n v="5"/>
    <n v="6.7"/>
    <n v="75"/>
    <n v="100.5"/>
    <x v="6"/>
    <x v="4"/>
    <x v="0"/>
  </r>
  <r>
    <s v="P0029"/>
    <n v="4"/>
    <x v="2"/>
    <x v="0"/>
    <n v="0"/>
    <x v="19"/>
    <x v="4"/>
    <x v="2"/>
    <n v="47"/>
    <n v="53.11"/>
    <n v="188"/>
    <n v="212.44"/>
    <x v="22"/>
    <x v="4"/>
    <x v="0"/>
  </r>
  <r>
    <s v="P0042"/>
    <n v="2"/>
    <x v="1"/>
    <x v="1"/>
    <n v="0"/>
    <x v="10"/>
    <x v="1"/>
    <x v="0"/>
    <n v="120"/>
    <n v="162"/>
    <n v="240"/>
    <n v="324"/>
    <x v="9"/>
    <x v="4"/>
    <x v="0"/>
  </r>
  <r>
    <s v="P0040"/>
    <n v="11"/>
    <x v="2"/>
    <x v="0"/>
    <n v="0"/>
    <x v="17"/>
    <x v="1"/>
    <x v="1"/>
    <n v="90"/>
    <n v="115.2"/>
    <n v="990"/>
    <n v="1267.2"/>
    <x v="19"/>
    <x v="4"/>
    <x v="0"/>
  </r>
  <r>
    <s v="P0023"/>
    <n v="13"/>
    <x v="1"/>
    <x v="0"/>
    <n v="0"/>
    <x v="12"/>
    <x v="0"/>
    <x v="0"/>
    <n v="141"/>
    <n v="149.46"/>
    <n v="1833"/>
    <n v="1942.98"/>
    <x v="24"/>
    <x v="4"/>
    <x v="0"/>
  </r>
  <r>
    <s v="P0013"/>
    <n v="6"/>
    <x v="1"/>
    <x v="1"/>
    <n v="0"/>
    <x v="2"/>
    <x v="2"/>
    <x v="1"/>
    <n v="112"/>
    <n v="122.08"/>
    <n v="672"/>
    <n v="732.48"/>
    <x v="24"/>
    <x v="4"/>
    <x v="0"/>
  </r>
  <r>
    <s v="P0021"/>
    <n v="10"/>
    <x v="2"/>
    <x v="1"/>
    <n v="0"/>
    <x v="32"/>
    <x v="0"/>
    <x v="0"/>
    <n v="126"/>
    <n v="162.54"/>
    <n v="1260"/>
    <n v="1625.3999999999999"/>
    <x v="2"/>
    <x v="5"/>
    <x v="0"/>
  </r>
  <r>
    <s v="P0020"/>
    <n v="8"/>
    <x v="0"/>
    <x v="0"/>
    <n v="0"/>
    <x v="14"/>
    <x v="0"/>
    <x v="2"/>
    <n v="61"/>
    <n v="76.25"/>
    <n v="488"/>
    <n v="610"/>
    <x v="3"/>
    <x v="5"/>
    <x v="0"/>
  </r>
  <r>
    <s v="P0020"/>
    <n v="12"/>
    <x v="1"/>
    <x v="1"/>
    <n v="0"/>
    <x v="14"/>
    <x v="0"/>
    <x v="2"/>
    <n v="61"/>
    <n v="76.25"/>
    <n v="732"/>
    <n v="915"/>
    <x v="3"/>
    <x v="5"/>
    <x v="0"/>
  </r>
  <r>
    <s v="P0022"/>
    <n v="15"/>
    <x v="0"/>
    <x v="0"/>
    <n v="0"/>
    <x v="22"/>
    <x v="0"/>
    <x v="0"/>
    <n v="121"/>
    <n v="141.57"/>
    <n v="1815"/>
    <n v="2123.5499999999997"/>
    <x v="15"/>
    <x v="5"/>
    <x v="0"/>
  </r>
  <r>
    <s v="P0035"/>
    <n v="10"/>
    <x v="2"/>
    <x v="0"/>
    <n v="0"/>
    <x v="4"/>
    <x v="4"/>
    <x v="3"/>
    <n v="5"/>
    <n v="6.7"/>
    <n v="50"/>
    <n v="67"/>
    <x v="15"/>
    <x v="5"/>
    <x v="0"/>
  </r>
  <r>
    <s v="P0033"/>
    <n v="6"/>
    <x v="2"/>
    <x v="0"/>
    <n v="0"/>
    <x v="38"/>
    <x v="4"/>
    <x v="1"/>
    <n v="95"/>
    <n v="119.7"/>
    <n v="570"/>
    <n v="718.2"/>
    <x v="16"/>
    <x v="5"/>
    <x v="0"/>
  </r>
  <r>
    <s v="P0028"/>
    <n v="11"/>
    <x v="2"/>
    <x v="0"/>
    <n v="0"/>
    <x v="33"/>
    <x v="4"/>
    <x v="3"/>
    <n v="37"/>
    <n v="41.81"/>
    <n v="407"/>
    <n v="459.91"/>
    <x v="21"/>
    <x v="5"/>
    <x v="0"/>
  </r>
  <r>
    <s v="P0004"/>
    <n v="11"/>
    <x v="0"/>
    <x v="1"/>
    <n v="0"/>
    <x v="3"/>
    <x v="3"/>
    <x v="2"/>
    <n v="44"/>
    <n v="48.84"/>
    <n v="484"/>
    <n v="537.24"/>
    <x v="21"/>
    <x v="5"/>
    <x v="0"/>
  </r>
  <r>
    <s v="P0001"/>
    <n v="7"/>
    <x v="2"/>
    <x v="0"/>
    <n v="0"/>
    <x v="16"/>
    <x v="3"/>
    <x v="1"/>
    <n v="98"/>
    <n v="103.88"/>
    <n v="686"/>
    <n v="727.16"/>
    <x v="4"/>
    <x v="5"/>
    <x v="0"/>
  </r>
  <r>
    <s v="P0032"/>
    <n v="12"/>
    <x v="0"/>
    <x v="1"/>
    <n v="0"/>
    <x v="18"/>
    <x v="4"/>
    <x v="1"/>
    <n v="89"/>
    <n v="117.48"/>
    <n v="1068"/>
    <n v="1409.76"/>
    <x v="5"/>
    <x v="5"/>
    <x v="0"/>
  </r>
  <r>
    <s v="P0041"/>
    <n v="6"/>
    <x v="2"/>
    <x v="0"/>
    <n v="0"/>
    <x v="41"/>
    <x v="1"/>
    <x v="0"/>
    <n v="138"/>
    <n v="173.88"/>
    <n v="828"/>
    <n v="1043.28"/>
    <x v="6"/>
    <x v="5"/>
    <x v="0"/>
  </r>
  <r>
    <s v="P0025"/>
    <n v="10"/>
    <x v="1"/>
    <x v="1"/>
    <n v="0"/>
    <x v="7"/>
    <x v="0"/>
    <x v="3"/>
    <n v="7"/>
    <n v="8.33"/>
    <n v="70"/>
    <n v="83.3"/>
    <x v="29"/>
    <x v="5"/>
    <x v="0"/>
  </r>
  <r>
    <s v="P0019"/>
    <n v="5"/>
    <x v="0"/>
    <x v="1"/>
    <n v="0"/>
    <x v="40"/>
    <x v="2"/>
    <x v="0"/>
    <n v="150"/>
    <n v="210"/>
    <n v="750"/>
    <n v="1050"/>
    <x v="23"/>
    <x v="5"/>
    <x v="0"/>
  </r>
  <r>
    <s v="P0015"/>
    <n v="12"/>
    <x v="1"/>
    <x v="1"/>
    <n v="0"/>
    <x v="27"/>
    <x v="2"/>
    <x v="3"/>
    <n v="12"/>
    <n v="15.719999999999999"/>
    <n v="144"/>
    <n v="188.64"/>
    <x v="23"/>
    <x v="5"/>
    <x v="0"/>
  </r>
  <r>
    <s v="P0039"/>
    <n v="11"/>
    <x v="2"/>
    <x v="1"/>
    <n v="0"/>
    <x v="34"/>
    <x v="1"/>
    <x v="3"/>
    <n v="37"/>
    <n v="42.55"/>
    <n v="407"/>
    <n v="468.04999999999995"/>
    <x v="23"/>
    <x v="5"/>
    <x v="0"/>
  </r>
  <r>
    <s v="P0025"/>
    <n v="13"/>
    <x v="2"/>
    <x v="1"/>
    <n v="0"/>
    <x v="7"/>
    <x v="0"/>
    <x v="3"/>
    <n v="7"/>
    <n v="8.33"/>
    <n v="91"/>
    <n v="108.29"/>
    <x v="7"/>
    <x v="5"/>
    <x v="0"/>
  </r>
  <r>
    <s v="P0041"/>
    <n v="5"/>
    <x v="2"/>
    <x v="0"/>
    <n v="0"/>
    <x v="41"/>
    <x v="1"/>
    <x v="0"/>
    <n v="138"/>
    <n v="173.88"/>
    <n v="690"/>
    <n v="869.4"/>
    <x v="8"/>
    <x v="5"/>
    <x v="0"/>
  </r>
  <r>
    <s v="P0016"/>
    <n v="1"/>
    <x v="0"/>
    <x v="1"/>
    <n v="0"/>
    <x v="21"/>
    <x v="2"/>
    <x v="3"/>
    <n v="13"/>
    <n v="16.64"/>
    <n v="13"/>
    <n v="16.64"/>
    <x v="9"/>
    <x v="5"/>
    <x v="0"/>
  </r>
  <r>
    <s v="P0016"/>
    <n v="4"/>
    <x v="2"/>
    <x v="0"/>
    <n v="0"/>
    <x v="21"/>
    <x v="2"/>
    <x v="3"/>
    <n v="13"/>
    <n v="16.64"/>
    <n v="52"/>
    <n v="66.56"/>
    <x v="19"/>
    <x v="5"/>
    <x v="0"/>
  </r>
  <r>
    <s v="P0011"/>
    <n v="13"/>
    <x v="2"/>
    <x v="0"/>
    <n v="0"/>
    <x v="31"/>
    <x v="2"/>
    <x v="2"/>
    <n v="44"/>
    <n v="48.4"/>
    <n v="572"/>
    <n v="629.19999999999993"/>
    <x v="27"/>
    <x v="5"/>
    <x v="0"/>
  </r>
  <r>
    <s v="P0009"/>
    <n v="7"/>
    <x v="1"/>
    <x v="0"/>
    <n v="0"/>
    <x v="37"/>
    <x v="3"/>
    <x v="3"/>
    <n v="6"/>
    <n v="7.8599999999999994"/>
    <n v="42"/>
    <n v="55.019999999999996"/>
    <x v="12"/>
    <x v="5"/>
    <x v="0"/>
  </r>
  <r>
    <s v="P0005"/>
    <n v="11"/>
    <x v="2"/>
    <x v="1"/>
    <n v="0"/>
    <x v="24"/>
    <x v="3"/>
    <x v="0"/>
    <n v="133"/>
    <n v="155.61000000000001"/>
    <n v="1463"/>
    <n v="1711.71"/>
    <x v="13"/>
    <x v="5"/>
    <x v="0"/>
  </r>
  <r>
    <s v="P0021"/>
    <n v="2"/>
    <x v="1"/>
    <x v="1"/>
    <n v="0"/>
    <x v="32"/>
    <x v="0"/>
    <x v="0"/>
    <n v="126"/>
    <n v="162.54"/>
    <n v="252"/>
    <n v="325.08"/>
    <x v="14"/>
    <x v="5"/>
    <x v="0"/>
  </r>
  <r>
    <s v="P0035"/>
    <n v="7"/>
    <x v="1"/>
    <x v="0"/>
    <n v="0"/>
    <x v="4"/>
    <x v="4"/>
    <x v="3"/>
    <n v="5"/>
    <n v="6.7"/>
    <n v="35"/>
    <n v="46.9"/>
    <x v="14"/>
    <x v="5"/>
    <x v="0"/>
  </r>
  <r>
    <s v="P0014"/>
    <n v="4"/>
    <x v="2"/>
    <x v="0"/>
    <n v="0"/>
    <x v="9"/>
    <x v="2"/>
    <x v="1"/>
    <n v="112"/>
    <n v="146.72"/>
    <n v="448"/>
    <n v="586.88"/>
    <x v="28"/>
    <x v="5"/>
    <x v="0"/>
  </r>
  <r>
    <s v="P0005"/>
    <n v="11"/>
    <x v="2"/>
    <x v="1"/>
    <n v="0"/>
    <x v="24"/>
    <x v="3"/>
    <x v="0"/>
    <n v="133"/>
    <n v="155.61000000000001"/>
    <n v="1463"/>
    <n v="1711.71"/>
    <x v="0"/>
    <x v="6"/>
    <x v="0"/>
  </r>
  <r>
    <s v="P0010"/>
    <n v="11"/>
    <x v="2"/>
    <x v="1"/>
    <n v="0"/>
    <x v="20"/>
    <x v="2"/>
    <x v="0"/>
    <n v="148"/>
    <n v="164.28"/>
    <n v="1628"/>
    <n v="1807.08"/>
    <x v="1"/>
    <x v="6"/>
    <x v="0"/>
  </r>
  <r>
    <s v="P0033"/>
    <n v="9"/>
    <x v="1"/>
    <x v="1"/>
    <n v="0"/>
    <x v="38"/>
    <x v="4"/>
    <x v="1"/>
    <n v="95"/>
    <n v="119.7"/>
    <n v="855"/>
    <n v="1077.3"/>
    <x v="2"/>
    <x v="6"/>
    <x v="0"/>
  </r>
  <r>
    <s v="P0003"/>
    <n v="8"/>
    <x v="1"/>
    <x v="1"/>
    <n v="0"/>
    <x v="6"/>
    <x v="3"/>
    <x v="1"/>
    <n v="71"/>
    <n v="80.94"/>
    <n v="568"/>
    <n v="647.52"/>
    <x v="2"/>
    <x v="6"/>
    <x v="0"/>
  </r>
  <r>
    <s v="P0002"/>
    <n v="8"/>
    <x v="2"/>
    <x v="0"/>
    <n v="0"/>
    <x v="29"/>
    <x v="3"/>
    <x v="1"/>
    <n v="105"/>
    <n v="142.80000000000001"/>
    <n v="840"/>
    <n v="1142.4000000000001"/>
    <x v="15"/>
    <x v="6"/>
    <x v="0"/>
  </r>
  <r>
    <s v="P0041"/>
    <n v="15"/>
    <x v="2"/>
    <x v="1"/>
    <n v="0"/>
    <x v="41"/>
    <x v="1"/>
    <x v="0"/>
    <n v="138"/>
    <n v="173.88"/>
    <n v="2070"/>
    <n v="2608.1999999999998"/>
    <x v="16"/>
    <x v="6"/>
    <x v="0"/>
  </r>
  <r>
    <s v="P0004"/>
    <n v="10"/>
    <x v="2"/>
    <x v="0"/>
    <n v="0"/>
    <x v="3"/>
    <x v="3"/>
    <x v="2"/>
    <n v="44"/>
    <n v="48.84"/>
    <n v="440"/>
    <n v="488.40000000000003"/>
    <x v="21"/>
    <x v="6"/>
    <x v="0"/>
  </r>
  <r>
    <s v="P0034"/>
    <n v="6"/>
    <x v="0"/>
    <x v="1"/>
    <n v="0"/>
    <x v="13"/>
    <x v="4"/>
    <x v="2"/>
    <n v="55"/>
    <n v="58.3"/>
    <n v="330"/>
    <n v="349.79999999999995"/>
    <x v="26"/>
    <x v="6"/>
    <x v="0"/>
  </r>
  <r>
    <s v="P0009"/>
    <n v="4"/>
    <x v="0"/>
    <x v="0"/>
    <n v="0"/>
    <x v="37"/>
    <x v="3"/>
    <x v="3"/>
    <n v="6"/>
    <n v="7.8599999999999994"/>
    <n v="24"/>
    <n v="31.439999999999998"/>
    <x v="5"/>
    <x v="6"/>
    <x v="0"/>
  </r>
  <r>
    <s v="P0019"/>
    <n v="1"/>
    <x v="2"/>
    <x v="1"/>
    <n v="0"/>
    <x v="40"/>
    <x v="2"/>
    <x v="0"/>
    <n v="150"/>
    <n v="210"/>
    <n v="150"/>
    <n v="210"/>
    <x v="22"/>
    <x v="6"/>
    <x v="0"/>
  </r>
  <r>
    <s v="P0023"/>
    <n v="8"/>
    <x v="0"/>
    <x v="1"/>
    <n v="0"/>
    <x v="12"/>
    <x v="0"/>
    <x v="0"/>
    <n v="141"/>
    <n v="149.46"/>
    <n v="1128"/>
    <n v="1195.68"/>
    <x v="23"/>
    <x v="6"/>
    <x v="0"/>
  </r>
  <r>
    <s v="P0027"/>
    <n v="14"/>
    <x v="1"/>
    <x v="0"/>
    <n v="0"/>
    <x v="26"/>
    <x v="4"/>
    <x v="2"/>
    <n v="48"/>
    <n v="57.120000000000005"/>
    <n v="672"/>
    <n v="799.68000000000006"/>
    <x v="7"/>
    <x v="6"/>
    <x v="0"/>
  </r>
  <r>
    <s v="P0038"/>
    <n v="11"/>
    <x v="1"/>
    <x v="0"/>
    <n v="0"/>
    <x v="1"/>
    <x v="1"/>
    <x v="1"/>
    <n v="72"/>
    <n v="79.92"/>
    <n v="792"/>
    <n v="879.12"/>
    <x v="9"/>
    <x v="6"/>
    <x v="0"/>
  </r>
  <r>
    <s v="P0043"/>
    <n v="5"/>
    <x v="2"/>
    <x v="0"/>
    <n v="0"/>
    <x v="23"/>
    <x v="1"/>
    <x v="1"/>
    <n v="67"/>
    <n v="83.08"/>
    <n v="335"/>
    <n v="415.4"/>
    <x v="9"/>
    <x v="6"/>
    <x v="0"/>
  </r>
  <r>
    <s v="P0029"/>
    <n v="15"/>
    <x v="2"/>
    <x v="0"/>
    <n v="0"/>
    <x v="19"/>
    <x v="4"/>
    <x v="2"/>
    <n v="47"/>
    <n v="53.11"/>
    <n v="705"/>
    <n v="796.65"/>
    <x v="10"/>
    <x v="6"/>
    <x v="0"/>
  </r>
  <r>
    <s v="P0026"/>
    <n v="3"/>
    <x v="0"/>
    <x v="1"/>
    <n v="0"/>
    <x v="42"/>
    <x v="4"/>
    <x v="3"/>
    <n v="18"/>
    <n v="24.66"/>
    <n v="54"/>
    <n v="73.98"/>
    <x v="18"/>
    <x v="6"/>
    <x v="0"/>
  </r>
  <r>
    <s v="P0024"/>
    <n v="14"/>
    <x v="1"/>
    <x v="1"/>
    <n v="0"/>
    <x v="0"/>
    <x v="0"/>
    <x v="0"/>
    <n v="144"/>
    <n v="156.96"/>
    <n v="2016"/>
    <n v="2197.44"/>
    <x v="18"/>
    <x v="6"/>
    <x v="0"/>
  </r>
  <r>
    <s v="P0036"/>
    <n v="7"/>
    <x v="0"/>
    <x v="0"/>
    <n v="0"/>
    <x v="43"/>
    <x v="4"/>
    <x v="1"/>
    <n v="90"/>
    <n v="96.3"/>
    <n v="630"/>
    <n v="674.1"/>
    <x v="19"/>
    <x v="6"/>
    <x v="0"/>
  </r>
  <r>
    <s v="P0037"/>
    <n v="8"/>
    <x v="2"/>
    <x v="0"/>
    <n v="0"/>
    <x v="8"/>
    <x v="1"/>
    <x v="1"/>
    <n v="67"/>
    <n v="85.76"/>
    <n v="536"/>
    <n v="686.08"/>
    <x v="19"/>
    <x v="6"/>
    <x v="0"/>
  </r>
  <r>
    <s v="P0009"/>
    <n v="4"/>
    <x v="1"/>
    <x v="1"/>
    <n v="0"/>
    <x v="37"/>
    <x v="3"/>
    <x v="3"/>
    <n v="6"/>
    <n v="7.8599999999999994"/>
    <n v="24"/>
    <n v="31.439999999999998"/>
    <x v="27"/>
    <x v="6"/>
    <x v="0"/>
  </r>
  <r>
    <s v="P0044"/>
    <n v="15"/>
    <x v="1"/>
    <x v="1"/>
    <n v="0"/>
    <x v="11"/>
    <x v="1"/>
    <x v="1"/>
    <n v="76"/>
    <n v="82.08"/>
    <n v="1140"/>
    <n v="1231.2"/>
    <x v="28"/>
    <x v="6"/>
    <x v="0"/>
  </r>
  <r>
    <s v="P0001"/>
    <n v="11"/>
    <x v="2"/>
    <x v="1"/>
    <n v="0"/>
    <x v="16"/>
    <x v="3"/>
    <x v="1"/>
    <n v="98"/>
    <n v="103.88"/>
    <n v="1078"/>
    <n v="1142.6799999999998"/>
    <x v="0"/>
    <x v="7"/>
    <x v="0"/>
  </r>
  <r>
    <s v="P0023"/>
    <n v="3"/>
    <x v="2"/>
    <x v="0"/>
    <n v="0"/>
    <x v="12"/>
    <x v="0"/>
    <x v="0"/>
    <n v="141"/>
    <n v="149.46"/>
    <n v="423"/>
    <n v="448.38"/>
    <x v="1"/>
    <x v="7"/>
    <x v="0"/>
  </r>
  <r>
    <s v="P0022"/>
    <n v="13"/>
    <x v="1"/>
    <x v="0"/>
    <n v="0"/>
    <x v="22"/>
    <x v="0"/>
    <x v="0"/>
    <n v="121"/>
    <n v="141.57"/>
    <n v="1573"/>
    <n v="1840.4099999999999"/>
    <x v="2"/>
    <x v="7"/>
    <x v="0"/>
  </r>
  <r>
    <s v="P0034"/>
    <n v="12"/>
    <x v="1"/>
    <x v="0"/>
    <n v="0"/>
    <x v="13"/>
    <x v="4"/>
    <x v="2"/>
    <n v="55"/>
    <n v="58.3"/>
    <n v="660"/>
    <n v="699.59999999999991"/>
    <x v="2"/>
    <x v="7"/>
    <x v="0"/>
  </r>
  <r>
    <s v="P0028"/>
    <n v="14"/>
    <x v="2"/>
    <x v="1"/>
    <n v="0"/>
    <x v="33"/>
    <x v="4"/>
    <x v="3"/>
    <n v="37"/>
    <n v="41.81"/>
    <n v="518"/>
    <n v="585.34"/>
    <x v="15"/>
    <x v="7"/>
    <x v="0"/>
  </r>
  <r>
    <s v="P0037"/>
    <n v="1"/>
    <x v="0"/>
    <x v="1"/>
    <n v="0"/>
    <x v="8"/>
    <x v="1"/>
    <x v="1"/>
    <n v="67"/>
    <n v="85.76"/>
    <n v="67"/>
    <n v="85.76"/>
    <x v="16"/>
    <x v="7"/>
    <x v="0"/>
  </r>
  <r>
    <s v="P0005"/>
    <n v="4"/>
    <x v="0"/>
    <x v="1"/>
    <n v="0"/>
    <x v="24"/>
    <x v="3"/>
    <x v="0"/>
    <n v="133"/>
    <n v="155.61000000000001"/>
    <n v="532"/>
    <n v="622.44000000000005"/>
    <x v="26"/>
    <x v="7"/>
    <x v="0"/>
  </r>
  <r>
    <s v="P0044"/>
    <n v="10"/>
    <x v="1"/>
    <x v="1"/>
    <n v="0"/>
    <x v="11"/>
    <x v="1"/>
    <x v="1"/>
    <n v="76"/>
    <n v="82.08"/>
    <n v="760"/>
    <n v="820.8"/>
    <x v="26"/>
    <x v="7"/>
    <x v="0"/>
  </r>
  <r>
    <s v="P0006"/>
    <n v="6"/>
    <x v="2"/>
    <x v="1"/>
    <n v="0"/>
    <x v="15"/>
    <x v="3"/>
    <x v="1"/>
    <n v="75"/>
    <n v="85.5"/>
    <n v="450"/>
    <n v="513"/>
    <x v="26"/>
    <x v="7"/>
    <x v="0"/>
  </r>
  <r>
    <s v="P0023"/>
    <n v="4"/>
    <x v="2"/>
    <x v="0"/>
    <n v="0"/>
    <x v="12"/>
    <x v="0"/>
    <x v="0"/>
    <n v="141"/>
    <n v="149.46"/>
    <n v="564"/>
    <n v="597.84"/>
    <x v="5"/>
    <x v="7"/>
    <x v="0"/>
  </r>
  <r>
    <s v="P0011"/>
    <n v="13"/>
    <x v="2"/>
    <x v="0"/>
    <n v="0"/>
    <x v="31"/>
    <x v="2"/>
    <x v="2"/>
    <n v="44"/>
    <n v="48.4"/>
    <n v="572"/>
    <n v="629.19999999999993"/>
    <x v="22"/>
    <x v="7"/>
    <x v="0"/>
  </r>
  <r>
    <s v="P0027"/>
    <n v="9"/>
    <x v="2"/>
    <x v="0"/>
    <n v="0"/>
    <x v="26"/>
    <x v="4"/>
    <x v="2"/>
    <n v="48"/>
    <n v="57.120000000000005"/>
    <n v="432"/>
    <n v="514.08000000000004"/>
    <x v="22"/>
    <x v="7"/>
    <x v="0"/>
  </r>
  <r>
    <s v="P0003"/>
    <n v="3"/>
    <x v="1"/>
    <x v="0"/>
    <n v="0"/>
    <x v="6"/>
    <x v="3"/>
    <x v="1"/>
    <n v="71"/>
    <n v="80.94"/>
    <n v="213"/>
    <n v="242.82"/>
    <x v="23"/>
    <x v="7"/>
    <x v="0"/>
  </r>
  <r>
    <s v="P0025"/>
    <n v="6"/>
    <x v="2"/>
    <x v="0"/>
    <n v="0"/>
    <x v="7"/>
    <x v="0"/>
    <x v="3"/>
    <n v="7"/>
    <n v="8.33"/>
    <n v="42"/>
    <n v="49.980000000000004"/>
    <x v="7"/>
    <x v="7"/>
    <x v="0"/>
  </r>
  <r>
    <s v="P0020"/>
    <n v="15"/>
    <x v="2"/>
    <x v="1"/>
    <n v="0"/>
    <x v="14"/>
    <x v="0"/>
    <x v="2"/>
    <n v="61"/>
    <n v="76.25"/>
    <n v="915"/>
    <n v="1143.75"/>
    <x v="9"/>
    <x v="7"/>
    <x v="0"/>
  </r>
  <r>
    <s v="P0031"/>
    <n v="9"/>
    <x v="2"/>
    <x v="0"/>
    <n v="0"/>
    <x v="5"/>
    <x v="4"/>
    <x v="1"/>
    <n v="93"/>
    <n v="104.16"/>
    <n v="837"/>
    <n v="937.43999999999994"/>
    <x v="9"/>
    <x v="7"/>
    <x v="0"/>
  </r>
  <r>
    <s v="P0028"/>
    <n v="13"/>
    <x v="2"/>
    <x v="0"/>
    <n v="0"/>
    <x v="33"/>
    <x v="4"/>
    <x v="3"/>
    <n v="37"/>
    <n v="41.81"/>
    <n v="481"/>
    <n v="543.53"/>
    <x v="9"/>
    <x v="7"/>
    <x v="0"/>
  </r>
  <r>
    <s v="P0039"/>
    <n v="4"/>
    <x v="2"/>
    <x v="0"/>
    <n v="0"/>
    <x v="34"/>
    <x v="1"/>
    <x v="3"/>
    <n v="37"/>
    <n v="42.55"/>
    <n v="148"/>
    <n v="170.2"/>
    <x v="12"/>
    <x v="7"/>
    <x v="0"/>
  </r>
  <r>
    <s v="P0034"/>
    <n v="12"/>
    <x v="0"/>
    <x v="0"/>
    <n v="0"/>
    <x v="13"/>
    <x v="4"/>
    <x v="2"/>
    <n v="55"/>
    <n v="58.3"/>
    <n v="660"/>
    <n v="699.59999999999991"/>
    <x v="28"/>
    <x v="7"/>
    <x v="0"/>
  </r>
  <r>
    <s v="P0013"/>
    <n v="13"/>
    <x v="2"/>
    <x v="0"/>
    <n v="0"/>
    <x v="2"/>
    <x v="2"/>
    <x v="1"/>
    <n v="112"/>
    <n v="122.08"/>
    <n v="1456"/>
    <n v="1587.04"/>
    <x v="24"/>
    <x v="7"/>
    <x v="0"/>
  </r>
  <r>
    <s v="P0001"/>
    <n v="2"/>
    <x v="2"/>
    <x v="0"/>
    <n v="0"/>
    <x v="16"/>
    <x v="3"/>
    <x v="1"/>
    <n v="98"/>
    <n v="103.88"/>
    <n v="196"/>
    <n v="207.76"/>
    <x v="25"/>
    <x v="7"/>
    <x v="0"/>
  </r>
  <r>
    <s v="P0035"/>
    <n v="11"/>
    <x v="2"/>
    <x v="0"/>
    <n v="0"/>
    <x v="4"/>
    <x v="4"/>
    <x v="3"/>
    <n v="5"/>
    <n v="6.7"/>
    <n v="55"/>
    <n v="73.7"/>
    <x v="25"/>
    <x v="7"/>
    <x v="0"/>
  </r>
  <r>
    <s v="P0024"/>
    <n v="1"/>
    <x v="0"/>
    <x v="1"/>
    <n v="0"/>
    <x v="0"/>
    <x v="0"/>
    <x v="0"/>
    <n v="144"/>
    <n v="156.96"/>
    <n v="144"/>
    <n v="156.96"/>
    <x v="0"/>
    <x v="8"/>
    <x v="0"/>
  </r>
  <r>
    <s v="P0003"/>
    <n v="14"/>
    <x v="1"/>
    <x v="0"/>
    <n v="0"/>
    <x v="6"/>
    <x v="3"/>
    <x v="1"/>
    <n v="71"/>
    <n v="80.94"/>
    <n v="994"/>
    <n v="1133.1599999999999"/>
    <x v="0"/>
    <x v="8"/>
    <x v="0"/>
  </r>
  <r>
    <s v="P0041"/>
    <n v="8"/>
    <x v="2"/>
    <x v="0"/>
    <n v="0"/>
    <x v="41"/>
    <x v="1"/>
    <x v="0"/>
    <n v="138"/>
    <n v="173.88"/>
    <n v="1104"/>
    <n v="1391.04"/>
    <x v="2"/>
    <x v="8"/>
    <x v="0"/>
  </r>
  <r>
    <s v="P0028"/>
    <n v="7"/>
    <x v="2"/>
    <x v="0"/>
    <n v="0"/>
    <x v="33"/>
    <x v="4"/>
    <x v="3"/>
    <n v="37"/>
    <n v="41.81"/>
    <n v="259"/>
    <n v="292.67"/>
    <x v="3"/>
    <x v="8"/>
    <x v="0"/>
  </r>
  <r>
    <s v="P0023"/>
    <n v="15"/>
    <x v="2"/>
    <x v="0"/>
    <n v="0"/>
    <x v="12"/>
    <x v="0"/>
    <x v="0"/>
    <n v="141"/>
    <n v="149.46"/>
    <n v="2115"/>
    <n v="2241.9"/>
    <x v="3"/>
    <x v="8"/>
    <x v="0"/>
  </r>
  <r>
    <s v="P0032"/>
    <n v="1"/>
    <x v="2"/>
    <x v="1"/>
    <n v="0"/>
    <x v="18"/>
    <x v="4"/>
    <x v="1"/>
    <n v="89"/>
    <n v="117.48"/>
    <n v="89"/>
    <n v="117.48"/>
    <x v="15"/>
    <x v="8"/>
    <x v="0"/>
  </r>
  <r>
    <s v="P0019"/>
    <n v="5"/>
    <x v="2"/>
    <x v="0"/>
    <n v="0"/>
    <x v="40"/>
    <x v="2"/>
    <x v="0"/>
    <n v="150"/>
    <n v="210"/>
    <n v="750"/>
    <n v="1050"/>
    <x v="20"/>
    <x v="8"/>
    <x v="0"/>
  </r>
  <r>
    <s v="P0044"/>
    <n v="4"/>
    <x v="2"/>
    <x v="0"/>
    <n v="0"/>
    <x v="11"/>
    <x v="1"/>
    <x v="1"/>
    <n v="76"/>
    <n v="82.08"/>
    <n v="304"/>
    <n v="328.32"/>
    <x v="4"/>
    <x v="8"/>
    <x v="0"/>
  </r>
  <r>
    <s v="P0030"/>
    <n v="6"/>
    <x v="2"/>
    <x v="0"/>
    <n v="0"/>
    <x v="28"/>
    <x v="4"/>
    <x v="0"/>
    <n v="148"/>
    <n v="201.28"/>
    <n v="888"/>
    <n v="1207.68"/>
    <x v="26"/>
    <x v="8"/>
    <x v="0"/>
  </r>
  <r>
    <s v="P0001"/>
    <n v="9"/>
    <x v="0"/>
    <x v="0"/>
    <n v="0"/>
    <x v="16"/>
    <x v="3"/>
    <x v="1"/>
    <n v="98"/>
    <n v="103.88"/>
    <n v="882"/>
    <n v="934.92"/>
    <x v="26"/>
    <x v="8"/>
    <x v="0"/>
  </r>
  <r>
    <s v="P0026"/>
    <n v="2"/>
    <x v="2"/>
    <x v="0"/>
    <n v="0"/>
    <x v="42"/>
    <x v="4"/>
    <x v="3"/>
    <n v="18"/>
    <n v="24.66"/>
    <n v="36"/>
    <n v="49.32"/>
    <x v="26"/>
    <x v="8"/>
    <x v="0"/>
  </r>
  <r>
    <s v="P0001"/>
    <n v="6"/>
    <x v="0"/>
    <x v="0"/>
    <n v="0"/>
    <x v="16"/>
    <x v="3"/>
    <x v="1"/>
    <n v="98"/>
    <n v="103.88"/>
    <n v="588"/>
    <n v="623.28"/>
    <x v="5"/>
    <x v="8"/>
    <x v="0"/>
  </r>
  <r>
    <s v="P0041"/>
    <n v="7"/>
    <x v="2"/>
    <x v="1"/>
    <n v="0"/>
    <x v="41"/>
    <x v="1"/>
    <x v="0"/>
    <n v="138"/>
    <n v="173.88"/>
    <n v="966"/>
    <n v="1217.1599999999999"/>
    <x v="22"/>
    <x v="8"/>
    <x v="0"/>
  </r>
  <r>
    <s v="P0042"/>
    <n v="6"/>
    <x v="2"/>
    <x v="0"/>
    <n v="0"/>
    <x v="10"/>
    <x v="1"/>
    <x v="0"/>
    <n v="120"/>
    <n v="162"/>
    <n v="720"/>
    <n v="972"/>
    <x v="17"/>
    <x v="8"/>
    <x v="0"/>
  </r>
  <r>
    <s v="P0042"/>
    <n v="14"/>
    <x v="2"/>
    <x v="0"/>
    <n v="0"/>
    <x v="10"/>
    <x v="1"/>
    <x v="0"/>
    <n v="120"/>
    <n v="162"/>
    <n v="1680"/>
    <n v="2268"/>
    <x v="17"/>
    <x v="8"/>
    <x v="0"/>
  </r>
  <r>
    <s v="P0020"/>
    <n v="7"/>
    <x v="0"/>
    <x v="1"/>
    <n v="0"/>
    <x v="14"/>
    <x v="0"/>
    <x v="2"/>
    <n v="61"/>
    <n v="76.25"/>
    <n v="427"/>
    <n v="533.75"/>
    <x v="10"/>
    <x v="8"/>
    <x v="0"/>
  </r>
  <r>
    <s v="P0040"/>
    <n v="2"/>
    <x v="1"/>
    <x v="1"/>
    <n v="0"/>
    <x v="17"/>
    <x v="1"/>
    <x v="1"/>
    <n v="90"/>
    <n v="115.2"/>
    <n v="180"/>
    <n v="230.4"/>
    <x v="18"/>
    <x v="8"/>
    <x v="0"/>
  </r>
  <r>
    <s v="P0002"/>
    <n v="4"/>
    <x v="2"/>
    <x v="1"/>
    <n v="0"/>
    <x v="29"/>
    <x v="3"/>
    <x v="1"/>
    <n v="105"/>
    <n v="142.80000000000001"/>
    <n v="420"/>
    <n v="571.20000000000005"/>
    <x v="18"/>
    <x v="8"/>
    <x v="0"/>
  </r>
  <r>
    <s v="P0018"/>
    <n v="12"/>
    <x v="2"/>
    <x v="1"/>
    <n v="0"/>
    <x v="30"/>
    <x v="2"/>
    <x v="3"/>
    <n v="37"/>
    <n v="49.21"/>
    <n v="444"/>
    <n v="590.52"/>
    <x v="19"/>
    <x v="8"/>
    <x v="0"/>
  </r>
  <r>
    <s v="P0021"/>
    <n v="7"/>
    <x v="1"/>
    <x v="0"/>
    <n v="0"/>
    <x v="32"/>
    <x v="0"/>
    <x v="0"/>
    <n v="126"/>
    <n v="162.54"/>
    <n v="882"/>
    <n v="1137.78"/>
    <x v="19"/>
    <x v="8"/>
    <x v="0"/>
  </r>
  <r>
    <s v="P0034"/>
    <n v="1"/>
    <x v="2"/>
    <x v="1"/>
    <n v="0"/>
    <x v="13"/>
    <x v="4"/>
    <x v="2"/>
    <n v="55"/>
    <n v="58.3"/>
    <n v="55"/>
    <n v="58.3"/>
    <x v="13"/>
    <x v="8"/>
    <x v="0"/>
  </r>
  <r>
    <s v="P0014"/>
    <n v="9"/>
    <x v="1"/>
    <x v="0"/>
    <n v="0"/>
    <x v="9"/>
    <x v="2"/>
    <x v="1"/>
    <n v="112"/>
    <n v="146.72"/>
    <n v="1008"/>
    <n v="1320.48"/>
    <x v="24"/>
    <x v="8"/>
    <x v="0"/>
  </r>
  <r>
    <s v="P0006"/>
    <n v="5"/>
    <x v="1"/>
    <x v="0"/>
    <n v="0"/>
    <x v="15"/>
    <x v="3"/>
    <x v="1"/>
    <n v="75"/>
    <n v="85.5"/>
    <n v="375"/>
    <n v="427.5"/>
    <x v="24"/>
    <x v="8"/>
    <x v="0"/>
  </r>
  <r>
    <s v="P0030"/>
    <n v="14"/>
    <x v="1"/>
    <x v="1"/>
    <n v="0"/>
    <x v="28"/>
    <x v="4"/>
    <x v="0"/>
    <n v="148"/>
    <n v="201.28"/>
    <n v="2072"/>
    <n v="2817.92"/>
    <x v="0"/>
    <x v="9"/>
    <x v="0"/>
  </r>
  <r>
    <s v="P0014"/>
    <n v="15"/>
    <x v="2"/>
    <x v="0"/>
    <n v="0"/>
    <x v="9"/>
    <x v="2"/>
    <x v="1"/>
    <n v="112"/>
    <n v="146.72"/>
    <n v="1680"/>
    <n v="2200.8000000000002"/>
    <x v="1"/>
    <x v="9"/>
    <x v="0"/>
  </r>
  <r>
    <s v="P0019"/>
    <n v="9"/>
    <x v="2"/>
    <x v="0"/>
    <n v="0"/>
    <x v="40"/>
    <x v="2"/>
    <x v="0"/>
    <n v="150"/>
    <n v="210"/>
    <n v="1350"/>
    <n v="1890"/>
    <x v="2"/>
    <x v="9"/>
    <x v="0"/>
  </r>
  <r>
    <s v="P0035"/>
    <n v="1"/>
    <x v="2"/>
    <x v="0"/>
    <n v="0"/>
    <x v="4"/>
    <x v="4"/>
    <x v="3"/>
    <n v="5"/>
    <n v="6.7"/>
    <n v="5"/>
    <n v="6.7"/>
    <x v="16"/>
    <x v="9"/>
    <x v="0"/>
  </r>
  <r>
    <s v="P0036"/>
    <n v="12"/>
    <x v="1"/>
    <x v="0"/>
    <n v="0"/>
    <x v="43"/>
    <x v="4"/>
    <x v="1"/>
    <n v="90"/>
    <n v="96.3"/>
    <n v="1080"/>
    <n v="1155.5999999999999"/>
    <x v="16"/>
    <x v="9"/>
    <x v="0"/>
  </r>
  <r>
    <s v="P0026"/>
    <n v="6"/>
    <x v="2"/>
    <x v="1"/>
    <n v="0"/>
    <x v="42"/>
    <x v="4"/>
    <x v="3"/>
    <n v="18"/>
    <n v="24.66"/>
    <n v="108"/>
    <n v="147.96"/>
    <x v="20"/>
    <x v="9"/>
    <x v="0"/>
  </r>
  <r>
    <s v="P0038"/>
    <n v="5"/>
    <x v="2"/>
    <x v="1"/>
    <n v="0"/>
    <x v="1"/>
    <x v="1"/>
    <x v="1"/>
    <n v="72"/>
    <n v="79.92"/>
    <n v="360"/>
    <n v="399.6"/>
    <x v="4"/>
    <x v="9"/>
    <x v="0"/>
  </r>
  <r>
    <s v="P0032"/>
    <n v="11"/>
    <x v="1"/>
    <x v="1"/>
    <n v="0"/>
    <x v="18"/>
    <x v="4"/>
    <x v="1"/>
    <n v="89"/>
    <n v="117.48"/>
    <n v="979"/>
    <n v="1292.28"/>
    <x v="4"/>
    <x v="9"/>
    <x v="0"/>
  </r>
  <r>
    <s v="P0035"/>
    <n v="14"/>
    <x v="2"/>
    <x v="1"/>
    <n v="0"/>
    <x v="4"/>
    <x v="4"/>
    <x v="3"/>
    <n v="5"/>
    <n v="6.7"/>
    <n v="70"/>
    <n v="93.8"/>
    <x v="26"/>
    <x v="9"/>
    <x v="0"/>
  </r>
  <r>
    <s v="P0011"/>
    <n v="15"/>
    <x v="2"/>
    <x v="1"/>
    <n v="0"/>
    <x v="31"/>
    <x v="2"/>
    <x v="2"/>
    <n v="44"/>
    <n v="48.4"/>
    <n v="660"/>
    <n v="726"/>
    <x v="5"/>
    <x v="9"/>
    <x v="0"/>
  </r>
  <r>
    <s v="P0027"/>
    <n v="8"/>
    <x v="1"/>
    <x v="0"/>
    <n v="0"/>
    <x v="26"/>
    <x v="4"/>
    <x v="2"/>
    <n v="48"/>
    <n v="57.120000000000005"/>
    <n v="384"/>
    <n v="456.96000000000004"/>
    <x v="6"/>
    <x v="9"/>
    <x v="0"/>
  </r>
  <r>
    <s v="P0001"/>
    <n v="13"/>
    <x v="2"/>
    <x v="0"/>
    <n v="0"/>
    <x v="16"/>
    <x v="3"/>
    <x v="1"/>
    <n v="98"/>
    <n v="103.88"/>
    <n v="1274"/>
    <n v="1350.44"/>
    <x v="30"/>
    <x v="9"/>
    <x v="0"/>
  </r>
  <r>
    <s v="P0025"/>
    <n v="6"/>
    <x v="1"/>
    <x v="1"/>
    <n v="0"/>
    <x v="7"/>
    <x v="0"/>
    <x v="3"/>
    <n v="7"/>
    <n v="8.33"/>
    <n v="42"/>
    <n v="49.980000000000004"/>
    <x v="7"/>
    <x v="9"/>
    <x v="0"/>
  </r>
  <r>
    <s v="P0021"/>
    <n v="13"/>
    <x v="1"/>
    <x v="1"/>
    <n v="0"/>
    <x v="32"/>
    <x v="0"/>
    <x v="0"/>
    <n v="126"/>
    <n v="162.54"/>
    <n v="1638"/>
    <n v="2113.02"/>
    <x v="7"/>
    <x v="9"/>
    <x v="0"/>
  </r>
  <r>
    <s v="P0011"/>
    <n v="7"/>
    <x v="2"/>
    <x v="1"/>
    <n v="0"/>
    <x v="31"/>
    <x v="2"/>
    <x v="2"/>
    <n v="44"/>
    <n v="48.4"/>
    <n v="308"/>
    <n v="338.8"/>
    <x v="18"/>
    <x v="9"/>
    <x v="0"/>
  </r>
  <r>
    <s v="P0024"/>
    <n v="13"/>
    <x v="1"/>
    <x v="1"/>
    <n v="0"/>
    <x v="0"/>
    <x v="0"/>
    <x v="0"/>
    <n v="144"/>
    <n v="156.96"/>
    <n v="1872"/>
    <n v="2040.48"/>
    <x v="18"/>
    <x v="9"/>
    <x v="0"/>
  </r>
  <r>
    <s v="P0009"/>
    <n v="1"/>
    <x v="2"/>
    <x v="1"/>
    <n v="0"/>
    <x v="37"/>
    <x v="3"/>
    <x v="3"/>
    <n v="6"/>
    <n v="7.8599999999999994"/>
    <n v="6"/>
    <n v="7.8599999999999994"/>
    <x v="18"/>
    <x v="9"/>
    <x v="0"/>
  </r>
  <r>
    <s v="P0011"/>
    <n v="3"/>
    <x v="0"/>
    <x v="1"/>
    <n v="0"/>
    <x v="31"/>
    <x v="2"/>
    <x v="2"/>
    <n v="44"/>
    <n v="48.4"/>
    <n v="132"/>
    <n v="145.19999999999999"/>
    <x v="27"/>
    <x v="9"/>
    <x v="0"/>
  </r>
  <r>
    <s v="P0044"/>
    <n v="9"/>
    <x v="1"/>
    <x v="1"/>
    <n v="0"/>
    <x v="11"/>
    <x v="1"/>
    <x v="1"/>
    <n v="76"/>
    <n v="82.08"/>
    <n v="684"/>
    <n v="738.72"/>
    <x v="11"/>
    <x v="9"/>
    <x v="0"/>
  </r>
  <r>
    <s v="P0004"/>
    <n v="6"/>
    <x v="0"/>
    <x v="1"/>
    <n v="0"/>
    <x v="3"/>
    <x v="3"/>
    <x v="2"/>
    <n v="44"/>
    <n v="48.84"/>
    <n v="264"/>
    <n v="293.04000000000002"/>
    <x v="12"/>
    <x v="9"/>
    <x v="0"/>
  </r>
  <r>
    <s v="P0008"/>
    <n v="1"/>
    <x v="2"/>
    <x v="1"/>
    <n v="0"/>
    <x v="25"/>
    <x v="3"/>
    <x v="1"/>
    <n v="83"/>
    <n v="94.62"/>
    <n v="83"/>
    <n v="94.62"/>
    <x v="14"/>
    <x v="9"/>
    <x v="0"/>
  </r>
  <r>
    <s v="P0038"/>
    <n v="14"/>
    <x v="1"/>
    <x v="0"/>
    <n v="0"/>
    <x v="1"/>
    <x v="1"/>
    <x v="1"/>
    <n v="72"/>
    <n v="79.92"/>
    <n v="1008"/>
    <n v="1118.8800000000001"/>
    <x v="28"/>
    <x v="9"/>
    <x v="0"/>
  </r>
  <r>
    <s v="P0021"/>
    <n v="6"/>
    <x v="1"/>
    <x v="1"/>
    <n v="0"/>
    <x v="32"/>
    <x v="0"/>
    <x v="0"/>
    <n v="126"/>
    <n v="162.54"/>
    <n v="756"/>
    <n v="975.24"/>
    <x v="25"/>
    <x v="9"/>
    <x v="0"/>
  </r>
  <r>
    <s v="P0013"/>
    <n v="12"/>
    <x v="2"/>
    <x v="1"/>
    <n v="0"/>
    <x v="2"/>
    <x v="2"/>
    <x v="1"/>
    <n v="112"/>
    <n v="122.08"/>
    <n v="1344"/>
    <n v="1464.96"/>
    <x v="2"/>
    <x v="10"/>
    <x v="0"/>
  </r>
  <r>
    <s v="P0036"/>
    <n v="10"/>
    <x v="2"/>
    <x v="0"/>
    <n v="0"/>
    <x v="43"/>
    <x v="4"/>
    <x v="1"/>
    <n v="90"/>
    <n v="96.3"/>
    <n v="900"/>
    <n v="963"/>
    <x v="16"/>
    <x v="10"/>
    <x v="0"/>
  </r>
  <r>
    <s v="P0007"/>
    <n v="15"/>
    <x v="2"/>
    <x v="0"/>
    <n v="0"/>
    <x v="36"/>
    <x v="3"/>
    <x v="2"/>
    <n v="43"/>
    <n v="47.730000000000004"/>
    <n v="645"/>
    <n v="715.95"/>
    <x v="21"/>
    <x v="10"/>
    <x v="0"/>
  </r>
  <r>
    <s v="P0042"/>
    <n v="6"/>
    <x v="1"/>
    <x v="1"/>
    <n v="0"/>
    <x v="10"/>
    <x v="1"/>
    <x v="0"/>
    <n v="120"/>
    <n v="162"/>
    <n v="720"/>
    <n v="972"/>
    <x v="26"/>
    <x v="10"/>
    <x v="0"/>
  </r>
  <r>
    <s v="P0040"/>
    <n v="12"/>
    <x v="0"/>
    <x v="0"/>
    <n v="0"/>
    <x v="17"/>
    <x v="1"/>
    <x v="1"/>
    <n v="90"/>
    <n v="115.2"/>
    <n v="1080"/>
    <n v="1382.4"/>
    <x v="5"/>
    <x v="10"/>
    <x v="0"/>
  </r>
  <r>
    <s v="P0010"/>
    <n v="3"/>
    <x v="1"/>
    <x v="1"/>
    <n v="0"/>
    <x v="20"/>
    <x v="2"/>
    <x v="0"/>
    <n v="148"/>
    <n v="164.28"/>
    <n v="444"/>
    <n v="492.84000000000003"/>
    <x v="6"/>
    <x v="10"/>
    <x v="0"/>
  </r>
  <r>
    <s v="P0034"/>
    <n v="14"/>
    <x v="1"/>
    <x v="0"/>
    <n v="0"/>
    <x v="13"/>
    <x v="4"/>
    <x v="2"/>
    <n v="55"/>
    <n v="58.3"/>
    <n v="770"/>
    <n v="816.19999999999993"/>
    <x v="9"/>
    <x v="10"/>
    <x v="0"/>
  </r>
  <r>
    <s v="P0008"/>
    <n v="11"/>
    <x v="1"/>
    <x v="1"/>
    <n v="0"/>
    <x v="25"/>
    <x v="3"/>
    <x v="1"/>
    <n v="83"/>
    <n v="94.62"/>
    <n v="913"/>
    <n v="1040.8200000000002"/>
    <x v="9"/>
    <x v="10"/>
    <x v="0"/>
  </r>
  <r>
    <s v="P0014"/>
    <n v="1"/>
    <x v="0"/>
    <x v="0"/>
    <n v="0"/>
    <x v="9"/>
    <x v="2"/>
    <x v="1"/>
    <n v="112"/>
    <n v="146.72"/>
    <n v="112"/>
    <n v="146.72"/>
    <x v="10"/>
    <x v="10"/>
    <x v="0"/>
  </r>
  <r>
    <s v="P0006"/>
    <n v="1"/>
    <x v="1"/>
    <x v="1"/>
    <n v="0"/>
    <x v="15"/>
    <x v="3"/>
    <x v="1"/>
    <n v="75"/>
    <n v="85.5"/>
    <n v="75"/>
    <n v="85.5"/>
    <x v="10"/>
    <x v="10"/>
    <x v="0"/>
  </r>
  <r>
    <s v="P0012"/>
    <n v="8"/>
    <x v="1"/>
    <x v="0"/>
    <n v="0"/>
    <x v="35"/>
    <x v="2"/>
    <x v="1"/>
    <n v="73"/>
    <n v="94.17"/>
    <n v="584"/>
    <n v="753.36"/>
    <x v="13"/>
    <x v="10"/>
    <x v="0"/>
  </r>
  <r>
    <s v="P0040"/>
    <n v="2"/>
    <x v="2"/>
    <x v="1"/>
    <n v="0"/>
    <x v="17"/>
    <x v="1"/>
    <x v="1"/>
    <n v="90"/>
    <n v="115.2"/>
    <n v="180"/>
    <n v="230.4"/>
    <x v="14"/>
    <x v="10"/>
    <x v="0"/>
  </r>
  <r>
    <s v="P0039"/>
    <n v="15"/>
    <x v="2"/>
    <x v="0"/>
    <n v="0"/>
    <x v="34"/>
    <x v="1"/>
    <x v="3"/>
    <n v="37"/>
    <n v="42.55"/>
    <n v="555"/>
    <n v="638.25"/>
    <x v="24"/>
    <x v="10"/>
    <x v="0"/>
  </r>
  <r>
    <s v="P0016"/>
    <n v="10"/>
    <x v="2"/>
    <x v="1"/>
    <n v="0"/>
    <x v="21"/>
    <x v="2"/>
    <x v="3"/>
    <n v="13"/>
    <n v="16.64"/>
    <n v="130"/>
    <n v="166.4"/>
    <x v="1"/>
    <x v="11"/>
    <x v="0"/>
  </r>
  <r>
    <s v="P0034"/>
    <n v="2"/>
    <x v="1"/>
    <x v="1"/>
    <n v="0"/>
    <x v="13"/>
    <x v="4"/>
    <x v="2"/>
    <n v="55"/>
    <n v="58.3"/>
    <n v="110"/>
    <n v="116.6"/>
    <x v="2"/>
    <x v="11"/>
    <x v="0"/>
  </r>
  <r>
    <s v="P0019"/>
    <n v="8"/>
    <x v="1"/>
    <x v="0"/>
    <n v="0"/>
    <x v="40"/>
    <x v="2"/>
    <x v="0"/>
    <n v="150"/>
    <n v="210"/>
    <n v="1200"/>
    <n v="1680"/>
    <x v="2"/>
    <x v="11"/>
    <x v="0"/>
  </r>
  <r>
    <s v="P0004"/>
    <n v="15"/>
    <x v="2"/>
    <x v="1"/>
    <n v="0"/>
    <x v="3"/>
    <x v="3"/>
    <x v="2"/>
    <n v="44"/>
    <n v="48.84"/>
    <n v="660"/>
    <n v="732.6"/>
    <x v="15"/>
    <x v="11"/>
    <x v="0"/>
  </r>
  <r>
    <s v="P0010"/>
    <n v="1"/>
    <x v="2"/>
    <x v="0"/>
    <n v="0"/>
    <x v="20"/>
    <x v="2"/>
    <x v="0"/>
    <n v="148"/>
    <n v="164.28"/>
    <n v="148"/>
    <n v="164.28"/>
    <x v="15"/>
    <x v="11"/>
    <x v="0"/>
  </r>
  <r>
    <s v="P0013"/>
    <n v="8"/>
    <x v="2"/>
    <x v="0"/>
    <n v="0"/>
    <x v="2"/>
    <x v="2"/>
    <x v="1"/>
    <n v="112"/>
    <n v="122.08"/>
    <n v="896"/>
    <n v="976.64"/>
    <x v="20"/>
    <x v="11"/>
    <x v="0"/>
  </r>
  <r>
    <s v="P0044"/>
    <n v="14"/>
    <x v="2"/>
    <x v="0"/>
    <n v="0"/>
    <x v="11"/>
    <x v="1"/>
    <x v="1"/>
    <n v="76"/>
    <n v="82.08"/>
    <n v="1064"/>
    <n v="1149.1199999999999"/>
    <x v="21"/>
    <x v="11"/>
    <x v="0"/>
  </r>
  <r>
    <s v="P0042"/>
    <n v="4"/>
    <x v="2"/>
    <x v="0"/>
    <n v="0"/>
    <x v="10"/>
    <x v="1"/>
    <x v="0"/>
    <n v="120"/>
    <n v="162"/>
    <n v="480"/>
    <n v="648"/>
    <x v="29"/>
    <x v="11"/>
    <x v="0"/>
  </r>
  <r>
    <s v="P0003"/>
    <n v="2"/>
    <x v="2"/>
    <x v="1"/>
    <n v="0"/>
    <x v="6"/>
    <x v="3"/>
    <x v="1"/>
    <n v="71"/>
    <n v="80.94"/>
    <n v="142"/>
    <n v="161.88"/>
    <x v="7"/>
    <x v="11"/>
    <x v="0"/>
  </r>
  <r>
    <s v="P0022"/>
    <n v="8"/>
    <x v="1"/>
    <x v="1"/>
    <n v="0"/>
    <x v="22"/>
    <x v="0"/>
    <x v="0"/>
    <n v="121"/>
    <n v="141.57"/>
    <n v="968"/>
    <n v="1132.56"/>
    <x v="7"/>
    <x v="11"/>
    <x v="0"/>
  </r>
  <r>
    <s v="P0023"/>
    <n v="12"/>
    <x v="2"/>
    <x v="0"/>
    <n v="0"/>
    <x v="12"/>
    <x v="0"/>
    <x v="0"/>
    <n v="141"/>
    <n v="149.46"/>
    <n v="1692"/>
    <n v="1793.52"/>
    <x v="8"/>
    <x v="11"/>
    <x v="0"/>
  </r>
  <r>
    <s v="P0029"/>
    <n v="3"/>
    <x v="0"/>
    <x v="0"/>
    <n v="0"/>
    <x v="19"/>
    <x v="4"/>
    <x v="2"/>
    <n v="47"/>
    <n v="53.11"/>
    <n v="141"/>
    <n v="159.32999999999998"/>
    <x v="8"/>
    <x v="11"/>
    <x v="0"/>
  </r>
  <r>
    <s v="P0011"/>
    <n v="10"/>
    <x v="1"/>
    <x v="0"/>
    <n v="0"/>
    <x v="31"/>
    <x v="2"/>
    <x v="2"/>
    <n v="44"/>
    <n v="48.4"/>
    <n v="440"/>
    <n v="484"/>
    <x v="8"/>
    <x v="11"/>
    <x v="0"/>
  </r>
  <r>
    <s v="P0012"/>
    <n v="14"/>
    <x v="2"/>
    <x v="0"/>
    <n v="0"/>
    <x v="35"/>
    <x v="2"/>
    <x v="1"/>
    <n v="73"/>
    <n v="94.17"/>
    <n v="1022"/>
    <n v="1318.38"/>
    <x v="9"/>
    <x v="11"/>
    <x v="0"/>
  </r>
  <r>
    <s v="P0026"/>
    <n v="10"/>
    <x v="1"/>
    <x v="1"/>
    <n v="0"/>
    <x v="42"/>
    <x v="4"/>
    <x v="3"/>
    <n v="18"/>
    <n v="24.66"/>
    <n v="180"/>
    <n v="246.6"/>
    <x v="10"/>
    <x v="11"/>
    <x v="0"/>
  </r>
  <r>
    <s v="P0042"/>
    <n v="8"/>
    <x v="0"/>
    <x v="1"/>
    <n v="0"/>
    <x v="10"/>
    <x v="1"/>
    <x v="0"/>
    <n v="120"/>
    <n v="162"/>
    <n v="960"/>
    <n v="1296"/>
    <x v="27"/>
    <x v="11"/>
    <x v="0"/>
  </r>
  <r>
    <s v="P0036"/>
    <n v="8"/>
    <x v="0"/>
    <x v="0"/>
    <n v="0"/>
    <x v="43"/>
    <x v="4"/>
    <x v="1"/>
    <n v="90"/>
    <n v="96.3"/>
    <n v="720"/>
    <n v="770.4"/>
    <x v="27"/>
    <x v="11"/>
    <x v="0"/>
  </r>
  <r>
    <s v="P0041"/>
    <n v="14"/>
    <x v="1"/>
    <x v="1"/>
    <n v="0"/>
    <x v="41"/>
    <x v="1"/>
    <x v="0"/>
    <n v="138"/>
    <n v="173.88"/>
    <n v="1932"/>
    <n v="2434.3199999999997"/>
    <x v="12"/>
    <x v="11"/>
    <x v="0"/>
  </r>
  <r>
    <s v="P0029"/>
    <n v="14"/>
    <x v="2"/>
    <x v="1"/>
    <n v="0"/>
    <x v="19"/>
    <x v="4"/>
    <x v="2"/>
    <n v="47"/>
    <n v="53.11"/>
    <n v="658"/>
    <n v="743.54"/>
    <x v="13"/>
    <x v="11"/>
    <x v="0"/>
  </r>
  <r>
    <s v="P0029"/>
    <n v="6"/>
    <x v="2"/>
    <x v="1"/>
    <n v="0"/>
    <x v="19"/>
    <x v="4"/>
    <x v="2"/>
    <n v="47"/>
    <n v="53.11"/>
    <n v="282"/>
    <n v="318.65999999999997"/>
    <x v="14"/>
    <x v="11"/>
    <x v="0"/>
  </r>
  <r>
    <s v="P0010"/>
    <n v="13"/>
    <x v="1"/>
    <x v="0"/>
    <n v="0"/>
    <x v="20"/>
    <x v="2"/>
    <x v="0"/>
    <n v="148"/>
    <n v="164.28"/>
    <n v="1924"/>
    <n v="2135.64"/>
    <x v="24"/>
    <x v="11"/>
    <x v="0"/>
  </r>
  <r>
    <s v="P0022"/>
    <n v="1"/>
    <x v="0"/>
    <x v="1"/>
    <n v="0"/>
    <x v="22"/>
    <x v="0"/>
    <x v="0"/>
    <n v="121"/>
    <n v="141.57"/>
    <n v="121"/>
    <n v="141.57"/>
    <x v="0"/>
    <x v="0"/>
    <x v="1"/>
  </r>
  <r>
    <s v="P0010"/>
    <n v="7"/>
    <x v="2"/>
    <x v="1"/>
    <n v="0"/>
    <x v="20"/>
    <x v="2"/>
    <x v="0"/>
    <n v="148"/>
    <n v="164.28"/>
    <n v="1036"/>
    <n v="1149.96"/>
    <x v="1"/>
    <x v="0"/>
    <x v="1"/>
  </r>
  <r>
    <s v="P0015"/>
    <n v="2"/>
    <x v="1"/>
    <x v="1"/>
    <n v="0"/>
    <x v="27"/>
    <x v="2"/>
    <x v="3"/>
    <n v="12"/>
    <n v="15.719999999999999"/>
    <n v="24"/>
    <n v="31.439999999999998"/>
    <x v="1"/>
    <x v="0"/>
    <x v="1"/>
  </r>
  <r>
    <s v="P0033"/>
    <n v="1"/>
    <x v="2"/>
    <x v="1"/>
    <n v="0"/>
    <x v="38"/>
    <x v="4"/>
    <x v="1"/>
    <n v="95"/>
    <n v="119.7"/>
    <n v="95"/>
    <n v="119.7"/>
    <x v="1"/>
    <x v="0"/>
    <x v="1"/>
  </r>
  <r>
    <s v="P0043"/>
    <n v="9"/>
    <x v="2"/>
    <x v="1"/>
    <n v="0"/>
    <x v="23"/>
    <x v="1"/>
    <x v="1"/>
    <n v="67"/>
    <n v="83.08"/>
    <n v="603"/>
    <n v="747.72"/>
    <x v="2"/>
    <x v="0"/>
    <x v="1"/>
  </r>
  <r>
    <s v="P0012"/>
    <n v="8"/>
    <x v="2"/>
    <x v="0"/>
    <n v="0"/>
    <x v="35"/>
    <x v="2"/>
    <x v="1"/>
    <n v="73"/>
    <n v="94.17"/>
    <n v="584"/>
    <n v="753.36"/>
    <x v="3"/>
    <x v="0"/>
    <x v="1"/>
  </r>
  <r>
    <s v="P0029"/>
    <n v="1"/>
    <x v="1"/>
    <x v="0"/>
    <n v="0"/>
    <x v="19"/>
    <x v="4"/>
    <x v="2"/>
    <n v="47"/>
    <n v="53.11"/>
    <n v="47"/>
    <n v="53.11"/>
    <x v="3"/>
    <x v="0"/>
    <x v="1"/>
  </r>
  <r>
    <s v="P0032"/>
    <n v="12"/>
    <x v="2"/>
    <x v="0"/>
    <n v="0"/>
    <x v="18"/>
    <x v="4"/>
    <x v="1"/>
    <n v="89"/>
    <n v="117.48"/>
    <n v="1068"/>
    <n v="1409.76"/>
    <x v="4"/>
    <x v="0"/>
    <x v="1"/>
  </r>
  <r>
    <s v="P0034"/>
    <n v="14"/>
    <x v="1"/>
    <x v="0"/>
    <n v="0"/>
    <x v="13"/>
    <x v="4"/>
    <x v="2"/>
    <n v="55"/>
    <n v="58.3"/>
    <n v="770"/>
    <n v="816.19999999999993"/>
    <x v="26"/>
    <x v="0"/>
    <x v="1"/>
  </r>
  <r>
    <s v="P0032"/>
    <n v="2"/>
    <x v="2"/>
    <x v="0"/>
    <n v="0"/>
    <x v="18"/>
    <x v="4"/>
    <x v="1"/>
    <n v="89"/>
    <n v="117.48"/>
    <n v="178"/>
    <n v="234.96"/>
    <x v="5"/>
    <x v="0"/>
    <x v="1"/>
  </r>
  <r>
    <s v="P0019"/>
    <n v="6"/>
    <x v="1"/>
    <x v="0"/>
    <n v="0"/>
    <x v="40"/>
    <x v="2"/>
    <x v="0"/>
    <n v="150"/>
    <n v="210"/>
    <n v="900"/>
    <n v="1260"/>
    <x v="22"/>
    <x v="0"/>
    <x v="1"/>
  </r>
  <r>
    <s v="P0011"/>
    <n v="14"/>
    <x v="2"/>
    <x v="0"/>
    <n v="0"/>
    <x v="31"/>
    <x v="2"/>
    <x v="2"/>
    <n v="44"/>
    <n v="48.4"/>
    <n v="616"/>
    <n v="677.6"/>
    <x v="29"/>
    <x v="0"/>
    <x v="1"/>
  </r>
  <r>
    <s v="P0022"/>
    <n v="10"/>
    <x v="2"/>
    <x v="1"/>
    <n v="0"/>
    <x v="22"/>
    <x v="0"/>
    <x v="0"/>
    <n v="121"/>
    <n v="141.57"/>
    <n v="1210"/>
    <n v="1415.6999999999998"/>
    <x v="17"/>
    <x v="0"/>
    <x v="1"/>
  </r>
  <r>
    <s v="P0014"/>
    <n v="11"/>
    <x v="1"/>
    <x v="1"/>
    <n v="0"/>
    <x v="9"/>
    <x v="2"/>
    <x v="1"/>
    <n v="112"/>
    <n v="146.72"/>
    <n v="1232"/>
    <n v="1613.92"/>
    <x v="23"/>
    <x v="0"/>
    <x v="1"/>
  </r>
  <r>
    <s v="P0040"/>
    <n v="4"/>
    <x v="1"/>
    <x v="0"/>
    <n v="0"/>
    <x v="17"/>
    <x v="1"/>
    <x v="1"/>
    <n v="90"/>
    <n v="115.2"/>
    <n v="360"/>
    <n v="460.8"/>
    <x v="30"/>
    <x v="0"/>
    <x v="1"/>
  </r>
  <r>
    <s v="P0008"/>
    <n v="9"/>
    <x v="0"/>
    <x v="1"/>
    <n v="0"/>
    <x v="25"/>
    <x v="3"/>
    <x v="1"/>
    <n v="83"/>
    <n v="94.62"/>
    <n v="747"/>
    <n v="851.58"/>
    <x v="7"/>
    <x v="0"/>
    <x v="1"/>
  </r>
  <r>
    <s v="P0021"/>
    <n v="2"/>
    <x v="2"/>
    <x v="1"/>
    <n v="0"/>
    <x v="32"/>
    <x v="0"/>
    <x v="0"/>
    <n v="126"/>
    <n v="162.54"/>
    <n v="252"/>
    <n v="325.08"/>
    <x v="9"/>
    <x v="0"/>
    <x v="1"/>
  </r>
  <r>
    <s v="P0014"/>
    <n v="7"/>
    <x v="1"/>
    <x v="0"/>
    <n v="0"/>
    <x v="9"/>
    <x v="2"/>
    <x v="1"/>
    <n v="112"/>
    <n v="146.72"/>
    <n v="784"/>
    <n v="1027.04"/>
    <x v="9"/>
    <x v="0"/>
    <x v="1"/>
  </r>
  <r>
    <s v="P0001"/>
    <n v="6"/>
    <x v="1"/>
    <x v="1"/>
    <n v="0"/>
    <x v="16"/>
    <x v="3"/>
    <x v="1"/>
    <n v="98"/>
    <n v="103.88"/>
    <n v="588"/>
    <n v="623.28"/>
    <x v="18"/>
    <x v="0"/>
    <x v="1"/>
  </r>
  <r>
    <s v="P0002"/>
    <n v="5"/>
    <x v="0"/>
    <x v="1"/>
    <n v="0"/>
    <x v="29"/>
    <x v="3"/>
    <x v="1"/>
    <n v="105"/>
    <n v="142.80000000000001"/>
    <n v="525"/>
    <n v="714"/>
    <x v="19"/>
    <x v="0"/>
    <x v="1"/>
  </r>
  <r>
    <s v="P0042"/>
    <n v="8"/>
    <x v="2"/>
    <x v="0"/>
    <n v="0"/>
    <x v="10"/>
    <x v="1"/>
    <x v="0"/>
    <n v="120"/>
    <n v="162"/>
    <n v="960"/>
    <n v="1296"/>
    <x v="19"/>
    <x v="0"/>
    <x v="1"/>
  </r>
  <r>
    <s v="P0030"/>
    <n v="15"/>
    <x v="1"/>
    <x v="0"/>
    <n v="0"/>
    <x v="28"/>
    <x v="4"/>
    <x v="0"/>
    <n v="148"/>
    <n v="201.28"/>
    <n v="2220"/>
    <n v="3019.2"/>
    <x v="27"/>
    <x v="0"/>
    <x v="1"/>
  </r>
  <r>
    <s v="P0017"/>
    <n v="14"/>
    <x v="2"/>
    <x v="1"/>
    <n v="0"/>
    <x v="39"/>
    <x v="2"/>
    <x v="0"/>
    <n v="134"/>
    <n v="156.78"/>
    <n v="1876"/>
    <n v="2194.92"/>
    <x v="11"/>
    <x v="0"/>
    <x v="1"/>
  </r>
  <r>
    <s v="P0016"/>
    <n v="11"/>
    <x v="2"/>
    <x v="0"/>
    <n v="0"/>
    <x v="21"/>
    <x v="2"/>
    <x v="3"/>
    <n v="13"/>
    <n v="16.64"/>
    <n v="143"/>
    <n v="183.04000000000002"/>
    <x v="14"/>
    <x v="0"/>
    <x v="1"/>
  </r>
  <r>
    <s v="P0023"/>
    <n v="6"/>
    <x v="1"/>
    <x v="1"/>
    <n v="0"/>
    <x v="12"/>
    <x v="0"/>
    <x v="0"/>
    <n v="141"/>
    <n v="149.46"/>
    <n v="846"/>
    <n v="896.76"/>
    <x v="25"/>
    <x v="0"/>
    <x v="1"/>
  </r>
  <r>
    <s v="P0041"/>
    <n v="9"/>
    <x v="2"/>
    <x v="1"/>
    <n v="0"/>
    <x v="41"/>
    <x v="1"/>
    <x v="0"/>
    <n v="138"/>
    <n v="173.88"/>
    <n v="1242"/>
    <n v="1564.92"/>
    <x v="25"/>
    <x v="0"/>
    <x v="1"/>
  </r>
  <r>
    <s v="P0005"/>
    <n v="9"/>
    <x v="2"/>
    <x v="1"/>
    <n v="0"/>
    <x v="24"/>
    <x v="3"/>
    <x v="0"/>
    <n v="133"/>
    <n v="155.61000000000001"/>
    <n v="1197"/>
    <n v="1400.4900000000002"/>
    <x v="0"/>
    <x v="1"/>
    <x v="1"/>
  </r>
  <r>
    <s v="P0014"/>
    <n v="8"/>
    <x v="2"/>
    <x v="0"/>
    <n v="0"/>
    <x v="9"/>
    <x v="2"/>
    <x v="1"/>
    <n v="112"/>
    <n v="146.72"/>
    <n v="896"/>
    <n v="1173.76"/>
    <x v="2"/>
    <x v="1"/>
    <x v="1"/>
  </r>
  <r>
    <s v="P0018"/>
    <n v="6"/>
    <x v="2"/>
    <x v="1"/>
    <n v="0"/>
    <x v="30"/>
    <x v="2"/>
    <x v="3"/>
    <n v="37"/>
    <n v="49.21"/>
    <n v="222"/>
    <n v="295.26"/>
    <x v="15"/>
    <x v="1"/>
    <x v="1"/>
  </r>
  <r>
    <s v="P0002"/>
    <n v="6"/>
    <x v="2"/>
    <x v="1"/>
    <n v="0"/>
    <x v="29"/>
    <x v="3"/>
    <x v="1"/>
    <n v="105"/>
    <n v="142.80000000000001"/>
    <n v="630"/>
    <n v="856.80000000000007"/>
    <x v="16"/>
    <x v="1"/>
    <x v="1"/>
  </r>
  <r>
    <s v="P0005"/>
    <n v="11"/>
    <x v="1"/>
    <x v="1"/>
    <n v="0"/>
    <x v="24"/>
    <x v="3"/>
    <x v="0"/>
    <n v="133"/>
    <n v="155.61000000000001"/>
    <n v="1463"/>
    <n v="1711.71"/>
    <x v="21"/>
    <x v="1"/>
    <x v="1"/>
  </r>
  <r>
    <s v="P0004"/>
    <n v="3"/>
    <x v="1"/>
    <x v="1"/>
    <n v="0"/>
    <x v="3"/>
    <x v="3"/>
    <x v="2"/>
    <n v="44"/>
    <n v="48.84"/>
    <n v="132"/>
    <n v="146.52000000000001"/>
    <x v="21"/>
    <x v="1"/>
    <x v="1"/>
  </r>
  <r>
    <s v="P0032"/>
    <n v="14"/>
    <x v="1"/>
    <x v="0"/>
    <n v="0"/>
    <x v="18"/>
    <x v="4"/>
    <x v="1"/>
    <n v="89"/>
    <n v="117.48"/>
    <n v="1246"/>
    <n v="1644.72"/>
    <x v="4"/>
    <x v="1"/>
    <x v="1"/>
  </r>
  <r>
    <s v="P0010"/>
    <n v="13"/>
    <x v="2"/>
    <x v="1"/>
    <n v="0"/>
    <x v="20"/>
    <x v="2"/>
    <x v="0"/>
    <n v="148"/>
    <n v="164.28"/>
    <n v="1924"/>
    <n v="2135.64"/>
    <x v="6"/>
    <x v="1"/>
    <x v="1"/>
  </r>
  <r>
    <s v="P0026"/>
    <n v="8"/>
    <x v="1"/>
    <x v="1"/>
    <n v="0"/>
    <x v="42"/>
    <x v="4"/>
    <x v="3"/>
    <n v="18"/>
    <n v="24.66"/>
    <n v="144"/>
    <n v="197.28"/>
    <x v="29"/>
    <x v="1"/>
    <x v="1"/>
  </r>
  <r>
    <s v="P0028"/>
    <n v="3"/>
    <x v="2"/>
    <x v="1"/>
    <n v="0"/>
    <x v="33"/>
    <x v="4"/>
    <x v="3"/>
    <n v="37"/>
    <n v="41.81"/>
    <n v="111"/>
    <n v="125.43"/>
    <x v="29"/>
    <x v="1"/>
    <x v="1"/>
  </r>
  <r>
    <s v="P0032"/>
    <n v="1"/>
    <x v="1"/>
    <x v="1"/>
    <n v="0"/>
    <x v="18"/>
    <x v="4"/>
    <x v="1"/>
    <n v="89"/>
    <n v="117.48"/>
    <n v="89"/>
    <n v="117.48"/>
    <x v="23"/>
    <x v="1"/>
    <x v="1"/>
  </r>
  <r>
    <s v="P0002"/>
    <n v="13"/>
    <x v="1"/>
    <x v="1"/>
    <n v="0"/>
    <x v="29"/>
    <x v="3"/>
    <x v="1"/>
    <n v="105"/>
    <n v="142.80000000000001"/>
    <n v="1365"/>
    <n v="1856.4"/>
    <x v="8"/>
    <x v="1"/>
    <x v="1"/>
  </r>
  <r>
    <s v="P0012"/>
    <n v="6"/>
    <x v="2"/>
    <x v="1"/>
    <n v="0"/>
    <x v="35"/>
    <x v="2"/>
    <x v="1"/>
    <n v="73"/>
    <n v="94.17"/>
    <n v="438"/>
    <n v="565.02"/>
    <x v="9"/>
    <x v="1"/>
    <x v="1"/>
  </r>
  <r>
    <s v="P0013"/>
    <n v="6"/>
    <x v="1"/>
    <x v="0"/>
    <n v="0"/>
    <x v="2"/>
    <x v="2"/>
    <x v="1"/>
    <n v="112"/>
    <n v="122.08"/>
    <n v="672"/>
    <n v="732.48"/>
    <x v="19"/>
    <x v="1"/>
    <x v="1"/>
  </r>
  <r>
    <s v="P0016"/>
    <n v="15"/>
    <x v="1"/>
    <x v="1"/>
    <n v="0"/>
    <x v="21"/>
    <x v="2"/>
    <x v="3"/>
    <n v="13"/>
    <n v="16.64"/>
    <n v="195"/>
    <n v="249.60000000000002"/>
    <x v="19"/>
    <x v="1"/>
    <x v="1"/>
  </r>
  <r>
    <s v="P0036"/>
    <n v="8"/>
    <x v="2"/>
    <x v="0"/>
    <n v="0"/>
    <x v="43"/>
    <x v="4"/>
    <x v="1"/>
    <n v="90"/>
    <n v="96.3"/>
    <n v="720"/>
    <n v="770.4"/>
    <x v="19"/>
    <x v="1"/>
    <x v="1"/>
  </r>
  <r>
    <s v="P0012"/>
    <n v="7"/>
    <x v="2"/>
    <x v="1"/>
    <n v="0"/>
    <x v="35"/>
    <x v="2"/>
    <x v="1"/>
    <n v="73"/>
    <n v="94.17"/>
    <n v="511"/>
    <n v="659.19"/>
    <x v="13"/>
    <x v="1"/>
    <x v="1"/>
  </r>
  <r>
    <s v="P0005"/>
    <n v="15"/>
    <x v="2"/>
    <x v="0"/>
    <n v="0"/>
    <x v="24"/>
    <x v="3"/>
    <x v="0"/>
    <n v="133"/>
    <n v="155.61000000000001"/>
    <n v="1995"/>
    <n v="2334.15"/>
    <x v="13"/>
    <x v="1"/>
    <x v="1"/>
  </r>
  <r>
    <s v="P0037"/>
    <n v="15"/>
    <x v="2"/>
    <x v="1"/>
    <n v="0"/>
    <x v="8"/>
    <x v="1"/>
    <x v="1"/>
    <n v="67"/>
    <n v="85.76"/>
    <n v="1005"/>
    <n v="1286.4000000000001"/>
    <x v="14"/>
    <x v="1"/>
    <x v="1"/>
  </r>
  <r>
    <s v="P0026"/>
    <n v="13"/>
    <x v="0"/>
    <x v="0"/>
    <n v="0"/>
    <x v="42"/>
    <x v="4"/>
    <x v="3"/>
    <n v="18"/>
    <n v="24.66"/>
    <n v="234"/>
    <n v="320.58"/>
    <x v="3"/>
    <x v="2"/>
    <x v="1"/>
  </r>
  <r>
    <s v="P0004"/>
    <n v="2"/>
    <x v="2"/>
    <x v="1"/>
    <n v="0"/>
    <x v="3"/>
    <x v="3"/>
    <x v="2"/>
    <n v="44"/>
    <n v="48.84"/>
    <n v="88"/>
    <n v="97.68"/>
    <x v="16"/>
    <x v="2"/>
    <x v="1"/>
  </r>
  <r>
    <s v="P0003"/>
    <n v="1"/>
    <x v="2"/>
    <x v="1"/>
    <n v="0"/>
    <x v="6"/>
    <x v="3"/>
    <x v="1"/>
    <n v="71"/>
    <n v="80.94"/>
    <n v="71"/>
    <n v="80.94"/>
    <x v="20"/>
    <x v="2"/>
    <x v="1"/>
  </r>
  <r>
    <s v="P0044"/>
    <n v="6"/>
    <x v="2"/>
    <x v="0"/>
    <n v="0"/>
    <x v="11"/>
    <x v="1"/>
    <x v="1"/>
    <n v="76"/>
    <n v="82.08"/>
    <n v="456"/>
    <n v="492.48"/>
    <x v="21"/>
    <x v="2"/>
    <x v="1"/>
  </r>
  <r>
    <s v="P0030"/>
    <n v="3"/>
    <x v="2"/>
    <x v="0"/>
    <n v="0"/>
    <x v="28"/>
    <x v="4"/>
    <x v="0"/>
    <n v="148"/>
    <n v="201.28"/>
    <n v="444"/>
    <n v="603.84"/>
    <x v="4"/>
    <x v="2"/>
    <x v="1"/>
  </r>
  <r>
    <s v="P0004"/>
    <n v="11"/>
    <x v="1"/>
    <x v="1"/>
    <n v="0"/>
    <x v="3"/>
    <x v="3"/>
    <x v="2"/>
    <n v="44"/>
    <n v="48.84"/>
    <n v="484"/>
    <n v="537.24"/>
    <x v="4"/>
    <x v="2"/>
    <x v="1"/>
  </r>
  <r>
    <s v="P0033"/>
    <n v="12"/>
    <x v="0"/>
    <x v="0"/>
    <n v="0"/>
    <x v="38"/>
    <x v="4"/>
    <x v="1"/>
    <n v="95"/>
    <n v="119.7"/>
    <n v="1140"/>
    <n v="1436.4"/>
    <x v="26"/>
    <x v="2"/>
    <x v="1"/>
  </r>
  <r>
    <s v="P0016"/>
    <n v="2"/>
    <x v="2"/>
    <x v="1"/>
    <n v="0"/>
    <x v="21"/>
    <x v="2"/>
    <x v="3"/>
    <n v="13"/>
    <n v="16.64"/>
    <n v="26"/>
    <n v="33.28"/>
    <x v="29"/>
    <x v="2"/>
    <x v="1"/>
  </r>
  <r>
    <s v="P0026"/>
    <n v="13"/>
    <x v="2"/>
    <x v="0"/>
    <n v="0"/>
    <x v="42"/>
    <x v="4"/>
    <x v="3"/>
    <n v="18"/>
    <n v="24.66"/>
    <n v="234"/>
    <n v="320.58"/>
    <x v="29"/>
    <x v="2"/>
    <x v="1"/>
  </r>
  <r>
    <s v="P0019"/>
    <n v="2"/>
    <x v="1"/>
    <x v="1"/>
    <n v="0"/>
    <x v="40"/>
    <x v="2"/>
    <x v="0"/>
    <n v="150"/>
    <n v="210"/>
    <n v="300"/>
    <n v="420"/>
    <x v="7"/>
    <x v="2"/>
    <x v="1"/>
  </r>
  <r>
    <s v="P0027"/>
    <n v="10"/>
    <x v="2"/>
    <x v="1"/>
    <n v="0"/>
    <x v="26"/>
    <x v="4"/>
    <x v="2"/>
    <n v="48"/>
    <n v="57.120000000000005"/>
    <n v="480"/>
    <n v="571.20000000000005"/>
    <x v="7"/>
    <x v="2"/>
    <x v="1"/>
  </r>
  <r>
    <s v="P0041"/>
    <n v="6"/>
    <x v="0"/>
    <x v="1"/>
    <n v="0"/>
    <x v="41"/>
    <x v="1"/>
    <x v="0"/>
    <n v="138"/>
    <n v="173.88"/>
    <n v="828"/>
    <n v="1043.28"/>
    <x v="8"/>
    <x v="2"/>
    <x v="1"/>
  </r>
  <r>
    <s v="P0032"/>
    <n v="9"/>
    <x v="2"/>
    <x v="1"/>
    <n v="0"/>
    <x v="18"/>
    <x v="4"/>
    <x v="1"/>
    <n v="89"/>
    <n v="117.48"/>
    <n v="801"/>
    <n v="1057.32"/>
    <x v="19"/>
    <x v="2"/>
    <x v="1"/>
  </r>
  <r>
    <s v="P0001"/>
    <n v="2"/>
    <x v="0"/>
    <x v="0"/>
    <n v="0"/>
    <x v="16"/>
    <x v="3"/>
    <x v="1"/>
    <n v="98"/>
    <n v="103.88"/>
    <n v="196"/>
    <n v="207.76"/>
    <x v="11"/>
    <x v="2"/>
    <x v="1"/>
  </r>
  <r>
    <s v="P0030"/>
    <n v="11"/>
    <x v="2"/>
    <x v="0"/>
    <n v="0"/>
    <x v="28"/>
    <x v="4"/>
    <x v="0"/>
    <n v="148"/>
    <n v="201.28"/>
    <n v="1628"/>
    <n v="2214.08"/>
    <x v="11"/>
    <x v="2"/>
    <x v="1"/>
  </r>
  <r>
    <s v="P0032"/>
    <n v="12"/>
    <x v="1"/>
    <x v="0"/>
    <n v="0"/>
    <x v="18"/>
    <x v="4"/>
    <x v="1"/>
    <n v="89"/>
    <n v="117.48"/>
    <n v="1068"/>
    <n v="1409.76"/>
    <x v="28"/>
    <x v="2"/>
    <x v="1"/>
  </r>
  <r>
    <s v="P0001"/>
    <n v="13"/>
    <x v="1"/>
    <x v="1"/>
    <n v="0"/>
    <x v="16"/>
    <x v="3"/>
    <x v="1"/>
    <n v="98"/>
    <n v="103.88"/>
    <n v="1274"/>
    <n v="1350.44"/>
    <x v="24"/>
    <x v="2"/>
    <x v="1"/>
  </r>
  <r>
    <s v="P0002"/>
    <n v="2"/>
    <x v="1"/>
    <x v="1"/>
    <n v="0"/>
    <x v="29"/>
    <x v="3"/>
    <x v="1"/>
    <n v="105"/>
    <n v="142.80000000000001"/>
    <n v="210"/>
    <n v="285.60000000000002"/>
    <x v="0"/>
    <x v="3"/>
    <x v="1"/>
  </r>
  <r>
    <s v="P0002"/>
    <n v="3"/>
    <x v="2"/>
    <x v="1"/>
    <n v="0"/>
    <x v="29"/>
    <x v="3"/>
    <x v="1"/>
    <n v="105"/>
    <n v="142.80000000000001"/>
    <n v="315"/>
    <n v="428.40000000000003"/>
    <x v="1"/>
    <x v="3"/>
    <x v="1"/>
  </r>
  <r>
    <s v="P0040"/>
    <n v="2"/>
    <x v="0"/>
    <x v="1"/>
    <n v="0"/>
    <x v="17"/>
    <x v="1"/>
    <x v="1"/>
    <n v="90"/>
    <n v="115.2"/>
    <n v="180"/>
    <n v="230.4"/>
    <x v="16"/>
    <x v="3"/>
    <x v="1"/>
  </r>
  <r>
    <s v="P0026"/>
    <n v="7"/>
    <x v="2"/>
    <x v="0"/>
    <n v="0"/>
    <x v="42"/>
    <x v="4"/>
    <x v="3"/>
    <n v="18"/>
    <n v="24.66"/>
    <n v="126"/>
    <n v="172.62"/>
    <x v="20"/>
    <x v="3"/>
    <x v="1"/>
  </r>
  <r>
    <s v="P0039"/>
    <n v="12"/>
    <x v="0"/>
    <x v="1"/>
    <n v="0"/>
    <x v="34"/>
    <x v="1"/>
    <x v="3"/>
    <n v="37"/>
    <n v="42.55"/>
    <n v="444"/>
    <n v="510.59999999999997"/>
    <x v="4"/>
    <x v="3"/>
    <x v="1"/>
  </r>
  <r>
    <s v="P0002"/>
    <n v="9"/>
    <x v="1"/>
    <x v="0"/>
    <n v="0"/>
    <x v="29"/>
    <x v="3"/>
    <x v="1"/>
    <n v="105"/>
    <n v="142.80000000000001"/>
    <n v="945"/>
    <n v="1285.2"/>
    <x v="4"/>
    <x v="3"/>
    <x v="1"/>
  </r>
  <r>
    <s v="P0016"/>
    <n v="14"/>
    <x v="0"/>
    <x v="0"/>
    <n v="0"/>
    <x v="21"/>
    <x v="2"/>
    <x v="3"/>
    <n v="13"/>
    <n v="16.64"/>
    <n v="182"/>
    <n v="232.96"/>
    <x v="22"/>
    <x v="3"/>
    <x v="1"/>
  </r>
  <r>
    <s v="P0041"/>
    <n v="9"/>
    <x v="2"/>
    <x v="1"/>
    <n v="0"/>
    <x v="41"/>
    <x v="1"/>
    <x v="0"/>
    <n v="138"/>
    <n v="173.88"/>
    <n v="1242"/>
    <n v="1564.92"/>
    <x v="7"/>
    <x v="3"/>
    <x v="1"/>
  </r>
  <r>
    <s v="P0018"/>
    <n v="2"/>
    <x v="0"/>
    <x v="0"/>
    <n v="0"/>
    <x v="30"/>
    <x v="2"/>
    <x v="3"/>
    <n v="37"/>
    <n v="49.21"/>
    <n v="74"/>
    <n v="98.42"/>
    <x v="9"/>
    <x v="3"/>
    <x v="1"/>
  </r>
  <r>
    <s v="P0012"/>
    <n v="4"/>
    <x v="2"/>
    <x v="0"/>
    <n v="0"/>
    <x v="35"/>
    <x v="2"/>
    <x v="1"/>
    <n v="73"/>
    <n v="94.17"/>
    <n v="292"/>
    <n v="376.68"/>
    <x v="9"/>
    <x v="3"/>
    <x v="1"/>
  </r>
  <r>
    <s v="P0030"/>
    <n v="2"/>
    <x v="2"/>
    <x v="1"/>
    <n v="0"/>
    <x v="28"/>
    <x v="4"/>
    <x v="0"/>
    <n v="148"/>
    <n v="201.28"/>
    <n v="296"/>
    <n v="402.56"/>
    <x v="10"/>
    <x v="3"/>
    <x v="1"/>
  </r>
  <r>
    <s v="P0026"/>
    <n v="14"/>
    <x v="1"/>
    <x v="0"/>
    <n v="0"/>
    <x v="42"/>
    <x v="4"/>
    <x v="3"/>
    <n v="18"/>
    <n v="24.66"/>
    <n v="252"/>
    <n v="345.24"/>
    <x v="10"/>
    <x v="3"/>
    <x v="1"/>
  </r>
  <r>
    <s v="P0044"/>
    <n v="15"/>
    <x v="1"/>
    <x v="0"/>
    <n v="0"/>
    <x v="11"/>
    <x v="1"/>
    <x v="1"/>
    <n v="76"/>
    <n v="82.08"/>
    <n v="1140"/>
    <n v="1231.2"/>
    <x v="19"/>
    <x v="3"/>
    <x v="1"/>
  </r>
  <r>
    <s v="P0034"/>
    <n v="4"/>
    <x v="2"/>
    <x v="0"/>
    <n v="0"/>
    <x v="13"/>
    <x v="4"/>
    <x v="2"/>
    <n v="55"/>
    <n v="58.3"/>
    <n v="220"/>
    <n v="233.2"/>
    <x v="27"/>
    <x v="3"/>
    <x v="1"/>
  </r>
  <r>
    <s v="P0004"/>
    <n v="9"/>
    <x v="2"/>
    <x v="1"/>
    <n v="0"/>
    <x v="3"/>
    <x v="3"/>
    <x v="2"/>
    <n v="44"/>
    <n v="48.84"/>
    <n v="396"/>
    <n v="439.56000000000006"/>
    <x v="11"/>
    <x v="3"/>
    <x v="1"/>
  </r>
  <r>
    <s v="P0003"/>
    <n v="8"/>
    <x v="1"/>
    <x v="0"/>
    <n v="0"/>
    <x v="6"/>
    <x v="3"/>
    <x v="1"/>
    <n v="71"/>
    <n v="80.94"/>
    <n v="568"/>
    <n v="647.52"/>
    <x v="11"/>
    <x v="3"/>
    <x v="1"/>
  </r>
  <r>
    <s v="P0027"/>
    <n v="2"/>
    <x v="2"/>
    <x v="1"/>
    <n v="0"/>
    <x v="26"/>
    <x v="4"/>
    <x v="2"/>
    <n v="48"/>
    <n v="57.120000000000005"/>
    <n v="96"/>
    <n v="114.24000000000001"/>
    <x v="12"/>
    <x v="3"/>
    <x v="1"/>
  </r>
  <r>
    <s v="P0014"/>
    <n v="14"/>
    <x v="2"/>
    <x v="1"/>
    <n v="0"/>
    <x v="9"/>
    <x v="2"/>
    <x v="1"/>
    <n v="112"/>
    <n v="146.72"/>
    <n v="1568"/>
    <n v="2054.08"/>
    <x v="14"/>
    <x v="3"/>
    <x v="1"/>
  </r>
  <r>
    <s v="P0016"/>
    <n v="13"/>
    <x v="1"/>
    <x v="0"/>
    <n v="0"/>
    <x v="21"/>
    <x v="2"/>
    <x v="3"/>
    <n v="13"/>
    <n v="16.64"/>
    <n v="169"/>
    <n v="216.32"/>
    <x v="24"/>
    <x v="3"/>
    <x v="1"/>
  </r>
  <r>
    <s v="P0027"/>
    <n v="8"/>
    <x v="2"/>
    <x v="0"/>
    <n v="0"/>
    <x v="26"/>
    <x v="4"/>
    <x v="2"/>
    <n v="48"/>
    <n v="57.120000000000005"/>
    <n v="384"/>
    <n v="456.96000000000004"/>
    <x v="24"/>
    <x v="3"/>
    <x v="1"/>
  </r>
  <r>
    <s v="P0034"/>
    <n v="9"/>
    <x v="0"/>
    <x v="0"/>
    <n v="0"/>
    <x v="13"/>
    <x v="4"/>
    <x v="2"/>
    <n v="55"/>
    <n v="58.3"/>
    <n v="495"/>
    <n v="524.69999999999993"/>
    <x v="0"/>
    <x v="4"/>
    <x v="1"/>
  </r>
  <r>
    <s v="P0033"/>
    <n v="6"/>
    <x v="1"/>
    <x v="0"/>
    <n v="0"/>
    <x v="38"/>
    <x v="4"/>
    <x v="1"/>
    <n v="95"/>
    <n v="119.7"/>
    <n v="570"/>
    <n v="718.2"/>
    <x v="0"/>
    <x v="4"/>
    <x v="1"/>
  </r>
  <r>
    <s v="P0013"/>
    <n v="4"/>
    <x v="1"/>
    <x v="1"/>
    <n v="0"/>
    <x v="2"/>
    <x v="2"/>
    <x v="1"/>
    <n v="112"/>
    <n v="122.08"/>
    <n v="448"/>
    <n v="488.32"/>
    <x v="1"/>
    <x v="4"/>
    <x v="1"/>
  </r>
  <r>
    <s v="P0020"/>
    <n v="10"/>
    <x v="2"/>
    <x v="0"/>
    <n v="0"/>
    <x v="14"/>
    <x v="0"/>
    <x v="2"/>
    <n v="61"/>
    <n v="76.25"/>
    <n v="610"/>
    <n v="762.5"/>
    <x v="3"/>
    <x v="4"/>
    <x v="1"/>
  </r>
  <r>
    <s v="P0034"/>
    <n v="7"/>
    <x v="2"/>
    <x v="0"/>
    <n v="0"/>
    <x v="13"/>
    <x v="4"/>
    <x v="2"/>
    <n v="55"/>
    <n v="58.3"/>
    <n v="385"/>
    <n v="408.09999999999997"/>
    <x v="16"/>
    <x v="4"/>
    <x v="1"/>
  </r>
  <r>
    <s v="P0015"/>
    <n v="4"/>
    <x v="1"/>
    <x v="1"/>
    <n v="0"/>
    <x v="27"/>
    <x v="2"/>
    <x v="3"/>
    <n v="12"/>
    <n v="15.719999999999999"/>
    <n v="48"/>
    <n v="62.879999999999995"/>
    <x v="20"/>
    <x v="4"/>
    <x v="1"/>
  </r>
  <r>
    <s v="P0027"/>
    <n v="1"/>
    <x v="1"/>
    <x v="0"/>
    <n v="0"/>
    <x v="26"/>
    <x v="4"/>
    <x v="2"/>
    <n v="48"/>
    <n v="57.120000000000005"/>
    <n v="48"/>
    <n v="57.120000000000005"/>
    <x v="20"/>
    <x v="4"/>
    <x v="1"/>
  </r>
  <r>
    <s v="P0022"/>
    <n v="7"/>
    <x v="1"/>
    <x v="0"/>
    <n v="0"/>
    <x v="22"/>
    <x v="0"/>
    <x v="0"/>
    <n v="121"/>
    <n v="141.57"/>
    <n v="847"/>
    <n v="990.99"/>
    <x v="21"/>
    <x v="4"/>
    <x v="1"/>
  </r>
  <r>
    <s v="P0017"/>
    <n v="12"/>
    <x v="0"/>
    <x v="1"/>
    <n v="0"/>
    <x v="39"/>
    <x v="2"/>
    <x v="0"/>
    <n v="134"/>
    <n v="156.78"/>
    <n v="1608"/>
    <n v="1881.3600000000001"/>
    <x v="4"/>
    <x v="4"/>
    <x v="1"/>
  </r>
  <r>
    <s v="P0009"/>
    <n v="6"/>
    <x v="2"/>
    <x v="0"/>
    <n v="0"/>
    <x v="37"/>
    <x v="3"/>
    <x v="3"/>
    <n v="6"/>
    <n v="7.8599999999999994"/>
    <n v="36"/>
    <n v="47.16"/>
    <x v="26"/>
    <x v="4"/>
    <x v="1"/>
  </r>
  <r>
    <s v="P0011"/>
    <n v="7"/>
    <x v="1"/>
    <x v="1"/>
    <n v="0"/>
    <x v="31"/>
    <x v="2"/>
    <x v="2"/>
    <n v="44"/>
    <n v="48.4"/>
    <n v="308"/>
    <n v="338.8"/>
    <x v="6"/>
    <x v="4"/>
    <x v="1"/>
  </r>
  <r>
    <s v="P0012"/>
    <n v="5"/>
    <x v="2"/>
    <x v="0"/>
    <n v="0"/>
    <x v="35"/>
    <x v="2"/>
    <x v="1"/>
    <n v="73"/>
    <n v="94.17"/>
    <n v="365"/>
    <n v="470.85"/>
    <x v="22"/>
    <x v="4"/>
    <x v="1"/>
  </r>
  <r>
    <s v="P0008"/>
    <n v="14"/>
    <x v="2"/>
    <x v="1"/>
    <n v="0"/>
    <x v="25"/>
    <x v="3"/>
    <x v="1"/>
    <n v="83"/>
    <n v="94.62"/>
    <n v="1162"/>
    <n v="1324.68"/>
    <x v="29"/>
    <x v="4"/>
    <x v="1"/>
  </r>
  <r>
    <s v="P0020"/>
    <n v="5"/>
    <x v="1"/>
    <x v="0"/>
    <n v="0"/>
    <x v="14"/>
    <x v="0"/>
    <x v="2"/>
    <n v="61"/>
    <n v="76.25"/>
    <n v="305"/>
    <n v="381.25"/>
    <x v="17"/>
    <x v="4"/>
    <x v="1"/>
  </r>
  <r>
    <s v="P0010"/>
    <n v="13"/>
    <x v="2"/>
    <x v="1"/>
    <n v="0"/>
    <x v="20"/>
    <x v="2"/>
    <x v="0"/>
    <n v="148"/>
    <n v="164.28"/>
    <n v="1924"/>
    <n v="2135.64"/>
    <x v="23"/>
    <x v="4"/>
    <x v="1"/>
  </r>
  <r>
    <s v="P0031"/>
    <n v="13"/>
    <x v="1"/>
    <x v="0"/>
    <n v="0"/>
    <x v="5"/>
    <x v="4"/>
    <x v="1"/>
    <n v="93"/>
    <n v="104.16"/>
    <n v="1209"/>
    <n v="1354.08"/>
    <x v="23"/>
    <x v="4"/>
    <x v="1"/>
  </r>
  <r>
    <s v="P0027"/>
    <n v="8"/>
    <x v="2"/>
    <x v="1"/>
    <n v="0"/>
    <x v="26"/>
    <x v="4"/>
    <x v="2"/>
    <n v="48"/>
    <n v="57.120000000000005"/>
    <n v="384"/>
    <n v="456.96000000000004"/>
    <x v="30"/>
    <x v="4"/>
    <x v="1"/>
  </r>
  <r>
    <s v="P0027"/>
    <n v="4"/>
    <x v="0"/>
    <x v="0"/>
    <n v="0"/>
    <x v="26"/>
    <x v="4"/>
    <x v="2"/>
    <n v="48"/>
    <n v="57.120000000000005"/>
    <n v="192"/>
    <n v="228.48000000000002"/>
    <x v="7"/>
    <x v="4"/>
    <x v="1"/>
  </r>
  <r>
    <s v="P0038"/>
    <n v="8"/>
    <x v="0"/>
    <x v="0"/>
    <n v="0"/>
    <x v="1"/>
    <x v="1"/>
    <x v="1"/>
    <n v="72"/>
    <n v="79.92"/>
    <n v="576"/>
    <n v="639.36"/>
    <x v="7"/>
    <x v="4"/>
    <x v="1"/>
  </r>
  <r>
    <s v="P0044"/>
    <n v="15"/>
    <x v="1"/>
    <x v="1"/>
    <n v="0"/>
    <x v="11"/>
    <x v="1"/>
    <x v="1"/>
    <n v="76"/>
    <n v="82.08"/>
    <n v="1140"/>
    <n v="1231.2"/>
    <x v="9"/>
    <x v="4"/>
    <x v="1"/>
  </r>
  <r>
    <s v="P0015"/>
    <n v="12"/>
    <x v="2"/>
    <x v="0"/>
    <n v="0"/>
    <x v="27"/>
    <x v="2"/>
    <x v="3"/>
    <n v="12"/>
    <n v="15.719999999999999"/>
    <n v="144"/>
    <n v="188.64"/>
    <x v="18"/>
    <x v="4"/>
    <x v="1"/>
  </r>
  <r>
    <s v="P0002"/>
    <n v="7"/>
    <x v="1"/>
    <x v="0"/>
    <n v="0"/>
    <x v="29"/>
    <x v="3"/>
    <x v="1"/>
    <n v="105"/>
    <n v="142.80000000000001"/>
    <n v="735"/>
    <n v="999.60000000000014"/>
    <x v="11"/>
    <x v="4"/>
    <x v="1"/>
  </r>
  <r>
    <s v="P0028"/>
    <n v="2"/>
    <x v="2"/>
    <x v="0"/>
    <n v="0"/>
    <x v="33"/>
    <x v="4"/>
    <x v="3"/>
    <n v="37"/>
    <n v="41.81"/>
    <n v="74"/>
    <n v="83.62"/>
    <x v="12"/>
    <x v="4"/>
    <x v="1"/>
  </r>
  <r>
    <s v="P0027"/>
    <n v="2"/>
    <x v="1"/>
    <x v="0"/>
    <n v="0"/>
    <x v="26"/>
    <x v="4"/>
    <x v="2"/>
    <n v="48"/>
    <n v="57.120000000000005"/>
    <n v="96"/>
    <n v="114.24000000000001"/>
    <x v="12"/>
    <x v="4"/>
    <x v="1"/>
  </r>
  <r>
    <s v="P0041"/>
    <n v="10"/>
    <x v="0"/>
    <x v="1"/>
    <n v="0"/>
    <x v="41"/>
    <x v="1"/>
    <x v="0"/>
    <n v="138"/>
    <n v="173.88"/>
    <n v="1380"/>
    <n v="1738.8"/>
    <x v="14"/>
    <x v="4"/>
    <x v="1"/>
  </r>
  <r>
    <s v="P0008"/>
    <n v="5"/>
    <x v="0"/>
    <x v="0"/>
    <n v="0"/>
    <x v="25"/>
    <x v="3"/>
    <x v="1"/>
    <n v="83"/>
    <n v="94.62"/>
    <n v="415"/>
    <n v="473.1"/>
    <x v="14"/>
    <x v="4"/>
    <x v="1"/>
  </r>
  <r>
    <s v="P0010"/>
    <n v="9"/>
    <x v="1"/>
    <x v="1"/>
    <n v="0"/>
    <x v="20"/>
    <x v="2"/>
    <x v="0"/>
    <n v="148"/>
    <n v="164.28"/>
    <n v="1332"/>
    <n v="1478.52"/>
    <x v="14"/>
    <x v="4"/>
    <x v="1"/>
  </r>
  <r>
    <s v="P0004"/>
    <n v="12"/>
    <x v="1"/>
    <x v="0"/>
    <n v="0"/>
    <x v="3"/>
    <x v="3"/>
    <x v="2"/>
    <n v="44"/>
    <n v="48.84"/>
    <n v="528"/>
    <n v="586.08000000000004"/>
    <x v="14"/>
    <x v="4"/>
    <x v="1"/>
  </r>
  <r>
    <s v="P0020"/>
    <n v="14"/>
    <x v="2"/>
    <x v="1"/>
    <n v="0"/>
    <x v="14"/>
    <x v="0"/>
    <x v="2"/>
    <n v="61"/>
    <n v="76.25"/>
    <n v="854"/>
    <n v="1067.5"/>
    <x v="14"/>
    <x v="4"/>
    <x v="1"/>
  </r>
  <r>
    <s v="P0044"/>
    <n v="9"/>
    <x v="2"/>
    <x v="0"/>
    <n v="0"/>
    <x v="11"/>
    <x v="1"/>
    <x v="1"/>
    <n v="76"/>
    <n v="82.08"/>
    <n v="684"/>
    <n v="738.72"/>
    <x v="24"/>
    <x v="4"/>
    <x v="1"/>
  </r>
  <r>
    <s v="P0005"/>
    <n v="4"/>
    <x v="0"/>
    <x v="1"/>
    <n v="0"/>
    <x v="24"/>
    <x v="3"/>
    <x v="0"/>
    <n v="133"/>
    <n v="155.61000000000001"/>
    <n v="532"/>
    <n v="622.44000000000005"/>
    <x v="24"/>
    <x v="4"/>
    <x v="1"/>
  </r>
  <r>
    <s v="P0033"/>
    <n v="3"/>
    <x v="1"/>
    <x v="1"/>
    <n v="0"/>
    <x v="38"/>
    <x v="4"/>
    <x v="1"/>
    <n v="95"/>
    <n v="119.7"/>
    <n v="285"/>
    <n v="359.1"/>
    <x v="24"/>
    <x v="4"/>
    <x v="1"/>
  </r>
  <r>
    <s v="P0008"/>
    <n v="14"/>
    <x v="1"/>
    <x v="0"/>
    <n v="0"/>
    <x v="25"/>
    <x v="3"/>
    <x v="1"/>
    <n v="83"/>
    <n v="94.62"/>
    <n v="1162"/>
    <n v="1324.68"/>
    <x v="2"/>
    <x v="5"/>
    <x v="1"/>
  </r>
  <r>
    <s v="P0028"/>
    <n v="8"/>
    <x v="0"/>
    <x v="0"/>
    <n v="0"/>
    <x v="33"/>
    <x v="4"/>
    <x v="3"/>
    <n v="37"/>
    <n v="41.81"/>
    <n v="296"/>
    <n v="334.48"/>
    <x v="26"/>
    <x v="5"/>
    <x v="1"/>
  </r>
  <r>
    <s v="P0039"/>
    <n v="13"/>
    <x v="1"/>
    <x v="1"/>
    <n v="0"/>
    <x v="34"/>
    <x v="1"/>
    <x v="3"/>
    <n v="37"/>
    <n v="42.55"/>
    <n v="481"/>
    <n v="553.15"/>
    <x v="5"/>
    <x v="5"/>
    <x v="1"/>
  </r>
  <r>
    <s v="P0021"/>
    <n v="6"/>
    <x v="2"/>
    <x v="0"/>
    <n v="0"/>
    <x v="32"/>
    <x v="0"/>
    <x v="0"/>
    <n v="126"/>
    <n v="162.54"/>
    <n v="756"/>
    <n v="975.24"/>
    <x v="5"/>
    <x v="5"/>
    <x v="1"/>
  </r>
  <r>
    <s v="P0026"/>
    <n v="6"/>
    <x v="2"/>
    <x v="1"/>
    <n v="0"/>
    <x v="42"/>
    <x v="4"/>
    <x v="3"/>
    <n v="18"/>
    <n v="24.66"/>
    <n v="108"/>
    <n v="147.96"/>
    <x v="22"/>
    <x v="5"/>
    <x v="1"/>
  </r>
  <r>
    <s v="P0042"/>
    <n v="15"/>
    <x v="0"/>
    <x v="0"/>
    <n v="0"/>
    <x v="10"/>
    <x v="1"/>
    <x v="0"/>
    <n v="120"/>
    <n v="162"/>
    <n v="1800"/>
    <n v="2430"/>
    <x v="17"/>
    <x v="5"/>
    <x v="1"/>
  </r>
  <r>
    <s v="P0029"/>
    <n v="15"/>
    <x v="1"/>
    <x v="1"/>
    <n v="0"/>
    <x v="19"/>
    <x v="4"/>
    <x v="2"/>
    <n v="47"/>
    <n v="53.11"/>
    <n v="705"/>
    <n v="796.65"/>
    <x v="23"/>
    <x v="5"/>
    <x v="1"/>
  </r>
  <r>
    <s v="P0002"/>
    <n v="8"/>
    <x v="2"/>
    <x v="1"/>
    <n v="0"/>
    <x v="29"/>
    <x v="3"/>
    <x v="1"/>
    <n v="105"/>
    <n v="142.80000000000001"/>
    <n v="840"/>
    <n v="1142.4000000000001"/>
    <x v="8"/>
    <x v="5"/>
    <x v="1"/>
  </r>
  <r>
    <s v="P0017"/>
    <n v="14"/>
    <x v="2"/>
    <x v="1"/>
    <n v="0"/>
    <x v="39"/>
    <x v="2"/>
    <x v="0"/>
    <n v="134"/>
    <n v="156.78"/>
    <n v="1876"/>
    <n v="2194.92"/>
    <x v="10"/>
    <x v="5"/>
    <x v="1"/>
  </r>
  <r>
    <s v="P0040"/>
    <n v="10"/>
    <x v="1"/>
    <x v="1"/>
    <n v="0"/>
    <x v="17"/>
    <x v="1"/>
    <x v="1"/>
    <n v="90"/>
    <n v="115.2"/>
    <n v="900"/>
    <n v="1152"/>
    <x v="18"/>
    <x v="5"/>
    <x v="1"/>
  </r>
  <r>
    <s v="P0001"/>
    <n v="4"/>
    <x v="2"/>
    <x v="1"/>
    <n v="0"/>
    <x v="16"/>
    <x v="3"/>
    <x v="1"/>
    <n v="98"/>
    <n v="103.88"/>
    <n v="392"/>
    <n v="415.52"/>
    <x v="18"/>
    <x v="5"/>
    <x v="1"/>
  </r>
  <r>
    <s v="P0004"/>
    <n v="8"/>
    <x v="2"/>
    <x v="0"/>
    <n v="0"/>
    <x v="3"/>
    <x v="3"/>
    <x v="2"/>
    <n v="44"/>
    <n v="48.84"/>
    <n v="352"/>
    <n v="390.72"/>
    <x v="19"/>
    <x v="5"/>
    <x v="1"/>
  </r>
  <r>
    <s v="P0018"/>
    <n v="7"/>
    <x v="2"/>
    <x v="1"/>
    <n v="0"/>
    <x v="30"/>
    <x v="2"/>
    <x v="3"/>
    <n v="37"/>
    <n v="49.21"/>
    <n v="259"/>
    <n v="344.47"/>
    <x v="27"/>
    <x v="5"/>
    <x v="1"/>
  </r>
  <r>
    <s v="P0012"/>
    <n v="7"/>
    <x v="1"/>
    <x v="0"/>
    <n v="0"/>
    <x v="35"/>
    <x v="2"/>
    <x v="1"/>
    <n v="73"/>
    <n v="94.17"/>
    <n v="511"/>
    <n v="659.19"/>
    <x v="11"/>
    <x v="5"/>
    <x v="1"/>
  </r>
  <r>
    <s v="P0034"/>
    <n v="4"/>
    <x v="2"/>
    <x v="1"/>
    <n v="0"/>
    <x v="13"/>
    <x v="4"/>
    <x v="2"/>
    <n v="55"/>
    <n v="58.3"/>
    <n v="220"/>
    <n v="233.2"/>
    <x v="12"/>
    <x v="5"/>
    <x v="1"/>
  </r>
  <r>
    <s v="P0043"/>
    <n v="12"/>
    <x v="2"/>
    <x v="0"/>
    <n v="0"/>
    <x v="23"/>
    <x v="1"/>
    <x v="1"/>
    <n v="67"/>
    <n v="83.08"/>
    <n v="804"/>
    <n v="996.96"/>
    <x v="12"/>
    <x v="5"/>
    <x v="1"/>
  </r>
  <r>
    <s v="P0033"/>
    <n v="15"/>
    <x v="2"/>
    <x v="1"/>
    <n v="0"/>
    <x v="38"/>
    <x v="4"/>
    <x v="1"/>
    <n v="95"/>
    <n v="119.7"/>
    <n v="1425"/>
    <n v="1795.5"/>
    <x v="2"/>
    <x v="6"/>
    <x v="1"/>
  </r>
  <r>
    <s v="P0007"/>
    <n v="7"/>
    <x v="2"/>
    <x v="0"/>
    <n v="0"/>
    <x v="36"/>
    <x v="3"/>
    <x v="2"/>
    <n v="43"/>
    <n v="47.730000000000004"/>
    <n v="301"/>
    <n v="334.11"/>
    <x v="3"/>
    <x v="6"/>
    <x v="1"/>
  </r>
  <r>
    <s v="P0025"/>
    <n v="7"/>
    <x v="1"/>
    <x v="1"/>
    <n v="0"/>
    <x v="7"/>
    <x v="0"/>
    <x v="3"/>
    <n v="7"/>
    <n v="8.33"/>
    <n v="49"/>
    <n v="58.31"/>
    <x v="15"/>
    <x v="6"/>
    <x v="1"/>
  </r>
  <r>
    <s v="P0015"/>
    <n v="8"/>
    <x v="2"/>
    <x v="0"/>
    <n v="0"/>
    <x v="27"/>
    <x v="2"/>
    <x v="3"/>
    <n v="12"/>
    <n v="15.719999999999999"/>
    <n v="96"/>
    <n v="125.75999999999999"/>
    <x v="15"/>
    <x v="6"/>
    <x v="1"/>
  </r>
  <r>
    <s v="P0041"/>
    <n v="2"/>
    <x v="2"/>
    <x v="1"/>
    <n v="0"/>
    <x v="41"/>
    <x v="1"/>
    <x v="0"/>
    <n v="138"/>
    <n v="173.88"/>
    <n v="276"/>
    <n v="347.76"/>
    <x v="16"/>
    <x v="6"/>
    <x v="1"/>
  </r>
  <r>
    <s v="P0018"/>
    <n v="2"/>
    <x v="2"/>
    <x v="0"/>
    <n v="0"/>
    <x v="30"/>
    <x v="2"/>
    <x v="3"/>
    <n v="37"/>
    <n v="49.21"/>
    <n v="74"/>
    <n v="98.42"/>
    <x v="21"/>
    <x v="6"/>
    <x v="1"/>
  </r>
  <r>
    <s v="P0032"/>
    <n v="12"/>
    <x v="1"/>
    <x v="1"/>
    <n v="0"/>
    <x v="18"/>
    <x v="4"/>
    <x v="1"/>
    <n v="89"/>
    <n v="117.48"/>
    <n v="1068"/>
    <n v="1409.76"/>
    <x v="26"/>
    <x v="6"/>
    <x v="1"/>
  </r>
  <r>
    <s v="P0028"/>
    <n v="12"/>
    <x v="2"/>
    <x v="1"/>
    <n v="0"/>
    <x v="33"/>
    <x v="4"/>
    <x v="3"/>
    <n v="37"/>
    <n v="41.81"/>
    <n v="444"/>
    <n v="501.72"/>
    <x v="6"/>
    <x v="6"/>
    <x v="1"/>
  </r>
  <r>
    <s v="P0025"/>
    <n v="7"/>
    <x v="2"/>
    <x v="0"/>
    <n v="0"/>
    <x v="7"/>
    <x v="0"/>
    <x v="3"/>
    <n v="7"/>
    <n v="8.33"/>
    <n v="49"/>
    <n v="58.31"/>
    <x v="22"/>
    <x v="6"/>
    <x v="1"/>
  </r>
  <r>
    <s v="P0033"/>
    <n v="9"/>
    <x v="2"/>
    <x v="0"/>
    <n v="0"/>
    <x v="38"/>
    <x v="4"/>
    <x v="1"/>
    <n v="95"/>
    <n v="119.7"/>
    <n v="855"/>
    <n v="1077.3"/>
    <x v="29"/>
    <x v="6"/>
    <x v="1"/>
  </r>
  <r>
    <s v="P0004"/>
    <n v="2"/>
    <x v="1"/>
    <x v="0"/>
    <n v="0"/>
    <x v="3"/>
    <x v="3"/>
    <x v="2"/>
    <n v="44"/>
    <n v="48.84"/>
    <n v="88"/>
    <n v="97.68"/>
    <x v="17"/>
    <x v="6"/>
    <x v="1"/>
  </r>
  <r>
    <s v="P0041"/>
    <n v="8"/>
    <x v="1"/>
    <x v="1"/>
    <n v="0"/>
    <x v="41"/>
    <x v="1"/>
    <x v="0"/>
    <n v="138"/>
    <n v="173.88"/>
    <n v="1104"/>
    <n v="1391.04"/>
    <x v="30"/>
    <x v="6"/>
    <x v="1"/>
  </r>
  <r>
    <s v="P0010"/>
    <n v="12"/>
    <x v="2"/>
    <x v="0"/>
    <n v="0"/>
    <x v="20"/>
    <x v="2"/>
    <x v="0"/>
    <n v="148"/>
    <n v="164.28"/>
    <n v="1776"/>
    <n v="1971.3600000000001"/>
    <x v="7"/>
    <x v="6"/>
    <x v="1"/>
  </r>
  <r>
    <s v="P0042"/>
    <n v="8"/>
    <x v="0"/>
    <x v="0"/>
    <n v="0"/>
    <x v="10"/>
    <x v="1"/>
    <x v="0"/>
    <n v="120"/>
    <n v="162"/>
    <n v="960"/>
    <n v="1296"/>
    <x v="9"/>
    <x v="6"/>
    <x v="1"/>
  </r>
  <r>
    <s v="P0034"/>
    <n v="6"/>
    <x v="2"/>
    <x v="1"/>
    <n v="0"/>
    <x v="13"/>
    <x v="4"/>
    <x v="2"/>
    <n v="55"/>
    <n v="58.3"/>
    <n v="330"/>
    <n v="349.79999999999995"/>
    <x v="18"/>
    <x v="6"/>
    <x v="1"/>
  </r>
  <r>
    <s v="P0018"/>
    <n v="2"/>
    <x v="1"/>
    <x v="0"/>
    <n v="0"/>
    <x v="30"/>
    <x v="2"/>
    <x v="3"/>
    <n v="37"/>
    <n v="49.21"/>
    <n v="74"/>
    <n v="98.42"/>
    <x v="19"/>
    <x v="6"/>
    <x v="1"/>
  </r>
  <r>
    <s v="P0006"/>
    <n v="14"/>
    <x v="2"/>
    <x v="1"/>
    <n v="0"/>
    <x v="15"/>
    <x v="3"/>
    <x v="1"/>
    <n v="75"/>
    <n v="85.5"/>
    <n v="1050"/>
    <n v="1197"/>
    <x v="27"/>
    <x v="6"/>
    <x v="1"/>
  </r>
  <r>
    <s v="P0027"/>
    <n v="1"/>
    <x v="1"/>
    <x v="0"/>
    <n v="0"/>
    <x v="26"/>
    <x v="4"/>
    <x v="2"/>
    <n v="48"/>
    <n v="57.120000000000005"/>
    <n v="48"/>
    <n v="57.120000000000005"/>
    <x v="27"/>
    <x v="6"/>
    <x v="1"/>
  </r>
  <r>
    <s v="P0044"/>
    <n v="2"/>
    <x v="2"/>
    <x v="1"/>
    <n v="0"/>
    <x v="11"/>
    <x v="1"/>
    <x v="1"/>
    <n v="76"/>
    <n v="82.08"/>
    <n v="152"/>
    <n v="164.16"/>
    <x v="11"/>
    <x v="6"/>
    <x v="1"/>
  </r>
  <r>
    <s v="P0017"/>
    <n v="12"/>
    <x v="2"/>
    <x v="1"/>
    <n v="0"/>
    <x v="39"/>
    <x v="2"/>
    <x v="0"/>
    <n v="134"/>
    <n v="156.78"/>
    <n v="1608"/>
    <n v="1881.3600000000001"/>
    <x v="11"/>
    <x v="6"/>
    <x v="1"/>
  </r>
  <r>
    <s v="P0003"/>
    <n v="13"/>
    <x v="1"/>
    <x v="1"/>
    <n v="0"/>
    <x v="6"/>
    <x v="3"/>
    <x v="1"/>
    <n v="71"/>
    <n v="80.94"/>
    <n v="923"/>
    <n v="1052.22"/>
    <x v="11"/>
    <x v="6"/>
    <x v="1"/>
  </r>
  <r>
    <s v="P0003"/>
    <n v="10"/>
    <x v="1"/>
    <x v="0"/>
    <n v="0"/>
    <x v="6"/>
    <x v="3"/>
    <x v="1"/>
    <n v="71"/>
    <n v="80.94"/>
    <n v="710"/>
    <n v="809.4"/>
    <x v="12"/>
    <x v="6"/>
    <x v="1"/>
  </r>
  <r>
    <s v="P0026"/>
    <n v="1"/>
    <x v="1"/>
    <x v="1"/>
    <n v="0"/>
    <x v="42"/>
    <x v="4"/>
    <x v="3"/>
    <n v="18"/>
    <n v="24.66"/>
    <n v="18"/>
    <n v="24.66"/>
    <x v="12"/>
    <x v="6"/>
    <x v="1"/>
  </r>
  <r>
    <s v="P0012"/>
    <n v="5"/>
    <x v="2"/>
    <x v="1"/>
    <n v="0"/>
    <x v="35"/>
    <x v="2"/>
    <x v="1"/>
    <n v="73"/>
    <n v="94.17"/>
    <n v="365"/>
    <n v="470.85"/>
    <x v="2"/>
    <x v="7"/>
    <x v="1"/>
  </r>
  <r>
    <s v="P0016"/>
    <n v="9"/>
    <x v="1"/>
    <x v="0"/>
    <n v="0"/>
    <x v="21"/>
    <x v="2"/>
    <x v="3"/>
    <n v="13"/>
    <n v="16.64"/>
    <n v="117"/>
    <n v="149.76"/>
    <x v="16"/>
    <x v="7"/>
    <x v="1"/>
  </r>
  <r>
    <s v="P0016"/>
    <n v="2"/>
    <x v="2"/>
    <x v="0"/>
    <n v="0"/>
    <x v="21"/>
    <x v="2"/>
    <x v="3"/>
    <n v="13"/>
    <n v="16.64"/>
    <n v="26"/>
    <n v="33.28"/>
    <x v="21"/>
    <x v="7"/>
    <x v="1"/>
  </r>
  <r>
    <s v="P0032"/>
    <n v="12"/>
    <x v="2"/>
    <x v="1"/>
    <n v="0"/>
    <x v="18"/>
    <x v="4"/>
    <x v="1"/>
    <n v="89"/>
    <n v="117.48"/>
    <n v="1068"/>
    <n v="1409.76"/>
    <x v="21"/>
    <x v="7"/>
    <x v="1"/>
  </r>
  <r>
    <s v="P0021"/>
    <n v="11"/>
    <x v="2"/>
    <x v="1"/>
    <n v="0"/>
    <x v="32"/>
    <x v="0"/>
    <x v="0"/>
    <n v="126"/>
    <n v="162.54"/>
    <n v="1386"/>
    <n v="1787.9399999999998"/>
    <x v="21"/>
    <x v="7"/>
    <x v="1"/>
  </r>
  <r>
    <s v="P0030"/>
    <n v="14"/>
    <x v="2"/>
    <x v="1"/>
    <n v="0"/>
    <x v="28"/>
    <x v="4"/>
    <x v="0"/>
    <n v="148"/>
    <n v="201.28"/>
    <n v="2072"/>
    <n v="2817.92"/>
    <x v="29"/>
    <x v="7"/>
    <x v="1"/>
  </r>
  <r>
    <s v="P0011"/>
    <n v="10"/>
    <x v="0"/>
    <x v="1"/>
    <n v="0"/>
    <x v="31"/>
    <x v="2"/>
    <x v="2"/>
    <n v="44"/>
    <n v="48.4"/>
    <n v="440"/>
    <n v="484"/>
    <x v="17"/>
    <x v="7"/>
    <x v="1"/>
  </r>
  <r>
    <s v="P0015"/>
    <n v="7"/>
    <x v="2"/>
    <x v="0"/>
    <n v="0"/>
    <x v="27"/>
    <x v="2"/>
    <x v="3"/>
    <n v="12"/>
    <n v="15.719999999999999"/>
    <n v="84"/>
    <n v="110.03999999999999"/>
    <x v="17"/>
    <x v="7"/>
    <x v="1"/>
  </r>
  <r>
    <s v="P0029"/>
    <n v="8"/>
    <x v="1"/>
    <x v="0"/>
    <n v="0"/>
    <x v="19"/>
    <x v="4"/>
    <x v="2"/>
    <n v="47"/>
    <n v="53.11"/>
    <n v="376"/>
    <n v="424.88"/>
    <x v="7"/>
    <x v="7"/>
    <x v="1"/>
  </r>
  <r>
    <s v="P0010"/>
    <n v="2"/>
    <x v="1"/>
    <x v="1"/>
    <n v="0"/>
    <x v="20"/>
    <x v="2"/>
    <x v="0"/>
    <n v="148"/>
    <n v="164.28"/>
    <n v="296"/>
    <n v="328.56"/>
    <x v="7"/>
    <x v="7"/>
    <x v="1"/>
  </r>
  <r>
    <s v="P0007"/>
    <n v="3"/>
    <x v="1"/>
    <x v="0"/>
    <n v="0"/>
    <x v="36"/>
    <x v="3"/>
    <x v="2"/>
    <n v="43"/>
    <n v="47.730000000000004"/>
    <n v="129"/>
    <n v="143.19"/>
    <x v="8"/>
    <x v="7"/>
    <x v="1"/>
  </r>
  <r>
    <s v="P0023"/>
    <n v="13"/>
    <x v="2"/>
    <x v="0"/>
    <n v="0"/>
    <x v="12"/>
    <x v="0"/>
    <x v="0"/>
    <n v="141"/>
    <n v="149.46"/>
    <n v="1833"/>
    <n v="1942.98"/>
    <x v="9"/>
    <x v="7"/>
    <x v="1"/>
  </r>
  <r>
    <s v="P0033"/>
    <n v="14"/>
    <x v="2"/>
    <x v="0"/>
    <n v="0"/>
    <x v="38"/>
    <x v="4"/>
    <x v="1"/>
    <n v="95"/>
    <n v="119.7"/>
    <n v="1330"/>
    <n v="1675.8"/>
    <x v="9"/>
    <x v="7"/>
    <x v="1"/>
  </r>
  <r>
    <s v="P0016"/>
    <n v="4"/>
    <x v="2"/>
    <x v="0"/>
    <n v="0"/>
    <x v="21"/>
    <x v="2"/>
    <x v="3"/>
    <n v="13"/>
    <n v="16.64"/>
    <n v="52"/>
    <n v="66.56"/>
    <x v="10"/>
    <x v="7"/>
    <x v="1"/>
  </r>
  <r>
    <s v="P0044"/>
    <n v="11"/>
    <x v="1"/>
    <x v="0"/>
    <n v="0"/>
    <x v="11"/>
    <x v="1"/>
    <x v="1"/>
    <n v="76"/>
    <n v="82.08"/>
    <n v="836"/>
    <n v="902.88"/>
    <x v="19"/>
    <x v="7"/>
    <x v="1"/>
  </r>
  <r>
    <s v="P0029"/>
    <n v="14"/>
    <x v="2"/>
    <x v="1"/>
    <n v="0"/>
    <x v="19"/>
    <x v="4"/>
    <x v="2"/>
    <n v="47"/>
    <n v="53.11"/>
    <n v="658"/>
    <n v="743.54"/>
    <x v="19"/>
    <x v="7"/>
    <x v="1"/>
  </r>
  <r>
    <s v="P0005"/>
    <n v="5"/>
    <x v="2"/>
    <x v="1"/>
    <n v="0"/>
    <x v="24"/>
    <x v="3"/>
    <x v="0"/>
    <n v="133"/>
    <n v="155.61000000000001"/>
    <n v="665"/>
    <n v="778.05000000000007"/>
    <x v="27"/>
    <x v="7"/>
    <x v="1"/>
  </r>
  <r>
    <s v="P0019"/>
    <n v="13"/>
    <x v="0"/>
    <x v="1"/>
    <n v="0"/>
    <x v="40"/>
    <x v="2"/>
    <x v="0"/>
    <n v="150"/>
    <n v="210"/>
    <n v="1950"/>
    <n v="2730"/>
    <x v="12"/>
    <x v="7"/>
    <x v="1"/>
  </r>
  <r>
    <s v="P0037"/>
    <n v="8"/>
    <x v="1"/>
    <x v="0"/>
    <n v="0"/>
    <x v="8"/>
    <x v="1"/>
    <x v="1"/>
    <n v="67"/>
    <n v="85.76"/>
    <n v="536"/>
    <n v="686.08"/>
    <x v="12"/>
    <x v="7"/>
    <x v="1"/>
  </r>
  <r>
    <s v="P0039"/>
    <n v="15"/>
    <x v="0"/>
    <x v="0"/>
    <n v="0"/>
    <x v="34"/>
    <x v="1"/>
    <x v="3"/>
    <n v="37"/>
    <n v="42.55"/>
    <n v="555"/>
    <n v="638.25"/>
    <x v="13"/>
    <x v="7"/>
    <x v="1"/>
  </r>
  <r>
    <s v="P0005"/>
    <n v="9"/>
    <x v="1"/>
    <x v="0"/>
    <n v="0"/>
    <x v="24"/>
    <x v="3"/>
    <x v="0"/>
    <n v="133"/>
    <n v="155.61000000000001"/>
    <n v="1197"/>
    <n v="1400.4900000000002"/>
    <x v="14"/>
    <x v="7"/>
    <x v="1"/>
  </r>
  <r>
    <s v="P0039"/>
    <n v="5"/>
    <x v="2"/>
    <x v="0"/>
    <n v="0"/>
    <x v="34"/>
    <x v="1"/>
    <x v="3"/>
    <n v="37"/>
    <n v="42.55"/>
    <n v="185"/>
    <n v="212.75"/>
    <x v="14"/>
    <x v="7"/>
    <x v="1"/>
  </r>
  <r>
    <s v="P0006"/>
    <n v="6"/>
    <x v="1"/>
    <x v="1"/>
    <n v="0"/>
    <x v="15"/>
    <x v="3"/>
    <x v="1"/>
    <n v="75"/>
    <n v="85.5"/>
    <n v="450"/>
    <n v="513"/>
    <x v="24"/>
    <x v="7"/>
    <x v="1"/>
  </r>
  <r>
    <s v="P0043"/>
    <n v="6"/>
    <x v="2"/>
    <x v="1"/>
    <n v="0"/>
    <x v="23"/>
    <x v="1"/>
    <x v="1"/>
    <n v="67"/>
    <n v="83.08"/>
    <n v="402"/>
    <n v="498.48"/>
    <x v="24"/>
    <x v="7"/>
    <x v="1"/>
  </r>
  <r>
    <s v="P0025"/>
    <n v="5"/>
    <x v="2"/>
    <x v="1"/>
    <n v="0"/>
    <x v="7"/>
    <x v="0"/>
    <x v="3"/>
    <n v="7"/>
    <n v="8.33"/>
    <n v="35"/>
    <n v="41.65"/>
    <x v="24"/>
    <x v="7"/>
    <x v="1"/>
  </r>
  <r>
    <s v="P0015"/>
    <n v="13"/>
    <x v="2"/>
    <x v="1"/>
    <n v="0"/>
    <x v="27"/>
    <x v="2"/>
    <x v="3"/>
    <n v="12"/>
    <n v="15.719999999999999"/>
    <n v="156"/>
    <n v="204.35999999999999"/>
    <x v="25"/>
    <x v="7"/>
    <x v="1"/>
  </r>
  <r>
    <s v="P0002"/>
    <n v="1"/>
    <x v="2"/>
    <x v="1"/>
    <n v="0"/>
    <x v="29"/>
    <x v="3"/>
    <x v="1"/>
    <n v="105"/>
    <n v="142.80000000000001"/>
    <n v="105"/>
    <n v="142.80000000000001"/>
    <x v="3"/>
    <x v="8"/>
    <x v="1"/>
  </r>
  <r>
    <s v="P0005"/>
    <n v="12"/>
    <x v="0"/>
    <x v="0"/>
    <n v="0"/>
    <x v="24"/>
    <x v="3"/>
    <x v="0"/>
    <n v="133"/>
    <n v="155.61000000000001"/>
    <n v="1596"/>
    <n v="1867.3200000000002"/>
    <x v="16"/>
    <x v="8"/>
    <x v="1"/>
  </r>
  <r>
    <s v="P0041"/>
    <n v="9"/>
    <x v="2"/>
    <x v="0"/>
    <n v="0"/>
    <x v="41"/>
    <x v="1"/>
    <x v="0"/>
    <n v="138"/>
    <n v="173.88"/>
    <n v="1242"/>
    <n v="1564.92"/>
    <x v="4"/>
    <x v="8"/>
    <x v="1"/>
  </r>
  <r>
    <s v="P0003"/>
    <n v="3"/>
    <x v="2"/>
    <x v="0"/>
    <n v="0"/>
    <x v="6"/>
    <x v="3"/>
    <x v="1"/>
    <n v="71"/>
    <n v="80.94"/>
    <n v="213"/>
    <n v="242.82"/>
    <x v="4"/>
    <x v="8"/>
    <x v="1"/>
  </r>
  <r>
    <s v="P0035"/>
    <n v="15"/>
    <x v="1"/>
    <x v="1"/>
    <n v="0"/>
    <x v="4"/>
    <x v="4"/>
    <x v="3"/>
    <n v="5"/>
    <n v="6.7"/>
    <n v="75"/>
    <n v="100.5"/>
    <x v="26"/>
    <x v="8"/>
    <x v="1"/>
  </r>
  <r>
    <s v="P0038"/>
    <n v="4"/>
    <x v="2"/>
    <x v="1"/>
    <n v="0"/>
    <x v="1"/>
    <x v="1"/>
    <x v="1"/>
    <n v="72"/>
    <n v="79.92"/>
    <n v="288"/>
    <n v="319.68"/>
    <x v="26"/>
    <x v="8"/>
    <x v="1"/>
  </r>
  <r>
    <s v="P0029"/>
    <n v="3"/>
    <x v="2"/>
    <x v="1"/>
    <n v="0"/>
    <x v="19"/>
    <x v="4"/>
    <x v="2"/>
    <n v="47"/>
    <n v="53.11"/>
    <n v="141"/>
    <n v="159.32999999999998"/>
    <x v="29"/>
    <x v="8"/>
    <x v="1"/>
  </r>
  <r>
    <s v="P0037"/>
    <n v="15"/>
    <x v="1"/>
    <x v="0"/>
    <n v="0"/>
    <x v="8"/>
    <x v="1"/>
    <x v="1"/>
    <n v="67"/>
    <n v="85.76"/>
    <n v="1005"/>
    <n v="1286.4000000000001"/>
    <x v="17"/>
    <x v="8"/>
    <x v="1"/>
  </r>
  <r>
    <s v="P0026"/>
    <n v="14"/>
    <x v="1"/>
    <x v="1"/>
    <n v="0"/>
    <x v="42"/>
    <x v="4"/>
    <x v="3"/>
    <n v="18"/>
    <n v="24.66"/>
    <n v="252"/>
    <n v="345.24"/>
    <x v="7"/>
    <x v="8"/>
    <x v="1"/>
  </r>
  <r>
    <s v="P0033"/>
    <n v="8"/>
    <x v="0"/>
    <x v="1"/>
    <n v="0"/>
    <x v="38"/>
    <x v="4"/>
    <x v="1"/>
    <n v="95"/>
    <n v="119.7"/>
    <n v="760"/>
    <n v="957.6"/>
    <x v="8"/>
    <x v="8"/>
    <x v="1"/>
  </r>
  <r>
    <s v="P0033"/>
    <n v="6"/>
    <x v="2"/>
    <x v="0"/>
    <n v="0"/>
    <x v="38"/>
    <x v="4"/>
    <x v="1"/>
    <n v="95"/>
    <n v="119.7"/>
    <n v="570"/>
    <n v="718.2"/>
    <x v="9"/>
    <x v="8"/>
    <x v="1"/>
  </r>
  <r>
    <s v="P0001"/>
    <n v="10"/>
    <x v="2"/>
    <x v="0"/>
    <n v="0"/>
    <x v="16"/>
    <x v="3"/>
    <x v="1"/>
    <n v="98"/>
    <n v="103.88"/>
    <n v="980"/>
    <n v="1038.8"/>
    <x v="9"/>
    <x v="8"/>
    <x v="1"/>
  </r>
  <r>
    <s v="P0018"/>
    <n v="14"/>
    <x v="1"/>
    <x v="0"/>
    <n v="0"/>
    <x v="30"/>
    <x v="2"/>
    <x v="3"/>
    <n v="37"/>
    <n v="49.21"/>
    <n v="518"/>
    <n v="688.94"/>
    <x v="10"/>
    <x v="8"/>
    <x v="1"/>
  </r>
  <r>
    <s v="P0026"/>
    <n v="5"/>
    <x v="2"/>
    <x v="1"/>
    <n v="0"/>
    <x v="42"/>
    <x v="4"/>
    <x v="3"/>
    <n v="18"/>
    <n v="24.66"/>
    <n v="90"/>
    <n v="123.3"/>
    <x v="10"/>
    <x v="8"/>
    <x v="1"/>
  </r>
  <r>
    <s v="P0043"/>
    <n v="12"/>
    <x v="1"/>
    <x v="0"/>
    <n v="0"/>
    <x v="23"/>
    <x v="1"/>
    <x v="1"/>
    <n v="67"/>
    <n v="83.08"/>
    <n v="804"/>
    <n v="996.96"/>
    <x v="18"/>
    <x v="8"/>
    <x v="1"/>
  </r>
  <r>
    <s v="P0012"/>
    <n v="12"/>
    <x v="2"/>
    <x v="0"/>
    <n v="0"/>
    <x v="35"/>
    <x v="2"/>
    <x v="1"/>
    <n v="73"/>
    <n v="94.17"/>
    <n v="876"/>
    <n v="1130.04"/>
    <x v="19"/>
    <x v="8"/>
    <x v="1"/>
  </r>
  <r>
    <s v="P0032"/>
    <n v="14"/>
    <x v="2"/>
    <x v="0"/>
    <n v="0"/>
    <x v="18"/>
    <x v="4"/>
    <x v="1"/>
    <n v="89"/>
    <n v="117.48"/>
    <n v="1246"/>
    <n v="1644.72"/>
    <x v="27"/>
    <x v="8"/>
    <x v="1"/>
  </r>
  <r>
    <s v="P0032"/>
    <n v="8"/>
    <x v="2"/>
    <x v="1"/>
    <n v="0"/>
    <x v="18"/>
    <x v="4"/>
    <x v="1"/>
    <n v="89"/>
    <n v="117.48"/>
    <n v="712"/>
    <n v="939.84"/>
    <x v="27"/>
    <x v="8"/>
    <x v="1"/>
  </r>
  <r>
    <s v="P0036"/>
    <n v="4"/>
    <x v="2"/>
    <x v="1"/>
    <n v="0"/>
    <x v="43"/>
    <x v="4"/>
    <x v="1"/>
    <n v="90"/>
    <n v="96.3"/>
    <n v="360"/>
    <n v="385.2"/>
    <x v="13"/>
    <x v="8"/>
    <x v="1"/>
  </r>
  <r>
    <s v="P0044"/>
    <n v="9"/>
    <x v="2"/>
    <x v="1"/>
    <n v="0"/>
    <x v="11"/>
    <x v="1"/>
    <x v="1"/>
    <n v="76"/>
    <n v="82.08"/>
    <n v="684"/>
    <n v="738.72"/>
    <x v="13"/>
    <x v="8"/>
    <x v="1"/>
  </r>
  <r>
    <s v="P0038"/>
    <n v="3"/>
    <x v="0"/>
    <x v="1"/>
    <n v="0"/>
    <x v="1"/>
    <x v="1"/>
    <x v="1"/>
    <n v="72"/>
    <n v="79.92"/>
    <n v="216"/>
    <n v="239.76"/>
    <x v="13"/>
    <x v="8"/>
    <x v="1"/>
  </r>
  <r>
    <s v="P0034"/>
    <n v="13"/>
    <x v="2"/>
    <x v="0"/>
    <n v="0"/>
    <x v="13"/>
    <x v="4"/>
    <x v="2"/>
    <n v="55"/>
    <n v="58.3"/>
    <n v="715"/>
    <n v="757.9"/>
    <x v="28"/>
    <x v="8"/>
    <x v="1"/>
  </r>
  <r>
    <s v="P0011"/>
    <n v="5"/>
    <x v="2"/>
    <x v="1"/>
    <n v="0"/>
    <x v="31"/>
    <x v="2"/>
    <x v="2"/>
    <n v="44"/>
    <n v="48.4"/>
    <n v="220"/>
    <n v="242"/>
    <x v="2"/>
    <x v="9"/>
    <x v="1"/>
  </r>
  <r>
    <s v="P0007"/>
    <n v="15"/>
    <x v="2"/>
    <x v="0"/>
    <n v="0"/>
    <x v="36"/>
    <x v="3"/>
    <x v="2"/>
    <n v="43"/>
    <n v="47.730000000000004"/>
    <n v="645"/>
    <n v="715.95"/>
    <x v="3"/>
    <x v="9"/>
    <x v="1"/>
  </r>
  <r>
    <s v="P0035"/>
    <n v="1"/>
    <x v="2"/>
    <x v="0"/>
    <n v="0"/>
    <x v="4"/>
    <x v="4"/>
    <x v="3"/>
    <n v="5"/>
    <n v="6.7"/>
    <n v="5"/>
    <n v="6.7"/>
    <x v="16"/>
    <x v="9"/>
    <x v="1"/>
  </r>
  <r>
    <s v="P0038"/>
    <n v="14"/>
    <x v="1"/>
    <x v="0"/>
    <n v="0"/>
    <x v="1"/>
    <x v="1"/>
    <x v="1"/>
    <n v="72"/>
    <n v="79.92"/>
    <n v="1008"/>
    <n v="1118.8800000000001"/>
    <x v="4"/>
    <x v="9"/>
    <x v="1"/>
  </r>
  <r>
    <s v="P0019"/>
    <n v="9"/>
    <x v="2"/>
    <x v="0"/>
    <n v="0"/>
    <x v="40"/>
    <x v="2"/>
    <x v="0"/>
    <n v="150"/>
    <n v="210"/>
    <n v="1350"/>
    <n v="1890"/>
    <x v="26"/>
    <x v="9"/>
    <x v="1"/>
  </r>
  <r>
    <s v="P0044"/>
    <n v="12"/>
    <x v="1"/>
    <x v="0"/>
    <n v="0"/>
    <x v="11"/>
    <x v="1"/>
    <x v="1"/>
    <n v="76"/>
    <n v="82.08"/>
    <n v="912"/>
    <n v="984.96"/>
    <x v="26"/>
    <x v="9"/>
    <x v="1"/>
  </r>
  <r>
    <s v="P0008"/>
    <n v="10"/>
    <x v="2"/>
    <x v="0"/>
    <n v="0"/>
    <x v="25"/>
    <x v="3"/>
    <x v="1"/>
    <n v="83"/>
    <n v="94.62"/>
    <n v="830"/>
    <n v="946.2"/>
    <x v="5"/>
    <x v="9"/>
    <x v="1"/>
  </r>
  <r>
    <s v="P0002"/>
    <n v="15"/>
    <x v="1"/>
    <x v="0"/>
    <n v="0"/>
    <x v="29"/>
    <x v="3"/>
    <x v="1"/>
    <n v="105"/>
    <n v="142.80000000000001"/>
    <n v="1575"/>
    <n v="2142"/>
    <x v="22"/>
    <x v="9"/>
    <x v="1"/>
  </r>
  <r>
    <s v="P0044"/>
    <n v="15"/>
    <x v="0"/>
    <x v="0"/>
    <n v="0"/>
    <x v="11"/>
    <x v="1"/>
    <x v="1"/>
    <n v="76"/>
    <n v="82.08"/>
    <n v="1140"/>
    <n v="1231.2"/>
    <x v="29"/>
    <x v="9"/>
    <x v="1"/>
  </r>
  <r>
    <s v="P0015"/>
    <n v="10"/>
    <x v="2"/>
    <x v="1"/>
    <n v="0"/>
    <x v="27"/>
    <x v="2"/>
    <x v="3"/>
    <n v="12"/>
    <n v="15.719999999999999"/>
    <n v="120"/>
    <n v="157.19999999999999"/>
    <x v="17"/>
    <x v="9"/>
    <x v="1"/>
  </r>
  <r>
    <s v="P0036"/>
    <n v="3"/>
    <x v="1"/>
    <x v="0"/>
    <n v="0"/>
    <x v="43"/>
    <x v="4"/>
    <x v="1"/>
    <n v="90"/>
    <n v="96.3"/>
    <n v="270"/>
    <n v="288.89999999999998"/>
    <x v="23"/>
    <x v="9"/>
    <x v="1"/>
  </r>
  <r>
    <s v="P0024"/>
    <n v="14"/>
    <x v="1"/>
    <x v="1"/>
    <n v="0"/>
    <x v="0"/>
    <x v="0"/>
    <x v="0"/>
    <n v="144"/>
    <n v="156.96"/>
    <n v="2016"/>
    <n v="2197.44"/>
    <x v="19"/>
    <x v="9"/>
    <x v="1"/>
  </r>
  <r>
    <s v="P0042"/>
    <n v="3"/>
    <x v="2"/>
    <x v="1"/>
    <n v="0"/>
    <x v="10"/>
    <x v="1"/>
    <x v="0"/>
    <n v="120"/>
    <n v="162"/>
    <n v="360"/>
    <n v="486"/>
    <x v="24"/>
    <x v="9"/>
    <x v="1"/>
  </r>
  <r>
    <s v="P0038"/>
    <n v="8"/>
    <x v="2"/>
    <x v="0"/>
    <n v="0"/>
    <x v="1"/>
    <x v="1"/>
    <x v="1"/>
    <n v="72"/>
    <n v="79.92"/>
    <n v="576"/>
    <n v="639.36"/>
    <x v="25"/>
    <x v="9"/>
    <x v="1"/>
  </r>
  <r>
    <s v="P0012"/>
    <n v="15"/>
    <x v="0"/>
    <x v="0"/>
    <n v="0"/>
    <x v="35"/>
    <x v="2"/>
    <x v="1"/>
    <n v="73"/>
    <n v="94.17"/>
    <n v="1095"/>
    <n v="1412.55"/>
    <x v="0"/>
    <x v="10"/>
    <x v="1"/>
  </r>
  <r>
    <s v="P0015"/>
    <n v="15"/>
    <x v="0"/>
    <x v="1"/>
    <n v="0"/>
    <x v="27"/>
    <x v="2"/>
    <x v="3"/>
    <n v="12"/>
    <n v="15.719999999999999"/>
    <n v="180"/>
    <n v="235.79999999999998"/>
    <x v="1"/>
    <x v="10"/>
    <x v="1"/>
  </r>
  <r>
    <s v="P0030"/>
    <n v="15"/>
    <x v="2"/>
    <x v="1"/>
    <n v="0"/>
    <x v="28"/>
    <x v="4"/>
    <x v="0"/>
    <n v="148"/>
    <n v="201.28"/>
    <n v="2220"/>
    <n v="3019.2"/>
    <x v="1"/>
    <x v="10"/>
    <x v="1"/>
  </r>
  <r>
    <s v="P0035"/>
    <n v="5"/>
    <x v="2"/>
    <x v="1"/>
    <n v="0"/>
    <x v="4"/>
    <x v="4"/>
    <x v="3"/>
    <n v="5"/>
    <n v="6.7"/>
    <n v="25"/>
    <n v="33.5"/>
    <x v="1"/>
    <x v="10"/>
    <x v="1"/>
  </r>
  <r>
    <s v="P0020"/>
    <n v="11"/>
    <x v="1"/>
    <x v="0"/>
    <n v="0"/>
    <x v="14"/>
    <x v="0"/>
    <x v="2"/>
    <n v="61"/>
    <n v="76.25"/>
    <n v="671"/>
    <n v="838.75"/>
    <x v="2"/>
    <x v="10"/>
    <x v="1"/>
  </r>
  <r>
    <s v="P0008"/>
    <n v="10"/>
    <x v="2"/>
    <x v="0"/>
    <n v="0"/>
    <x v="25"/>
    <x v="3"/>
    <x v="1"/>
    <n v="83"/>
    <n v="94.62"/>
    <n v="830"/>
    <n v="946.2"/>
    <x v="3"/>
    <x v="10"/>
    <x v="1"/>
  </r>
  <r>
    <s v="P0019"/>
    <n v="15"/>
    <x v="2"/>
    <x v="1"/>
    <n v="0"/>
    <x v="40"/>
    <x v="2"/>
    <x v="0"/>
    <n v="150"/>
    <n v="210"/>
    <n v="2250"/>
    <n v="3150"/>
    <x v="15"/>
    <x v="10"/>
    <x v="1"/>
  </r>
  <r>
    <s v="P0043"/>
    <n v="13"/>
    <x v="2"/>
    <x v="1"/>
    <n v="0"/>
    <x v="23"/>
    <x v="1"/>
    <x v="1"/>
    <n v="67"/>
    <n v="83.08"/>
    <n v="871"/>
    <n v="1080.04"/>
    <x v="16"/>
    <x v="10"/>
    <x v="1"/>
  </r>
  <r>
    <s v="P0015"/>
    <n v="13"/>
    <x v="1"/>
    <x v="0"/>
    <n v="0"/>
    <x v="27"/>
    <x v="2"/>
    <x v="3"/>
    <n v="12"/>
    <n v="15.719999999999999"/>
    <n v="156"/>
    <n v="204.35999999999999"/>
    <x v="16"/>
    <x v="10"/>
    <x v="1"/>
  </r>
  <r>
    <s v="P0042"/>
    <n v="13"/>
    <x v="2"/>
    <x v="1"/>
    <n v="0"/>
    <x v="10"/>
    <x v="1"/>
    <x v="0"/>
    <n v="120"/>
    <n v="162"/>
    <n v="1560"/>
    <n v="2106"/>
    <x v="16"/>
    <x v="10"/>
    <x v="1"/>
  </r>
  <r>
    <s v="P0040"/>
    <n v="13"/>
    <x v="1"/>
    <x v="1"/>
    <n v="0"/>
    <x v="17"/>
    <x v="1"/>
    <x v="1"/>
    <n v="90"/>
    <n v="115.2"/>
    <n v="1170"/>
    <n v="1497.6000000000001"/>
    <x v="20"/>
    <x v="10"/>
    <x v="1"/>
  </r>
  <r>
    <s v="P0036"/>
    <n v="11"/>
    <x v="0"/>
    <x v="1"/>
    <n v="0"/>
    <x v="43"/>
    <x v="4"/>
    <x v="1"/>
    <n v="90"/>
    <n v="96.3"/>
    <n v="990"/>
    <n v="1059.3"/>
    <x v="21"/>
    <x v="10"/>
    <x v="1"/>
  </r>
  <r>
    <s v="P0019"/>
    <n v="10"/>
    <x v="0"/>
    <x v="0"/>
    <n v="0"/>
    <x v="40"/>
    <x v="2"/>
    <x v="0"/>
    <n v="150"/>
    <n v="210"/>
    <n v="1500"/>
    <n v="2100"/>
    <x v="21"/>
    <x v="10"/>
    <x v="1"/>
  </r>
  <r>
    <s v="P0027"/>
    <n v="8"/>
    <x v="1"/>
    <x v="1"/>
    <n v="0"/>
    <x v="26"/>
    <x v="4"/>
    <x v="2"/>
    <n v="48"/>
    <n v="57.120000000000005"/>
    <n v="384"/>
    <n v="456.96000000000004"/>
    <x v="4"/>
    <x v="10"/>
    <x v="1"/>
  </r>
  <r>
    <s v="P0018"/>
    <n v="7"/>
    <x v="2"/>
    <x v="0"/>
    <n v="0"/>
    <x v="30"/>
    <x v="2"/>
    <x v="3"/>
    <n v="37"/>
    <n v="49.21"/>
    <n v="259"/>
    <n v="344.47"/>
    <x v="26"/>
    <x v="10"/>
    <x v="1"/>
  </r>
  <r>
    <s v="P0027"/>
    <n v="10"/>
    <x v="0"/>
    <x v="1"/>
    <n v="0"/>
    <x v="26"/>
    <x v="4"/>
    <x v="2"/>
    <n v="48"/>
    <n v="57.120000000000005"/>
    <n v="480"/>
    <n v="571.20000000000005"/>
    <x v="22"/>
    <x v="10"/>
    <x v="1"/>
  </r>
  <r>
    <s v="P0002"/>
    <n v="1"/>
    <x v="2"/>
    <x v="1"/>
    <n v="0"/>
    <x v="29"/>
    <x v="3"/>
    <x v="1"/>
    <n v="105"/>
    <n v="142.80000000000001"/>
    <n v="105"/>
    <n v="142.80000000000001"/>
    <x v="29"/>
    <x v="10"/>
    <x v="1"/>
  </r>
  <r>
    <s v="P0012"/>
    <n v="14"/>
    <x v="2"/>
    <x v="1"/>
    <n v="0"/>
    <x v="35"/>
    <x v="2"/>
    <x v="1"/>
    <n v="73"/>
    <n v="94.17"/>
    <n v="1022"/>
    <n v="1318.38"/>
    <x v="17"/>
    <x v="10"/>
    <x v="1"/>
  </r>
  <r>
    <s v="P0017"/>
    <n v="8"/>
    <x v="1"/>
    <x v="0"/>
    <n v="0"/>
    <x v="39"/>
    <x v="2"/>
    <x v="0"/>
    <n v="134"/>
    <n v="156.78"/>
    <n v="1072"/>
    <n v="1254.24"/>
    <x v="23"/>
    <x v="10"/>
    <x v="1"/>
  </r>
  <r>
    <s v="P0034"/>
    <n v="8"/>
    <x v="2"/>
    <x v="1"/>
    <n v="0"/>
    <x v="13"/>
    <x v="4"/>
    <x v="2"/>
    <n v="55"/>
    <n v="58.3"/>
    <n v="440"/>
    <n v="466.4"/>
    <x v="7"/>
    <x v="10"/>
    <x v="1"/>
  </r>
  <r>
    <s v="P0020"/>
    <n v="6"/>
    <x v="2"/>
    <x v="1"/>
    <n v="0"/>
    <x v="14"/>
    <x v="0"/>
    <x v="2"/>
    <n v="61"/>
    <n v="76.25"/>
    <n v="366"/>
    <n v="457.5"/>
    <x v="10"/>
    <x v="10"/>
    <x v="1"/>
  </r>
  <r>
    <s v="P0036"/>
    <n v="12"/>
    <x v="1"/>
    <x v="0"/>
    <n v="0"/>
    <x v="43"/>
    <x v="4"/>
    <x v="1"/>
    <n v="90"/>
    <n v="96.3"/>
    <n v="1080"/>
    <n v="1155.5999999999999"/>
    <x v="19"/>
    <x v="10"/>
    <x v="1"/>
  </r>
  <r>
    <s v="P0004"/>
    <n v="5"/>
    <x v="2"/>
    <x v="1"/>
    <n v="0"/>
    <x v="3"/>
    <x v="3"/>
    <x v="2"/>
    <n v="44"/>
    <n v="48.84"/>
    <n v="220"/>
    <n v="244.20000000000002"/>
    <x v="11"/>
    <x v="10"/>
    <x v="1"/>
  </r>
  <r>
    <s v="P0032"/>
    <n v="5"/>
    <x v="2"/>
    <x v="0"/>
    <n v="0"/>
    <x v="18"/>
    <x v="4"/>
    <x v="1"/>
    <n v="89"/>
    <n v="117.48"/>
    <n v="445"/>
    <n v="587.4"/>
    <x v="12"/>
    <x v="10"/>
    <x v="1"/>
  </r>
  <r>
    <s v="P0034"/>
    <n v="15"/>
    <x v="2"/>
    <x v="0"/>
    <n v="0"/>
    <x v="13"/>
    <x v="4"/>
    <x v="2"/>
    <n v="55"/>
    <n v="58.3"/>
    <n v="825"/>
    <n v="874.5"/>
    <x v="13"/>
    <x v="10"/>
    <x v="1"/>
  </r>
  <r>
    <s v="P0031"/>
    <n v="8"/>
    <x v="2"/>
    <x v="1"/>
    <n v="0"/>
    <x v="5"/>
    <x v="4"/>
    <x v="1"/>
    <n v="93"/>
    <n v="104.16"/>
    <n v="744"/>
    <n v="833.28"/>
    <x v="14"/>
    <x v="10"/>
    <x v="1"/>
  </r>
  <r>
    <s v="P0015"/>
    <n v="2"/>
    <x v="2"/>
    <x v="0"/>
    <n v="0"/>
    <x v="27"/>
    <x v="2"/>
    <x v="3"/>
    <n v="12"/>
    <n v="15.719999999999999"/>
    <n v="24"/>
    <n v="31.439999999999998"/>
    <x v="24"/>
    <x v="10"/>
    <x v="1"/>
  </r>
  <r>
    <s v="P0028"/>
    <n v="5"/>
    <x v="0"/>
    <x v="1"/>
    <n v="0"/>
    <x v="33"/>
    <x v="4"/>
    <x v="3"/>
    <n v="37"/>
    <n v="41.81"/>
    <n v="185"/>
    <n v="209.05"/>
    <x v="2"/>
    <x v="11"/>
    <x v="1"/>
  </r>
  <r>
    <s v="P0026"/>
    <n v="10"/>
    <x v="2"/>
    <x v="1"/>
    <n v="0"/>
    <x v="42"/>
    <x v="4"/>
    <x v="3"/>
    <n v="18"/>
    <n v="24.66"/>
    <n v="180"/>
    <n v="246.6"/>
    <x v="3"/>
    <x v="11"/>
    <x v="1"/>
  </r>
  <r>
    <s v="P0044"/>
    <n v="15"/>
    <x v="2"/>
    <x v="1"/>
    <n v="0"/>
    <x v="11"/>
    <x v="1"/>
    <x v="1"/>
    <n v="76"/>
    <n v="82.08"/>
    <n v="1140"/>
    <n v="1231.2"/>
    <x v="3"/>
    <x v="11"/>
    <x v="1"/>
  </r>
  <r>
    <s v="P0038"/>
    <n v="12"/>
    <x v="2"/>
    <x v="1"/>
    <n v="0"/>
    <x v="1"/>
    <x v="1"/>
    <x v="1"/>
    <n v="72"/>
    <n v="79.92"/>
    <n v="864"/>
    <n v="959.04"/>
    <x v="20"/>
    <x v="11"/>
    <x v="1"/>
  </r>
  <r>
    <s v="P0016"/>
    <n v="13"/>
    <x v="2"/>
    <x v="0"/>
    <n v="0"/>
    <x v="21"/>
    <x v="2"/>
    <x v="3"/>
    <n v="13"/>
    <n v="16.64"/>
    <n v="169"/>
    <n v="216.32"/>
    <x v="20"/>
    <x v="11"/>
    <x v="1"/>
  </r>
  <r>
    <s v="P0038"/>
    <n v="5"/>
    <x v="2"/>
    <x v="1"/>
    <n v="0"/>
    <x v="1"/>
    <x v="1"/>
    <x v="1"/>
    <n v="72"/>
    <n v="79.92"/>
    <n v="360"/>
    <n v="399.6"/>
    <x v="20"/>
    <x v="11"/>
    <x v="1"/>
  </r>
  <r>
    <s v="P0027"/>
    <n v="5"/>
    <x v="2"/>
    <x v="0"/>
    <n v="0"/>
    <x v="26"/>
    <x v="4"/>
    <x v="2"/>
    <n v="48"/>
    <n v="57.120000000000005"/>
    <n v="240"/>
    <n v="285.60000000000002"/>
    <x v="5"/>
    <x v="11"/>
    <x v="1"/>
  </r>
  <r>
    <s v="P0013"/>
    <n v="9"/>
    <x v="0"/>
    <x v="0"/>
    <n v="0"/>
    <x v="2"/>
    <x v="2"/>
    <x v="1"/>
    <n v="112"/>
    <n v="122.08"/>
    <n v="1008"/>
    <n v="1098.72"/>
    <x v="5"/>
    <x v="11"/>
    <x v="1"/>
  </r>
  <r>
    <s v="P0014"/>
    <n v="10"/>
    <x v="1"/>
    <x v="1"/>
    <n v="0"/>
    <x v="9"/>
    <x v="2"/>
    <x v="1"/>
    <n v="112"/>
    <n v="146.72"/>
    <n v="1120"/>
    <n v="1467.2"/>
    <x v="5"/>
    <x v="11"/>
    <x v="1"/>
  </r>
  <r>
    <s v="P0030"/>
    <n v="9"/>
    <x v="0"/>
    <x v="1"/>
    <n v="0"/>
    <x v="28"/>
    <x v="4"/>
    <x v="0"/>
    <n v="148"/>
    <n v="201.28"/>
    <n v="1332"/>
    <n v="1811.52"/>
    <x v="6"/>
    <x v="11"/>
    <x v="1"/>
  </r>
  <r>
    <s v="P0041"/>
    <n v="10"/>
    <x v="0"/>
    <x v="0"/>
    <n v="0"/>
    <x v="41"/>
    <x v="1"/>
    <x v="0"/>
    <n v="138"/>
    <n v="173.88"/>
    <n v="1380"/>
    <n v="1738.8"/>
    <x v="6"/>
    <x v="11"/>
    <x v="1"/>
  </r>
  <r>
    <s v="P0005"/>
    <n v="4"/>
    <x v="2"/>
    <x v="1"/>
    <n v="0"/>
    <x v="24"/>
    <x v="3"/>
    <x v="0"/>
    <n v="133"/>
    <n v="155.61000000000001"/>
    <n v="532"/>
    <n v="622.44000000000005"/>
    <x v="29"/>
    <x v="11"/>
    <x v="1"/>
  </r>
  <r>
    <s v="P0009"/>
    <n v="13"/>
    <x v="2"/>
    <x v="0"/>
    <n v="0"/>
    <x v="37"/>
    <x v="3"/>
    <x v="3"/>
    <n v="6"/>
    <n v="7.8599999999999994"/>
    <n v="78"/>
    <n v="102.17999999999999"/>
    <x v="17"/>
    <x v="11"/>
    <x v="1"/>
  </r>
  <r>
    <s v="P0044"/>
    <n v="7"/>
    <x v="2"/>
    <x v="0"/>
    <n v="0"/>
    <x v="11"/>
    <x v="1"/>
    <x v="1"/>
    <n v="76"/>
    <n v="82.08"/>
    <n v="532"/>
    <n v="574.55999999999995"/>
    <x v="8"/>
    <x v="11"/>
    <x v="1"/>
  </r>
  <r>
    <s v="P0011"/>
    <n v="14"/>
    <x v="2"/>
    <x v="1"/>
    <n v="0"/>
    <x v="31"/>
    <x v="2"/>
    <x v="2"/>
    <n v="44"/>
    <n v="48.4"/>
    <n v="616"/>
    <n v="677.6"/>
    <x v="8"/>
    <x v="11"/>
    <x v="1"/>
  </r>
  <r>
    <s v="P0009"/>
    <n v="11"/>
    <x v="1"/>
    <x v="0"/>
    <n v="0"/>
    <x v="37"/>
    <x v="3"/>
    <x v="3"/>
    <n v="6"/>
    <n v="7.8599999999999994"/>
    <n v="66"/>
    <n v="86.46"/>
    <x v="8"/>
    <x v="11"/>
    <x v="1"/>
  </r>
  <r>
    <s v="P0006"/>
    <n v="10"/>
    <x v="2"/>
    <x v="0"/>
    <n v="0"/>
    <x v="15"/>
    <x v="3"/>
    <x v="1"/>
    <n v="75"/>
    <n v="85.5"/>
    <n v="750"/>
    <n v="855"/>
    <x v="10"/>
    <x v="11"/>
    <x v="1"/>
  </r>
  <r>
    <s v="P0008"/>
    <n v="15"/>
    <x v="2"/>
    <x v="0"/>
    <n v="0"/>
    <x v="25"/>
    <x v="3"/>
    <x v="1"/>
    <n v="83"/>
    <n v="94.62"/>
    <n v="1245"/>
    <n v="1419.3000000000002"/>
    <x v="28"/>
    <x v="11"/>
    <x v="1"/>
  </r>
  <r>
    <s v="P0042"/>
    <n v="1"/>
    <x v="0"/>
    <x v="1"/>
    <n v="0"/>
    <x v="10"/>
    <x v="1"/>
    <x v="0"/>
    <n v="120"/>
    <n v="162"/>
    <n v="120"/>
    <n v="162"/>
    <x v="28"/>
    <x v="11"/>
    <x v="1"/>
  </r>
  <r>
    <s v="P0041"/>
    <n v="14"/>
    <x v="2"/>
    <x v="0"/>
    <n v="0"/>
    <x v="41"/>
    <x v="1"/>
    <x v="0"/>
    <n v="138"/>
    <n v="173.88"/>
    <n v="1932"/>
    <n v="2434.3199999999997"/>
    <x v="24"/>
    <x v="11"/>
    <x v="1"/>
  </r>
  <r>
    <s v="P0033"/>
    <n v="12"/>
    <x v="1"/>
    <x v="0"/>
    <n v="0"/>
    <x v="38"/>
    <x v="4"/>
    <x v="1"/>
    <n v="95"/>
    <n v="119.7"/>
    <n v="1140"/>
    <n v="1436.4"/>
    <x v="25"/>
    <x v="11"/>
    <x v="1"/>
  </r>
  <r>
    <s v="P0011"/>
    <n v="6"/>
    <x v="1"/>
    <x v="0"/>
    <n v="0"/>
    <x v="31"/>
    <x v="2"/>
    <x v="2"/>
    <n v="44"/>
    <n v="48.4"/>
    <n v="264"/>
    <n v="290.39999999999998"/>
    <x v="25"/>
    <x v="11"/>
    <x v="1"/>
  </r>
  <r>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2A6714-77F6-44BE-9B72-1E0A5F7C9E56}" name="Productwis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PRODUCT">
  <location ref="P1:R45" firstHeaderRow="0" firstDataRow="1" firstDataCol="1"/>
  <pivotFields count="15">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defaultSubtotal="0">
      <items count="4">
        <item x="0"/>
        <item x="1"/>
        <item x="2"/>
        <item x="3"/>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5"/>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1" baseField="0" baseItem="0"/>
    <dataField name="Sum of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8A8FF4-43B2-4C49-874E-1615B670B0D9}" name="Daily"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rowHeaderCaption="DAY">
  <location ref="A1:B32" firstHeaderRow="1" firstDataRow="1" firstDataCol="1"/>
  <pivotFields count="15">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1" baseField="0" baseItem="0" numFmtId="165"/>
  </dataFields>
  <formats count="2">
    <format dxfId="14">
      <pivotArea outline="0" collapsedLevelsAreSubtotals="1" fieldPosition="0"/>
    </format>
    <format dxfId="13">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6F8C0B-DAFB-4D1A-930E-278CE00F7DE4}" name="Categorywis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AD1:AE6" firstHeaderRow="1" firstDataRow="1" firstDataCol="1"/>
  <pivotFields count="15">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5">
    <i>
      <x/>
    </i>
    <i>
      <x v="1"/>
    </i>
    <i>
      <x v="2"/>
    </i>
    <i>
      <x v="3"/>
    </i>
    <i>
      <x v="4"/>
    </i>
  </rowItems>
  <colItems count="1">
    <i/>
  </colItems>
  <dataFields count="1">
    <dataField name="Sum of TOTAL SELLING VALUE" fld="11" baseField="0" baseItem="0" numFmtId="165"/>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B0F613-720B-4C74-83BD-DEB629BCC71A}" name="Paymentmodewis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rowHeaderCaption="PAYMENT MODE">
  <location ref="AN1:AO3" firstHeaderRow="1" firstDataRow="1" firstDataCol="1"/>
  <pivotFields count="15">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2">
    <i>
      <x/>
    </i>
    <i>
      <x v="1"/>
    </i>
  </rowItems>
  <colItems count="1">
    <i/>
  </colItems>
  <dataFields count="1">
    <dataField name="Sum of TOTAL SELLING VALUE" fld="11" baseField="0" baseItem="0"/>
  </dataFields>
  <chartFormats count="6">
    <chartFormat chart="1" format="0" series="1">
      <pivotArea type="data" outline="0" fieldPosition="0">
        <references count="1">
          <reference field="4294967294" count="1" selected="0">
            <x v="0"/>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3" count="1" selected="0">
            <x v="0"/>
          </reference>
        </references>
      </pivotArea>
    </chartFormat>
    <chartFormat chart="7" format="18">
      <pivotArea type="data" outline="0" fieldPosition="0">
        <references count="2">
          <reference field="4294967294" count="1" selected="0">
            <x v="0"/>
          </reference>
          <reference field="3" count="1" selected="0">
            <x v="1"/>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B1CBC7-EB6E-4011-A6E3-969840C131C9}" name="TotalSales"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5">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0" baseField="0" baseItem="0"/>
    <dataField name="Sum of TOTAL SELLING VALUE" fld="11" baseField="0" baseItem="0" numFmtId="165"/>
  </dataFields>
  <formats count="1">
    <format dxfId="1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377DA3-073C-4F42-A0FD-D50474FB6035}" name="Monthly"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
  <location ref="G1:I13" firstHeaderRow="0" firstDataRow="1" firstDataCol="1"/>
  <pivotFields count="15">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0" baseField="0" baseItem="0"/>
    <dataField name="Sum of TOTAL SELL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DE888B-4408-4F56-B362-DA17A77DAFCB}" name="Saletypewis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rowHeaderCaption="SALE TYPE">
  <location ref="AK1:AL4" firstHeaderRow="1" firstDataRow="1" firstDataCol="1"/>
  <pivotFields count="15">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2"/>
  </rowFields>
  <rowItems count="3">
    <i>
      <x/>
    </i>
    <i>
      <x v="1"/>
    </i>
    <i>
      <x v="2"/>
    </i>
  </rowItems>
  <colItems count="1">
    <i/>
  </colItems>
  <dataFields count="1">
    <dataField name="Sum of TOTAL SELLING VALUE" fld="11" baseField="0" baseItem="0"/>
  </dataFields>
  <chartFormats count="8">
    <chartFormat chart="1" format="0"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2" count="1" selected="0">
            <x v="0"/>
          </reference>
        </references>
      </pivotArea>
    </chartFormat>
    <chartFormat chart="5" format="15">
      <pivotArea type="data" outline="0" fieldPosition="0">
        <references count="2">
          <reference field="4294967294" count="1" selected="0">
            <x v="0"/>
          </reference>
          <reference field="2" count="1" selected="0">
            <x v="1"/>
          </reference>
        </references>
      </pivotArea>
    </chartFormat>
    <chartFormat chart="5" format="16">
      <pivotArea type="data" outline="0" fieldPosition="0">
        <references count="2">
          <reference field="4294967294" count="1" selected="0">
            <x v="0"/>
          </reference>
          <reference field="2" count="1" selected="0">
            <x v="2"/>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B61AD182-637B-44CC-B6E7-CCB53B731AA2}" sourceName="SALE TYPE">
  <pivotTables>
    <pivotTable tabId="3" name="Daily"/>
    <pivotTable tabId="3" name="Categorywise"/>
    <pivotTable tabId="3" name="Monthly"/>
    <pivotTable tabId="3" name="Paymentmodewise"/>
    <pivotTable tabId="3" name="Productwise"/>
    <pivotTable tabId="3" name="TotalSales"/>
  </pivotTables>
  <data>
    <tabular pivotCacheId="197505339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C7AE7F0-4D6E-42DD-A007-C3EE577FA39D}" sourceName="PAYMENT MODE">
  <pivotTables>
    <pivotTable tabId="3" name="Daily"/>
    <pivotTable tabId="3" name="Categorywise"/>
    <pivotTable tabId="3" name="Monthly"/>
    <pivotTable tabId="3" name="Productwise"/>
    <pivotTable tabId="3" name="Saletypewise"/>
    <pivotTable tabId="3" name="TotalSales"/>
  </pivotTables>
  <data>
    <tabular pivotCacheId="197505339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193E6C8-12B6-4E91-B664-9604382D2914}" sourceName="MONTH">
  <pivotTables>
    <pivotTable tabId="3" name="Daily"/>
    <pivotTable tabId="3" name="Categorywise"/>
    <pivotTable tabId="3" name="Paymentmodewise"/>
    <pivotTable tabId="3" name="Productwise"/>
    <pivotTable tabId="3" name="Saletypewise"/>
    <pivotTable tabId="3" name="TotalSales"/>
  </pivotTables>
  <data>
    <tabular pivotCacheId="197505339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BD38129-E604-4CED-ABAB-4706FF136DFC}" sourceName="YEAR">
  <pivotTables>
    <pivotTable tabId="3" name="Daily"/>
    <pivotTable tabId="3" name="Categorywise"/>
    <pivotTable tabId="3" name="Monthly"/>
    <pivotTable tabId="3" name="Paymentmodewise"/>
    <pivotTable tabId="3" name="Productwise"/>
    <pivotTable tabId="3" name="Saletypewise"/>
    <pivotTable tabId="3" name="TotalSales"/>
  </pivotTables>
  <data>
    <tabular pivotCacheId="197505339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22D1433B-ED57-4212-91BD-D9B85BC2B964}" cache="Slicer_SALE_TYPE" caption="SALE TYPE" rowHeight="234950"/>
  <slicer name="PAYMENT MODE" xr10:uid="{F23D97AC-B7BB-4D86-AD9E-A3C4BCF75636}" cache="Slicer_PAYMENT_MODE" caption="PAYMENT MODE" rowHeight="234950"/>
  <slicer name="MONTH" xr10:uid="{DB97EC8D-6A86-408F-B172-F6932B1EF8BE}" cache="Slicer_MONTH" caption="MONTH" rowHeight="234950"/>
  <slicer name="YEAR" xr10:uid="{4D99F53B-4260-4C9A-960E-DF04C4153A50}"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802983A3-C6FB-46E1-BA19-73EA3A8BCA1A}" cache="Slicer_SALE_TYPE" caption="SALE TYPE" columnCount="3" style="SlicerStyleLight1 2" rowHeight="234950"/>
  <slicer name="PAYMENT MODE 1" xr10:uid="{D1F755AB-079E-407A-8F23-CD4155EB58C5}" cache="Slicer_PAYMENT_MODE" caption="PAYMENT MODE" columnCount="2" style="SlicerStyleLight1 2" rowHeight="234950"/>
  <slicer name="MONTH 1" xr10:uid="{20AC82BD-3040-48E5-907F-BBA90061C589}" cache="Slicer_MONTH" caption="MONTH" style="SlicerStyleLight1 2" rowHeight="234950"/>
  <slicer name="YEAR 1" xr10:uid="{348710D7-7F9C-422F-B1A6-304DAE73E7A0}" cache="Slicer_YEAR" caption="YEAR"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0BC4D3-4B7B-4445-B118-32FDF5185D4A}" name="InputData" displayName="InputData" ref="A1:P528" totalsRowShown="0" headerRowDxfId="34" headerRowBorderDxfId="33">
  <autoFilter ref="A1:P528" xr:uid="{1F0BC4D3-4B7B-4445-B118-32FDF5185D4A}"/>
  <sortState xmlns:xlrd2="http://schemas.microsoft.com/office/spreadsheetml/2017/richdata2" ref="A2:E527">
    <sortCondition ref="A1:A527"/>
  </sortState>
  <tableColumns count="16">
    <tableColumn id="1" xr3:uid="{C7FE0A00-FFEE-4E80-86F0-CF4F77705628}" name="DATE" dataDxfId="32"/>
    <tableColumn id="3" xr3:uid="{5912AF98-1346-42BA-8EBB-59932FD680D8}" name="PRODUCT ID" dataDxfId="31"/>
    <tableColumn id="2" xr3:uid="{F3868065-AB62-4B40-B896-40AA528487DA}" name="QUANTITY" dataDxfId="30"/>
    <tableColumn id="4" xr3:uid="{4DE37425-28A7-4DC6-9196-88CB50538CAA}" name="SALE TYPE" dataDxfId="29"/>
    <tableColumn id="5" xr3:uid="{A7A5F11C-568D-458A-8C0A-C9FB9A54FEC0}" name="PAYMENT MODE" dataDxfId="28"/>
    <tableColumn id="6" xr3:uid="{BD23AB34-1667-4519-8B24-7444945CFFE4}" name="DISCOUNT %" dataDxfId="27"/>
    <tableColumn id="8" xr3:uid="{3B704068-D491-4A50-8C34-11038CA9B4F3}" name="PRODUCT" dataDxfId="26">
      <calculatedColumnFormula>VLOOKUP(InputData[[#This Row],[PRODUCT ID]],MasterData[],2,0)</calculatedColumnFormula>
    </tableColumn>
    <tableColumn id="9" xr3:uid="{5AD64582-6A52-440A-99B8-151692A40A52}" name="CATEGORY" dataDxfId="25">
      <calculatedColumnFormula>VLOOKUP(InputData[[#This Row],[PRODUCT ID]],MasterData[],3,0)</calculatedColumnFormula>
    </tableColumn>
    <tableColumn id="10" xr3:uid="{DDE41301-48D6-4BF2-B2F0-A27E085497AA}" name="UOM" dataDxfId="24">
      <calculatedColumnFormula>VLOOKUP(InputData[[#This Row],[PRODUCT ID]],MasterData[],4,0)</calculatedColumnFormula>
    </tableColumn>
    <tableColumn id="11" xr3:uid="{DC1D9F6E-3169-44FC-9D4C-4BF44DE4C44B}" name="BUYING PRIZE" dataDxfId="23">
      <calculatedColumnFormula>VLOOKUP(InputData[[#This Row],[PRODUCT ID]],MasterData[],5,0)</calculatedColumnFormula>
    </tableColumn>
    <tableColumn id="12" xr3:uid="{61CD6A6E-9DDA-4800-A719-AC29D3C372EA}" name="SELLING PRICE" dataDxfId="22">
      <calculatedColumnFormula>VLOOKUP(InputData[[#This Row],[PRODUCT ID]],MasterData[],6,0)</calculatedColumnFormula>
    </tableColumn>
    <tableColumn id="13" xr3:uid="{0EE8714B-A947-4A77-AF52-53A17B8BEB1D}" name="TOTAL BUYING VALUE" dataDxfId="21">
      <calculatedColumnFormula>InputData[[#This Row],[BUYING PRIZE]]*InputData[[#This Row],[QUANTITY]]</calculatedColumnFormula>
    </tableColumn>
    <tableColumn id="14" xr3:uid="{18772055-61D7-4884-B0CE-DCE786B0820F}" name="TOTAL SELLING VALUE" dataDxfId="20">
      <calculatedColumnFormula>InputData[[#This Row],[SELLING PRICE]]*InputData[[#This Row],[QUANTITY]]</calculatedColumnFormula>
    </tableColumn>
    <tableColumn id="15" xr3:uid="{13651874-8AA0-4E3C-8958-315FDF61FB11}" name="DAY" dataDxfId="19">
      <calculatedColumnFormula>DAY(InputData[[#This Row],[DATE]])</calculatedColumnFormula>
    </tableColumn>
    <tableColumn id="16" xr3:uid="{597B973B-1896-4009-A5DC-072B647695D6}" name="MONTH" dataDxfId="18">
      <calculatedColumnFormula>TEXT(InputData[[#This Row],[DATE]],"MMM")</calculatedColumnFormula>
    </tableColumn>
    <tableColumn id="17" xr3:uid="{CAB5E5CA-8801-4B26-8016-5B90978EC4DF}" name="YEAR" dataDxfId="17">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4A2D29-D902-4BA9-B739-25D68850EE9B}" name="MasterData" displayName="MasterData" ref="A1:F46" totalsRowShown="0" headerRowDxfId="12" dataDxfId="10" headerRowBorderDxfId="11">
  <autoFilter ref="A1:F46" xr:uid="{824A2D29-D902-4BA9-B739-25D68850EE9B}"/>
  <tableColumns count="6">
    <tableColumn id="1" xr3:uid="{3185CDDF-A176-47A3-9575-A78DDE33382C}" name="PRODUCT ID" dataDxfId="9"/>
    <tableColumn id="2" xr3:uid="{1CDDF27C-22EB-4922-93BE-4B6F4A1A4CD0}" name="PRODUCT" dataDxfId="8"/>
    <tableColumn id="3" xr3:uid="{F5394F34-F970-463D-BCE4-E252632272B0}" name="CATEGORY" dataDxfId="7"/>
    <tableColumn id="4" xr3:uid="{23A392AC-FC7E-463F-98EF-EC80DACD1CDB}" name="UOM" dataDxfId="6"/>
    <tableColumn id="5" xr3:uid="{AF8E1524-7A40-441D-963E-25B7B37A8907}" name="BUYING PRIZE" dataDxfId="5"/>
    <tableColumn id="6" xr3:uid="{1A0BE190-1D35-4CF8-B6E7-408BE8E7D88D}" name="SELLING PRICE" dataDxfId="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66F3-009E-4BDD-8F60-66736653A39F}">
  <dimension ref="A1:P528"/>
  <sheetViews>
    <sheetView topLeftCell="B341" zoomScale="67" workbookViewId="0">
      <selection activeCell="R362" sqref="R362"/>
    </sheetView>
  </sheetViews>
  <sheetFormatPr defaultRowHeight="14.4" x14ac:dyDescent="0.3"/>
  <cols>
    <col min="1" max="1" width="10.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3.44140625" customWidth="1"/>
    <col min="9" max="9" width="9.88671875" bestFit="1" customWidth="1"/>
    <col min="10" max="10" width="17.21875" style="9" bestFit="1" customWidth="1"/>
    <col min="11" max="11" width="17.77734375" style="9" bestFit="1" customWidth="1"/>
    <col min="12" max="12" width="24.21875" style="9" bestFit="1" customWidth="1"/>
    <col min="13" max="13" width="24.5546875" style="9" bestFit="1" customWidth="1"/>
    <col min="15" max="15" width="12.109375" bestFit="1" customWidth="1"/>
    <col min="16" max="16" width="9.77734375" bestFit="1" customWidth="1"/>
  </cols>
  <sheetData>
    <row r="1" spans="1:16" ht="15" thickBot="1" x14ac:dyDescent="0.35">
      <c r="A1" s="1" t="s">
        <v>0</v>
      </c>
      <c r="B1" s="1" t="s">
        <v>1</v>
      </c>
      <c r="C1" s="1" t="s">
        <v>2</v>
      </c>
      <c r="D1" s="1" t="s">
        <v>3</v>
      </c>
      <c r="E1" s="1" t="s">
        <v>4</v>
      </c>
      <c r="F1" s="1" t="s">
        <v>5</v>
      </c>
      <c r="G1" s="1" t="s">
        <v>54</v>
      </c>
      <c r="H1" s="1" t="s">
        <v>55</v>
      </c>
      <c r="I1" s="1" t="s">
        <v>56</v>
      </c>
      <c r="J1" s="8" t="s">
        <v>57</v>
      </c>
      <c r="K1" s="8" t="s">
        <v>58</v>
      </c>
      <c r="L1" s="8" t="s">
        <v>114</v>
      </c>
      <c r="M1" s="8" t="s">
        <v>115</v>
      </c>
      <c r="N1" s="1" t="s">
        <v>116</v>
      </c>
      <c r="O1" s="1" t="s">
        <v>117</v>
      </c>
      <c r="P1" s="1" t="s">
        <v>118</v>
      </c>
    </row>
    <row r="2" spans="1:16" x14ac:dyDescent="0.3">
      <c r="A2" s="2">
        <v>44197</v>
      </c>
      <c r="B2" s="3" t="s">
        <v>6</v>
      </c>
      <c r="C2" s="4">
        <v>9</v>
      </c>
      <c r="D2" s="4" t="s">
        <v>7</v>
      </c>
      <c r="E2" s="4" t="s">
        <v>8</v>
      </c>
      <c r="F2" s="5">
        <v>0</v>
      </c>
      <c r="G2" t="str">
        <f>VLOOKUP(InputData[[#This Row],[PRODUCT ID]],MasterData[],2,0)</f>
        <v>Product24</v>
      </c>
      <c r="H2" t="str">
        <f>VLOOKUP(InputData[[#This Row],[PRODUCT ID]],MasterData[],3,0)</f>
        <v>Category03</v>
      </c>
      <c r="I2"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Row],[SELLING PRICE]]*InputData[[#This Row],[QUANTITY]]</f>
        <v>1412.64</v>
      </c>
      <c r="N2" s="7">
        <f>DAY(InputData[[#This Row],[DATE]])</f>
        <v>1</v>
      </c>
      <c r="O2" s="7" t="str">
        <f>TEXT(InputData[[#This Row],[DATE]],"MMM")</f>
        <v>Jan</v>
      </c>
      <c r="P2" s="7">
        <f>YEAR(InputData[[#This Row],[DATE]])</f>
        <v>2021</v>
      </c>
    </row>
    <row r="3" spans="1:16" x14ac:dyDescent="0.3">
      <c r="A3" s="2">
        <v>44198</v>
      </c>
      <c r="B3" s="3" t="s">
        <v>9</v>
      </c>
      <c r="C3" s="4">
        <v>15</v>
      </c>
      <c r="D3" s="4" t="s">
        <v>8</v>
      </c>
      <c r="E3" s="4" t="s">
        <v>10</v>
      </c>
      <c r="F3" s="5">
        <v>0</v>
      </c>
      <c r="G3" t="str">
        <f>VLOOKUP(InputData[[#This Row],[PRODUCT ID]],MasterData[],2,0)</f>
        <v>Product38</v>
      </c>
      <c r="H3" t="str">
        <f>VLOOKUP(InputData[[#This Row],[PRODUCT ID]],MasterData[],3,0)</f>
        <v>Category05</v>
      </c>
      <c r="I3"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Row],[SELLING PRICE]]*InputData[[#This Row],[QUANTITY]]</f>
        <v>1198.8</v>
      </c>
      <c r="N3" s="7">
        <f>DAY(InputData[[#This Row],[DATE]])</f>
        <v>2</v>
      </c>
      <c r="O3" s="7" t="str">
        <f>TEXT(InputData[[#This Row],[DATE]],"MMM")</f>
        <v>Jan</v>
      </c>
      <c r="P3" s="7">
        <f>YEAR(InputData[[#This Row],[DATE]])</f>
        <v>2021</v>
      </c>
    </row>
    <row r="4" spans="1:16" x14ac:dyDescent="0.3">
      <c r="A4" s="2">
        <v>44198</v>
      </c>
      <c r="B4" s="3" t="s">
        <v>11</v>
      </c>
      <c r="C4" s="4">
        <v>6</v>
      </c>
      <c r="D4" s="4" t="s">
        <v>12</v>
      </c>
      <c r="E4" s="4" t="s">
        <v>10</v>
      </c>
      <c r="F4" s="5">
        <v>0</v>
      </c>
      <c r="G4" t="str">
        <f>VLOOKUP(InputData[[#This Row],[PRODUCT ID]],MasterData[],2,0)</f>
        <v>Product13</v>
      </c>
      <c r="H4" t="str">
        <f>VLOOKUP(InputData[[#This Row],[PRODUCT ID]],MasterData[],3,0)</f>
        <v>Category02</v>
      </c>
      <c r="I4"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Row],[SELLING PRICE]]*InputData[[#This Row],[QUANTITY]]</f>
        <v>732.48</v>
      </c>
      <c r="N4" s="7">
        <f>DAY(InputData[[#This Row],[DATE]])</f>
        <v>2</v>
      </c>
      <c r="O4" s="7" t="str">
        <f>TEXT(InputData[[#This Row],[DATE]],"MMM")</f>
        <v>Jan</v>
      </c>
      <c r="P4" s="7">
        <f>YEAR(InputData[[#This Row],[DATE]])</f>
        <v>2021</v>
      </c>
    </row>
    <row r="5" spans="1:16" x14ac:dyDescent="0.3">
      <c r="A5" s="2">
        <v>44199</v>
      </c>
      <c r="B5" s="3" t="s">
        <v>13</v>
      </c>
      <c r="C5" s="4">
        <v>5</v>
      </c>
      <c r="D5" s="4" t="s">
        <v>12</v>
      </c>
      <c r="E5" s="4" t="s">
        <v>8</v>
      </c>
      <c r="F5" s="5">
        <v>0</v>
      </c>
      <c r="G5" t="str">
        <f>VLOOKUP(InputData[[#This Row],[PRODUCT ID]],MasterData[],2,0)</f>
        <v>Product04</v>
      </c>
      <c r="H5" t="str">
        <f>VLOOKUP(InputData[[#This Row],[PRODUCT ID]],MasterData[],3,0)</f>
        <v>Category01</v>
      </c>
      <c r="I5"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Row],[SELLING PRICE]]*InputData[[#This Row],[QUANTITY]]</f>
        <v>244.20000000000002</v>
      </c>
      <c r="N5" s="7">
        <f>DAY(InputData[[#This Row],[DATE]])</f>
        <v>3</v>
      </c>
      <c r="O5" s="7" t="str">
        <f>TEXT(InputData[[#This Row],[DATE]],"MMM")</f>
        <v>Jan</v>
      </c>
      <c r="P5" s="7">
        <f>YEAR(InputData[[#This Row],[DATE]])</f>
        <v>2021</v>
      </c>
    </row>
    <row r="6" spans="1:16" x14ac:dyDescent="0.3">
      <c r="A6" s="2">
        <v>44200</v>
      </c>
      <c r="B6" s="3" t="s">
        <v>14</v>
      </c>
      <c r="C6" s="4">
        <v>12</v>
      </c>
      <c r="D6" s="4" t="s">
        <v>8</v>
      </c>
      <c r="E6" s="4" t="s">
        <v>8</v>
      </c>
      <c r="F6" s="5">
        <v>0</v>
      </c>
      <c r="G6" t="str">
        <f>VLOOKUP(InputData[[#This Row],[PRODUCT ID]],MasterData[],2,0)</f>
        <v>Product35</v>
      </c>
      <c r="H6" t="str">
        <f>VLOOKUP(InputData[[#This Row],[PRODUCT ID]],MasterData[],3,0)</f>
        <v>Category04</v>
      </c>
      <c r="I6"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Row],[SELLING PRICE]]*InputData[[#This Row],[QUANTITY]]</f>
        <v>80.400000000000006</v>
      </c>
      <c r="N6" s="7">
        <f>DAY(InputData[[#This Row],[DATE]])</f>
        <v>4</v>
      </c>
      <c r="O6" s="7" t="str">
        <f>TEXT(InputData[[#This Row],[DATE]],"MMM")</f>
        <v>Jan</v>
      </c>
      <c r="P6" s="7">
        <f>YEAR(InputData[[#This Row],[DATE]])</f>
        <v>2021</v>
      </c>
    </row>
    <row r="7" spans="1:16" x14ac:dyDescent="0.3">
      <c r="A7" s="2">
        <v>44205</v>
      </c>
      <c r="B7" s="3" t="s">
        <v>15</v>
      </c>
      <c r="C7" s="4">
        <v>1</v>
      </c>
      <c r="D7" s="4" t="s">
        <v>12</v>
      </c>
      <c r="E7" s="4" t="s">
        <v>10</v>
      </c>
      <c r="F7" s="5">
        <v>0</v>
      </c>
      <c r="G7" t="str">
        <f>VLOOKUP(InputData[[#This Row],[PRODUCT ID]],MasterData[],2,0)</f>
        <v>Product31</v>
      </c>
      <c r="H7" t="str">
        <f>VLOOKUP(InputData[[#This Row],[PRODUCT ID]],MasterData[],3,0)</f>
        <v>Category04</v>
      </c>
      <c r="I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Row],[SELLING PRICE]]*InputData[[#This Row],[QUANTITY]]</f>
        <v>104.16</v>
      </c>
      <c r="N7" s="7">
        <f>DAY(InputData[[#This Row],[DATE]])</f>
        <v>9</v>
      </c>
      <c r="O7" s="7" t="str">
        <f>TEXT(InputData[[#This Row],[DATE]],"MMM")</f>
        <v>Jan</v>
      </c>
      <c r="P7" s="7">
        <f>YEAR(InputData[[#This Row],[DATE]])</f>
        <v>2021</v>
      </c>
    </row>
    <row r="8" spans="1:16" x14ac:dyDescent="0.3">
      <c r="A8" s="2">
        <v>44205</v>
      </c>
      <c r="B8" s="3" t="s">
        <v>16</v>
      </c>
      <c r="C8" s="4">
        <v>8</v>
      </c>
      <c r="D8" s="4" t="s">
        <v>12</v>
      </c>
      <c r="E8" s="4" t="s">
        <v>10</v>
      </c>
      <c r="F8" s="5">
        <v>0</v>
      </c>
      <c r="G8" t="str">
        <f>VLOOKUP(InputData[[#This Row],[PRODUCT ID]],MasterData[],2,0)</f>
        <v>Product03</v>
      </c>
      <c r="H8" t="str">
        <f>VLOOKUP(InputData[[#This Row],[PRODUCT ID]],MasterData[],3,0)</f>
        <v>Category01</v>
      </c>
      <c r="I8"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Row],[SELLING PRICE]]*InputData[[#This Row],[QUANTITY]]</f>
        <v>647.52</v>
      </c>
      <c r="N8" s="7">
        <f>DAY(InputData[[#This Row],[DATE]])</f>
        <v>9</v>
      </c>
      <c r="O8" s="7" t="str">
        <f>TEXT(InputData[[#This Row],[DATE]],"MMM")</f>
        <v>Jan</v>
      </c>
      <c r="P8" s="7">
        <f>YEAR(InputData[[#This Row],[DATE]])</f>
        <v>2021</v>
      </c>
    </row>
    <row r="9" spans="1:16" x14ac:dyDescent="0.3">
      <c r="A9" s="2">
        <v>44205</v>
      </c>
      <c r="B9" s="3" t="s">
        <v>17</v>
      </c>
      <c r="C9" s="4">
        <v>4</v>
      </c>
      <c r="D9" s="4" t="s">
        <v>12</v>
      </c>
      <c r="E9" s="4" t="s">
        <v>8</v>
      </c>
      <c r="F9" s="5">
        <v>0</v>
      </c>
      <c r="G9" t="str">
        <f>VLOOKUP(InputData[[#This Row],[PRODUCT ID]],MasterData[],2,0)</f>
        <v>Product25</v>
      </c>
      <c r="H9" t="str">
        <f>VLOOKUP(InputData[[#This Row],[PRODUCT ID]],MasterData[],3,0)</f>
        <v>Category03</v>
      </c>
      <c r="I9"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Row],[SELLING PRICE]]*InputData[[#This Row],[QUANTITY]]</f>
        <v>33.32</v>
      </c>
      <c r="N9" s="7">
        <f>DAY(InputData[[#This Row],[DATE]])</f>
        <v>9</v>
      </c>
      <c r="O9" s="7" t="str">
        <f>TEXT(InputData[[#This Row],[DATE]],"MMM")</f>
        <v>Jan</v>
      </c>
      <c r="P9" s="7">
        <f>YEAR(InputData[[#This Row],[DATE]])</f>
        <v>2021</v>
      </c>
    </row>
    <row r="10" spans="1:16" x14ac:dyDescent="0.3">
      <c r="A10" s="2">
        <v>44207</v>
      </c>
      <c r="B10" s="3" t="s">
        <v>18</v>
      </c>
      <c r="C10" s="4">
        <v>3</v>
      </c>
      <c r="D10" s="4" t="s">
        <v>12</v>
      </c>
      <c r="E10" s="4" t="s">
        <v>10</v>
      </c>
      <c r="F10" s="5">
        <v>0</v>
      </c>
      <c r="G10" t="str">
        <f>VLOOKUP(InputData[[#This Row],[PRODUCT ID]],MasterData[],2,0)</f>
        <v>Product37</v>
      </c>
      <c r="H10" t="str">
        <f>VLOOKUP(InputData[[#This Row],[PRODUCT ID]],MasterData[],3,0)</f>
        <v>Category05</v>
      </c>
      <c r="I10"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Row],[SELLING PRICE]]*InputData[[#This Row],[QUANTITY]]</f>
        <v>257.28000000000003</v>
      </c>
      <c r="N10" s="7">
        <f>DAY(InputData[[#This Row],[DATE]])</f>
        <v>11</v>
      </c>
      <c r="O10" s="7" t="str">
        <f>TEXT(InputData[[#This Row],[DATE]],"MMM")</f>
        <v>Jan</v>
      </c>
      <c r="P10" s="7">
        <f>YEAR(InputData[[#This Row],[DATE]])</f>
        <v>2021</v>
      </c>
    </row>
    <row r="11" spans="1:16" x14ac:dyDescent="0.3">
      <c r="A11" s="2">
        <v>44207</v>
      </c>
      <c r="B11" s="3" t="s">
        <v>19</v>
      </c>
      <c r="C11" s="4">
        <v>4</v>
      </c>
      <c r="D11" s="4" t="s">
        <v>7</v>
      </c>
      <c r="E11" s="4" t="s">
        <v>8</v>
      </c>
      <c r="F11" s="5">
        <v>0</v>
      </c>
      <c r="G11" t="str">
        <f>VLOOKUP(InputData[[#This Row],[PRODUCT ID]],MasterData[],2,0)</f>
        <v>Product14</v>
      </c>
      <c r="H11" t="str">
        <f>VLOOKUP(InputData[[#This Row],[PRODUCT ID]],MasterData[],3,0)</f>
        <v>Category02</v>
      </c>
      <c r="I11"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Row],[SELLING PRICE]]*InputData[[#This Row],[QUANTITY]]</f>
        <v>586.88</v>
      </c>
      <c r="N11" s="7">
        <f>DAY(InputData[[#This Row],[DATE]])</f>
        <v>11</v>
      </c>
      <c r="O11" s="7" t="str">
        <f>TEXT(InputData[[#This Row],[DATE]],"MMM")</f>
        <v>Jan</v>
      </c>
      <c r="P11" s="7">
        <f>YEAR(InputData[[#This Row],[DATE]])</f>
        <v>2021</v>
      </c>
    </row>
    <row r="12" spans="1:16" x14ac:dyDescent="0.3">
      <c r="A12" s="2">
        <v>44207</v>
      </c>
      <c r="B12" s="3" t="s">
        <v>20</v>
      </c>
      <c r="C12" s="4">
        <v>4</v>
      </c>
      <c r="D12" s="4" t="s">
        <v>12</v>
      </c>
      <c r="E12" s="4" t="s">
        <v>8</v>
      </c>
      <c r="F12" s="5">
        <v>0</v>
      </c>
      <c r="G12" t="str">
        <f>VLOOKUP(InputData[[#This Row],[PRODUCT ID]],MasterData[],2,0)</f>
        <v>Product42</v>
      </c>
      <c r="H12" t="str">
        <f>VLOOKUP(InputData[[#This Row],[PRODUCT ID]],MasterData[],3,0)</f>
        <v>Category05</v>
      </c>
      <c r="I12"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Row],[SELLING PRICE]]*InputData[[#This Row],[QUANTITY]]</f>
        <v>648</v>
      </c>
      <c r="N12" s="7">
        <f>DAY(InputData[[#This Row],[DATE]])</f>
        <v>11</v>
      </c>
      <c r="O12" s="7" t="str">
        <f>TEXT(InputData[[#This Row],[DATE]],"MMM")</f>
        <v>Jan</v>
      </c>
      <c r="P12" s="7">
        <f>YEAR(InputData[[#This Row],[DATE]])</f>
        <v>2021</v>
      </c>
    </row>
    <row r="13" spans="1:16" x14ac:dyDescent="0.3">
      <c r="A13" s="2">
        <v>44208</v>
      </c>
      <c r="B13" s="3" t="s">
        <v>20</v>
      </c>
      <c r="C13" s="4">
        <v>10</v>
      </c>
      <c r="D13" s="4" t="s">
        <v>8</v>
      </c>
      <c r="E13" s="4" t="s">
        <v>10</v>
      </c>
      <c r="F13" s="5">
        <v>0</v>
      </c>
      <c r="G13" t="str">
        <f>VLOOKUP(InputData[[#This Row],[PRODUCT ID]],MasterData[],2,0)</f>
        <v>Product42</v>
      </c>
      <c r="H13" t="str">
        <f>VLOOKUP(InputData[[#This Row],[PRODUCT ID]],MasterData[],3,0)</f>
        <v>Category05</v>
      </c>
      <c r="I13"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Row],[SELLING PRICE]]*InputData[[#This Row],[QUANTITY]]</f>
        <v>1620</v>
      </c>
      <c r="N13" s="7">
        <f>DAY(InputData[[#This Row],[DATE]])</f>
        <v>12</v>
      </c>
      <c r="O13" s="7" t="str">
        <f>TEXT(InputData[[#This Row],[DATE]],"MMM")</f>
        <v>Jan</v>
      </c>
      <c r="P13" s="7">
        <f>YEAR(InputData[[#This Row],[DATE]])</f>
        <v>2021</v>
      </c>
    </row>
    <row r="14" spans="1:16" x14ac:dyDescent="0.3">
      <c r="A14" s="2">
        <v>44214</v>
      </c>
      <c r="B14" s="3" t="s">
        <v>21</v>
      </c>
      <c r="C14" s="4">
        <v>13</v>
      </c>
      <c r="D14" s="4" t="s">
        <v>12</v>
      </c>
      <c r="E14" s="4" t="s">
        <v>8</v>
      </c>
      <c r="F14" s="5">
        <v>0</v>
      </c>
      <c r="G14" t="str">
        <f>VLOOKUP(InputData[[#This Row],[PRODUCT ID]],MasterData[],2,0)</f>
        <v>Product44</v>
      </c>
      <c r="H14" t="str">
        <f>VLOOKUP(InputData[[#This Row],[PRODUCT ID]],MasterData[],3,0)</f>
        <v>Category05</v>
      </c>
      <c r="I14"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Row],[SELLING PRICE]]*InputData[[#This Row],[QUANTITY]]</f>
        <v>1067.04</v>
      </c>
      <c r="N14" s="7">
        <f>DAY(InputData[[#This Row],[DATE]])</f>
        <v>18</v>
      </c>
      <c r="O14" s="7" t="str">
        <f>TEXT(InputData[[#This Row],[DATE]],"MMM")</f>
        <v>Jan</v>
      </c>
      <c r="P14" s="7">
        <f>YEAR(InputData[[#This Row],[DATE]])</f>
        <v>2021</v>
      </c>
    </row>
    <row r="15" spans="1:16" x14ac:dyDescent="0.3">
      <c r="A15" s="2">
        <v>44214</v>
      </c>
      <c r="B15" s="3" t="s">
        <v>22</v>
      </c>
      <c r="C15" s="4">
        <v>3</v>
      </c>
      <c r="D15" s="4" t="s">
        <v>8</v>
      </c>
      <c r="E15" s="4" t="s">
        <v>10</v>
      </c>
      <c r="F15" s="5">
        <v>0</v>
      </c>
      <c r="G15" t="str">
        <f>VLOOKUP(InputData[[#This Row],[PRODUCT ID]],MasterData[],2,0)</f>
        <v>Product23</v>
      </c>
      <c r="H15" t="str">
        <f>VLOOKUP(InputData[[#This Row],[PRODUCT ID]],MasterData[],3,0)</f>
        <v>Category03</v>
      </c>
      <c r="I15"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Row],[SELLING PRICE]]*InputData[[#This Row],[QUANTITY]]</f>
        <v>448.38</v>
      </c>
      <c r="N15" s="7">
        <f>DAY(InputData[[#This Row],[DATE]])</f>
        <v>18</v>
      </c>
      <c r="O15" s="7" t="str">
        <f>TEXT(InputData[[#This Row],[DATE]],"MMM")</f>
        <v>Jan</v>
      </c>
      <c r="P15" s="7">
        <f>YEAR(InputData[[#This Row],[DATE]])</f>
        <v>2021</v>
      </c>
    </row>
    <row r="16" spans="1:16" x14ac:dyDescent="0.3">
      <c r="A16" s="2">
        <v>44215</v>
      </c>
      <c r="B16" s="3" t="s">
        <v>14</v>
      </c>
      <c r="C16" s="4">
        <v>6</v>
      </c>
      <c r="D16" s="4" t="s">
        <v>12</v>
      </c>
      <c r="E16" s="4" t="s">
        <v>10</v>
      </c>
      <c r="F16" s="5">
        <v>0</v>
      </c>
      <c r="G16" t="str">
        <f>VLOOKUP(InputData[[#This Row],[PRODUCT ID]],MasterData[],2,0)</f>
        <v>Product35</v>
      </c>
      <c r="H16" t="str">
        <f>VLOOKUP(InputData[[#This Row],[PRODUCT ID]],MasterData[],3,0)</f>
        <v>Category04</v>
      </c>
      <c r="I16"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Row],[SELLING PRICE]]*InputData[[#This Row],[QUANTITY]]</f>
        <v>40.200000000000003</v>
      </c>
      <c r="N16" s="7">
        <f>DAY(InputData[[#This Row],[DATE]])</f>
        <v>19</v>
      </c>
      <c r="O16" s="7" t="str">
        <f>TEXT(InputData[[#This Row],[DATE]],"MMM")</f>
        <v>Jan</v>
      </c>
      <c r="P16" s="7">
        <f>YEAR(InputData[[#This Row],[DATE]])</f>
        <v>2021</v>
      </c>
    </row>
    <row r="17" spans="1:16" x14ac:dyDescent="0.3">
      <c r="A17" s="2">
        <v>44216</v>
      </c>
      <c r="B17" s="3" t="s">
        <v>23</v>
      </c>
      <c r="C17" s="4">
        <v>4</v>
      </c>
      <c r="D17" s="4" t="s">
        <v>12</v>
      </c>
      <c r="E17" s="4" t="s">
        <v>10</v>
      </c>
      <c r="F17" s="5">
        <v>0</v>
      </c>
      <c r="G17" t="str">
        <f>VLOOKUP(InputData[[#This Row],[PRODUCT ID]],MasterData[],2,0)</f>
        <v>Product34</v>
      </c>
      <c r="H17" t="str">
        <f>VLOOKUP(InputData[[#This Row],[PRODUCT ID]],MasterData[],3,0)</f>
        <v>Category04</v>
      </c>
      <c r="I1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Row],[SELLING PRICE]]*InputData[[#This Row],[QUANTITY]]</f>
        <v>233.2</v>
      </c>
      <c r="N17" s="7">
        <f>DAY(InputData[[#This Row],[DATE]])</f>
        <v>20</v>
      </c>
      <c r="O17" s="7" t="str">
        <f>TEXT(InputData[[#This Row],[DATE]],"MMM")</f>
        <v>Jan</v>
      </c>
      <c r="P17" s="7">
        <f>YEAR(InputData[[#This Row],[DATE]])</f>
        <v>2021</v>
      </c>
    </row>
    <row r="18" spans="1:16" x14ac:dyDescent="0.3">
      <c r="A18" s="2">
        <v>44216</v>
      </c>
      <c r="B18" s="3" t="s">
        <v>24</v>
      </c>
      <c r="C18" s="4">
        <v>4</v>
      </c>
      <c r="D18" s="4" t="s">
        <v>12</v>
      </c>
      <c r="E18" s="4" t="s">
        <v>10</v>
      </c>
      <c r="F18" s="5">
        <v>0</v>
      </c>
      <c r="G18" t="str">
        <f>VLOOKUP(InputData[[#This Row],[PRODUCT ID]],MasterData[],2,0)</f>
        <v>Product20</v>
      </c>
      <c r="H18" t="str">
        <f>VLOOKUP(InputData[[#This Row],[PRODUCT ID]],MasterData[],3,0)</f>
        <v>Category03</v>
      </c>
      <c r="I18"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Row],[SELLING PRICE]]*InputData[[#This Row],[QUANTITY]]</f>
        <v>305</v>
      </c>
      <c r="N18" s="7">
        <f>DAY(InputData[[#This Row],[DATE]])</f>
        <v>20</v>
      </c>
      <c r="O18" s="7" t="str">
        <f>TEXT(InputData[[#This Row],[DATE]],"MMM")</f>
        <v>Jan</v>
      </c>
      <c r="P18" s="7">
        <f>YEAR(InputData[[#This Row],[DATE]])</f>
        <v>2021</v>
      </c>
    </row>
    <row r="19" spans="1:16" x14ac:dyDescent="0.3">
      <c r="A19" s="2">
        <v>44217</v>
      </c>
      <c r="B19" s="3" t="s">
        <v>13</v>
      </c>
      <c r="C19" s="4">
        <v>15</v>
      </c>
      <c r="D19" s="4" t="s">
        <v>7</v>
      </c>
      <c r="E19" s="4" t="s">
        <v>10</v>
      </c>
      <c r="F19" s="5">
        <v>0</v>
      </c>
      <c r="G19" t="str">
        <f>VLOOKUP(InputData[[#This Row],[PRODUCT ID]],MasterData[],2,0)</f>
        <v>Product04</v>
      </c>
      <c r="H19" t="str">
        <f>VLOOKUP(InputData[[#This Row],[PRODUCT ID]],MasterData[],3,0)</f>
        <v>Category01</v>
      </c>
      <c r="I19"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Row],[SELLING PRICE]]*InputData[[#This Row],[QUANTITY]]</f>
        <v>732.6</v>
      </c>
      <c r="N19" s="7">
        <f>DAY(InputData[[#This Row],[DATE]])</f>
        <v>21</v>
      </c>
      <c r="O19" s="7" t="str">
        <f>TEXT(InputData[[#This Row],[DATE]],"MMM")</f>
        <v>Jan</v>
      </c>
      <c r="P19" s="7">
        <f>YEAR(InputData[[#This Row],[DATE]])</f>
        <v>2021</v>
      </c>
    </row>
    <row r="20" spans="1:16" x14ac:dyDescent="0.3">
      <c r="A20" s="2">
        <v>44217</v>
      </c>
      <c r="B20" s="3" t="s">
        <v>16</v>
      </c>
      <c r="C20" s="4">
        <v>9</v>
      </c>
      <c r="D20" s="4" t="s">
        <v>12</v>
      </c>
      <c r="E20" s="4" t="s">
        <v>8</v>
      </c>
      <c r="F20" s="5">
        <v>0</v>
      </c>
      <c r="G20" t="str">
        <f>VLOOKUP(InputData[[#This Row],[PRODUCT ID]],MasterData[],2,0)</f>
        <v>Product03</v>
      </c>
      <c r="H20" t="str">
        <f>VLOOKUP(InputData[[#This Row],[PRODUCT ID]],MasterData[],3,0)</f>
        <v>Category01</v>
      </c>
      <c r="I20"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Row],[SELLING PRICE]]*InputData[[#This Row],[QUANTITY]]</f>
        <v>728.46</v>
      </c>
      <c r="N20" s="7">
        <f>DAY(InputData[[#This Row],[DATE]])</f>
        <v>21</v>
      </c>
      <c r="O20" s="7" t="str">
        <f>TEXT(InputData[[#This Row],[DATE]],"MMM")</f>
        <v>Jan</v>
      </c>
      <c r="P20" s="7">
        <f>YEAR(InputData[[#This Row],[DATE]])</f>
        <v>2021</v>
      </c>
    </row>
    <row r="21" spans="1:16" x14ac:dyDescent="0.3">
      <c r="A21" s="2">
        <v>44217</v>
      </c>
      <c r="B21" s="3" t="s">
        <v>20</v>
      </c>
      <c r="C21" s="4">
        <v>6</v>
      </c>
      <c r="D21" s="4" t="s">
        <v>12</v>
      </c>
      <c r="E21" s="4" t="s">
        <v>8</v>
      </c>
      <c r="F21" s="5">
        <v>0</v>
      </c>
      <c r="G21" t="str">
        <f>VLOOKUP(InputData[[#This Row],[PRODUCT ID]],MasterData[],2,0)</f>
        <v>Product42</v>
      </c>
      <c r="H21" t="str">
        <f>VLOOKUP(InputData[[#This Row],[PRODUCT ID]],MasterData[],3,0)</f>
        <v>Category05</v>
      </c>
      <c r="I21"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Row],[SELLING PRICE]]*InputData[[#This Row],[QUANTITY]]</f>
        <v>972</v>
      </c>
      <c r="N21" s="7">
        <f>DAY(InputData[[#This Row],[DATE]])</f>
        <v>21</v>
      </c>
      <c r="O21" s="7" t="str">
        <f>TEXT(InputData[[#This Row],[DATE]],"MMM")</f>
        <v>Jan</v>
      </c>
      <c r="P21" s="7">
        <f>YEAR(InputData[[#This Row],[DATE]])</f>
        <v>2021</v>
      </c>
    </row>
    <row r="22" spans="1:16" x14ac:dyDescent="0.3">
      <c r="A22" s="2">
        <v>44221</v>
      </c>
      <c r="B22" s="3" t="s">
        <v>23</v>
      </c>
      <c r="C22" s="4">
        <v>6</v>
      </c>
      <c r="D22" s="4" t="s">
        <v>12</v>
      </c>
      <c r="E22" s="4" t="s">
        <v>10</v>
      </c>
      <c r="F22" s="5">
        <v>0</v>
      </c>
      <c r="G22" t="str">
        <f>VLOOKUP(InputData[[#This Row],[PRODUCT ID]],MasterData[],2,0)</f>
        <v>Product34</v>
      </c>
      <c r="H22" t="str">
        <f>VLOOKUP(InputData[[#This Row],[PRODUCT ID]],MasterData[],3,0)</f>
        <v>Category04</v>
      </c>
      <c r="I22"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Row],[SELLING PRICE]]*InputData[[#This Row],[QUANTITY]]</f>
        <v>349.79999999999995</v>
      </c>
      <c r="N22" s="7">
        <f>DAY(InputData[[#This Row],[DATE]])</f>
        <v>25</v>
      </c>
      <c r="O22" s="7" t="str">
        <f>TEXT(InputData[[#This Row],[DATE]],"MMM")</f>
        <v>Jan</v>
      </c>
      <c r="P22" s="7">
        <f>YEAR(InputData[[#This Row],[DATE]])</f>
        <v>2021</v>
      </c>
    </row>
    <row r="23" spans="1:16" x14ac:dyDescent="0.3">
      <c r="A23" s="2">
        <v>44221</v>
      </c>
      <c r="B23" s="3" t="s">
        <v>14</v>
      </c>
      <c r="C23" s="4">
        <v>7</v>
      </c>
      <c r="D23" s="4" t="s">
        <v>12</v>
      </c>
      <c r="E23" s="4" t="s">
        <v>8</v>
      </c>
      <c r="F23" s="5">
        <v>0</v>
      </c>
      <c r="G23" t="str">
        <f>VLOOKUP(InputData[[#This Row],[PRODUCT ID]],MasterData[],2,0)</f>
        <v>Product35</v>
      </c>
      <c r="H23" t="str">
        <f>VLOOKUP(InputData[[#This Row],[PRODUCT ID]],MasterData[],3,0)</f>
        <v>Category04</v>
      </c>
      <c r="I23"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Row],[SELLING PRICE]]*InputData[[#This Row],[QUANTITY]]</f>
        <v>46.9</v>
      </c>
      <c r="N23" s="7">
        <f>DAY(InputData[[#This Row],[DATE]])</f>
        <v>25</v>
      </c>
      <c r="O23" s="7" t="str">
        <f>TEXT(InputData[[#This Row],[DATE]],"MMM")</f>
        <v>Jan</v>
      </c>
      <c r="P23" s="7">
        <f>YEAR(InputData[[#This Row],[DATE]])</f>
        <v>2021</v>
      </c>
    </row>
    <row r="24" spans="1:16" x14ac:dyDescent="0.3">
      <c r="A24" s="2">
        <v>44221</v>
      </c>
      <c r="B24" s="3" t="s">
        <v>15</v>
      </c>
      <c r="C24" s="4">
        <v>14</v>
      </c>
      <c r="D24" s="4" t="s">
        <v>12</v>
      </c>
      <c r="E24" s="4" t="s">
        <v>8</v>
      </c>
      <c r="F24" s="5">
        <v>0</v>
      </c>
      <c r="G24" t="str">
        <f>VLOOKUP(InputData[[#This Row],[PRODUCT ID]],MasterData[],2,0)</f>
        <v>Product31</v>
      </c>
      <c r="H24" t="str">
        <f>VLOOKUP(InputData[[#This Row],[PRODUCT ID]],MasterData[],3,0)</f>
        <v>Category04</v>
      </c>
      <c r="I24"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Row],[SELLING PRICE]]*InputData[[#This Row],[QUANTITY]]</f>
        <v>1458.24</v>
      </c>
      <c r="N24" s="7">
        <f>DAY(InputData[[#This Row],[DATE]])</f>
        <v>25</v>
      </c>
      <c r="O24" s="7" t="str">
        <f>TEXT(InputData[[#This Row],[DATE]],"MMM")</f>
        <v>Jan</v>
      </c>
      <c r="P24" s="7">
        <f>YEAR(InputData[[#This Row],[DATE]])</f>
        <v>2021</v>
      </c>
    </row>
    <row r="25" spans="1:16" x14ac:dyDescent="0.3">
      <c r="A25" s="2">
        <v>44222</v>
      </c>
      <c r="B25" s="3" t="s">
        <v>21</v>
      </c>
      <c r="C25" s="4">
        <v>9</v>
      </c>
      <c r="D25" s="4" t="s">
        <v>7</v>
      </c>
      <c r="E25" s="4" t="s">
        <v>10</v>
      </c>
      <c r="F25" s="5">
        <v>0</v>
      </c>
      <c r="G25" t="str">
        <f>VLOOKUP(InputData[[#This Row],[PRODUCT ID]],MasterData[],2,0)</f>
        <v>Product44</v>
      </c>
      <c r="H25" t="str">
        <f>VLOOKUP(InputData[[#This Row],[PRODUCT ID]],MasterData[],3,0)</f>
        <v>Category05</v>
      </c>
      <c r="I25"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Row],[SELLING PRICE]]*InputData[[#This Row],[QUANTITY]]</f>
        <v>738.72</v>
      </c>
      <c r="N25" s="7">
        <f>DAY(InputData[[#This Row],[DATE]])</f>
        <v>26</v>
      </c>
      <c r="O25" s="7" t="str">
        <f>TEXT(InputData[[#This Row],[DATE]],"MMM")</f>
        <v>Jan</v>
      </c>
      <c r="P25" s="7">
        <f>YEAR(InputData[[#This Row],[DATE]])</f>
        <v>2021</v>
      </c>
    </row>
    <row r="26" spans="1:16" x14ac:dyDescent="0.3">
      <c r="A26" s="2">
        <v>44222</v>
      </c>
      <c r="B26" s="3" t="s">
        <v>25</v>
      </c>
      <c r="C26" s="4">
        <v>7</v>
      </c>
      <c r="D26" s="4" t="s">
        <v>8</v>
      </c>
      <c r="E26" s="4" t="s">
        <v>10</v>
      </c>
      <c r="F26" s="5">
        <v>0</v>
      </c>
      <c r="G26" t="str">
        <f>VLOOKUP(InputData[[#This Row],[PRODUCT ID]],MasterData[],2,0)</f>
        <v>Product06</v>
      </c>
      <c r="H26" t="str">
        <f>VLOOKUP(InputData[[#This Row],[PRODUCT ID]],MasterData[],3,0)</f>
        <v>Category01</v>
      </c>
      <c r="I26"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Row],[SELLING PRICE]]*InputData[[#This Row],[QUANTITY]]</f>
        <v>598.5</v>
      </c>
      <c r="N26" s="7">
        <f>DAY(InputData[[#This Row],[DATE]])</f>
        <v>26</v>
      </c>
      <c r="O26" s="7" t="str">
        <f>TEXT(InputData[[#This Row],[DATE]],"MMM")</f>
        <v>Jan</v>
      </c>
      <c r="P26" s="7">
        <f>YEAR(InputData[[#This Row],[DATE]])</f>
        <v>2021</v>
      </c>
    </row>
    <row r="27" spans="1:16" x14ac:dyDescent="0.3">
      <c r="A27" s="2">
        <v>44222</v>
      </c>
      <c r="B27" s="3" t="s">
        <v>26</v>
      </c>
      <c r="C27" s="4">
        <v>7</v>
      </c>
      <c r="D27" s="4" t="s">
        <v>8</v>
      </c>
      <c r="E27" s="4" t="s">
        <v>8</v>
      </c>
      <c r="F27" s="5">
        <v>0</v>
      </c>
      <c r="G27" t="str">
        <f>VLOOKUP(InputData[[#This Row],[PRODUCT ID]],MasterData[],2,0)</f>
        <v>Product01</v>
      </c>
      <c r="H27" t="str">
        <f>VLOOKUP(InputData[[#This Row],[PRODUCT ID]],MasterData[],3,0)</f>
        <v>Category01</v>
      </c>
      <c r="I2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Row],[SELLING PRICE]]*InputData[[#This Row],[QUANTITY]]</f>
        <v>727.16</v>
      </c>
      <c r="N27" s="7">
        <f>DAY(InputData[[#This Row],[DATE]])</f>
        <v>26</v>
      </c>
      <c r="O27" s="7" t="str">
        <f>TEXT(InputData[[#This Row],[DATE]],"MMM")</f>
        <v>Jan</v>
      </c>
      <c r="P27" s="7">
        <f>YEAR(InputData[[#This Row],[DATE]])</f>
        <v>2021</v>
      </c>
    </row>
    <row r="28" spans="1:16" x14ac:dyDescent="0.3">
      <c r="A28" s="2">
        <v>44223</v>
      </c>
      <c r="B28" s="3" t="s">
        <v>27</v>
      </c>
      <c r="C28" s="4">
        <v>7</v>
      </c>
      <c r="D28" s="4" t="s">
        <v>7</v>
      </c>
      <c r="E28" s="4" t="s">
        <v>8</v>
      </c>
      <c r="F28" s="5">
        <v>0</v>
      </c>
      <c r="G28" t="str">
        <f>VLOOKUP(InputData[[#This Row],[PRODUCT ID]],MasterData[],2,0)</f>
        <v>Product40</v>
      </c>
      <c r="H28" t="str">
        <f>VLOOKUP(InputData[[#This Row],[PRODUCT ID]],MasterData[],3,0)</f>
        <v>Category05</v>
      </c>
      <c r="I28"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Row],[SELLING PRICE]]*InputData[[#This Row],[QUANTITY]]</f>
        <v>806.4</v>
      </c>
      <c r="N28" s="7">
        <f>DAY(InputData[[#This Row],[DATE]])</f>
        <v>27</v>
      </c>
      <c r="O28" s="7" t="str">
        <f>TEXT(InputData[[#This Row],[DATE]],"MMM")</f>
        <v>Jan</v>
      </c>
      <c r="P28" s="7">
        <f>YEAR(InputData[[#This Row],[DATE]])</f>
        <v>2021</v>
      </c>
    </row>
    <row r="29" spans="1:16" x14ac:dyDescent="0.3">
      <c r="A29" s="2">
        <v>44223</v>
      </c>
      <c r="B29" s="3" t="s">
        <v>28</v>
      </c>
      <c r="C29" s="4">
        <v>3</v>
      </c>
      <c r="D29" s="4" t="s">
        <v>7</v>
      </c>
      <c r="E29" s="4" t="s">
        <v>8</v>
      </c>
      <c r="F29" s="5">
        <v>0</v>
      </c>
      <c r="G29" t="str">
        <f>VLOOKUP(InputData[[#This Row],[PRODUCT ID]],MasterData[],2,0)</f>
        <v>Product32</v>
      </c>
      <c r="H29" t="str">
        <f>VLOOKUP(InputData[[#This Row],[PRODUCT ID]],MasterData[],3,0)</f>
        <v>Category04</v>
      </c>
      <c r="I29"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Row],[SELLING PRICE]]*InputData[[#This Row],[QUANTITY]]</f>
        <v>352.44</v>
      </c>
      <c r="N29" s="7">
        <f>DAY(InputData[[#This Row],[DATE]])</f>
        <v>27</v>
      </c>
      <c r="O29" s="7" t="str">
        <f>TEXT(InputData[[#This Row],[DATE]],"MMM")</f>
        <v>Jan</v>
      </c>
      <c r="P29" s="7">
        <f>YEAR(InputData[[#This Row],[DATE]])</f>
        <v>2021</v>
      </c>
    </row>
    <row r="30" spans="1:16" x14ac:dyDescent="0.3">
      <c r="A30" s="2">
        <v>44224</v>
      </c>
      <c r="B30" s="3" t="s">
        <v>13</v>
      </c>
      <c r="C30" s="4">
        <v>10</v>
      </c>
      <c r="D30" s="4" t="s">
        <v>8</v>
      </c>
      <c r="E30" s="4" t="s">
        <v>10</v>
      </c>
      <c r="F30" s="5">
        <v>0</v>
      </c>
      <c r="G30" t="str">
        <f>VLOOKUP(InputData[[#This Row],[PRODUCT ID]],MasterData[],2,0)</f>
        <v>Product04</v>
      </c>
      <c r="H30" t="str">
        <f>VLOOKUP(InputData[[#This Row],[PRODUCT ID]],MasterData[],3,0)</f>
        <v>Category01</v>
      </c>
      <c r="I30"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Row],[SELLING PRICE]]*InputData[[#This Row],[QUANTITY]]</f>
        <v>488.40000000000003</v>
      </c>
      <c r="N30" s="7">
        <f>DAY(InputData[[#This Row],[DATE]])</f>
        <v>28</v>
      </c>
      <c r="O30" s="7" t="str">
        <f>TEXT(InputData[[#This Row],[DATE]],"MMM")</f>
        <v>Jan</v>
      </c>
      <c r="P30" s="7">
        <f>YEAR(InputData[[#This Row],[DATE]])</f>
        <v>2021</v>
      </c>
    </row>
    <row r="31" spans="1:16" x14ac:dyDescent="0.3">
      <c r="A31" s="2">
        <v>44224</v>
      </c>
      <c r="B31" s="3" t="s">
        <v>29</v>
      </c>
      <c r="C31" s="4">
        <v>2</v>
      </c>
      <c r="D31" s="4" t="s">
        <v>12</v>
      </c>
      <c r="E31" s="4" t="s">
        <v>10</v>
      </c>
      <c r="F31" s="5">
        <v>0</v>
      </c>
      <c r="G31" t="str">
        <f>VLOOKUP(InputData[[#This Row],[PRODUCT ID]],MasterData[],2,0)</f>
        <v>Product29</v>
      </c>
      <c r="H31" t="str">
        <f>VLOOKUP(InputData[[#This Row],[PRODUCT ID]],MasterData[],3,0)</f>
        <v>Category04</v>
      </c>
      <c r="I31"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Row],[SELLING PRICE]]*InputData[[#This Row],[QUANTITY]]</f>
        <v>106.22</v>
      </c>
      <c r="N31" s="7">
        <f>DAY(InputData[[#This Row],[DATE]])</f>
        <v>28</v>
      </c>
      <c r="O31" s="7" t="str">
        <f>TEXT(InputData[[#This Row],[DATE]],"MMM")</f>
        <v>Jan</v>
      </c>
      <c r="P31" s="7">
        <f>YEAR(InputData[[#This Row],[DATE]])</f>
        <v>2021</v>
      </c>
    </row>
    <row r="32" spans="1:16" x14ac:dyDescent="0.3">
      <c r="A32" s="2">
        <v>44229</v>
      </c>
      <c r="B32" s="3" t="s">
        <v>30</v>
      </c>
      <c r="C32" s="4">
        <v>7</v>
      </c>
      <c r="D32" s="4" t="s">
        <v>8</v>
      </c>
      <c r="E32" s="4" t="s">
        <v>8</v>
      </c>
      <c r="F32" s="5">
        <v>0</v>
      </c>
      <c r="G32" t="str">
        <f>VLOOKUP(InputData[[#This Row],[PRODUCT ID]],MasterData[],2,0)</f>
        <v>Product10</v>
      </c>
      <c r="H32" t="str">
        <f>VLOOKUP(InputData[[#This Row],[PRODUCT ID]],MasterData[],3,0)</f>
        <v>Category02</v>
      </c>
      <c r="I32"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Row],[SELLING PRICE]]*InputData[[#This Row],[QUANTITY]]</f>
        <v>1149.96</v>
      </c>
      <c r="N32" s="7">
        <f>DAY(InputData[[#This Row],[DATE]])</f>
        <v>2</v>
      </c>
      <c r="O32" s="7" t="str">
        <f>TEXT(InputData[[#This Row],[DATE]],"MMM")</f>
        <v>Feb</v>
      </c>
      <c r="P32" s="7">
        <f>YEAR(InputData[[#This Row],[DATE]])</f>
        <v>2021</v>
      </c>
    </row>
    <row r="33" spans="1:16" x14ac:dyDescent="0.3">
      <c r="A33" s="2">
        <v>44230</v>
      </c>
      <c r="B33" s="3" t="s">
        <v>31</v>
      </c>
      <c r="C33" s="4">
        <v>13</v>
      </c>
      <c r="D33" s="4" t="s">
        <v>12</v>
      </c>
      <c r="E33" s="4" t="s">
        <v>8</v>
      </c>
      <c r="F33" s="5">
        <v>0</v>
      </c>
      <c r="G33" t="str">
        <f>VLOOKUP(InputData[[#This Row],[PRODUCT ID]],MasterData[],2,0)</f>
        <v>Product16</v>
      </c>
      <c r="H33" t="str">
        <f>VLOOKUP(InputData[[#This Row],[PRODUCT ID]],MasterData[],3,0)</f>
        <v>Category02</v>
      </c>
      <c r="I33"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Row],[SELLING PRICE]]*InputData[[#This Row],[QUANTITY]]</f>
        <v>216.32</v>
      </c>
      <c r="N33" s="7">
        <f>DAY(InputData[[#This Row],[DATE]])</f>
        <v>3</v>
      </c>
      <c r="O33" s="7" t="str">
        <f>TEXT(InputData[[#This Row],[DATE]],"MMM")</f>
        <v>Feb</v>
      </c>
      <c r="P33" s="7">
        <f>YEAR(InputData[[#This Row],[DATE]])</f>
        <v>2021</v>
      </c>
    </row>
    <row r="34" spans="1:16" x14ac:dyDescent="0.3">
      <c r="A34" s="2">
        <v>44230</v>
      </c>
      <c r="B34" s="3" t="s">
        <v>32</v>
      </c>
      <c r="C34" s="4">
        <v>2</v>
      </c>
      <c r="D34" s="4" t="s">
        <v>7</v>
      </c>
      <c r="E34" s="4" t="s">
        <v>10</v>
      </c>
      <c r="F34" s="5">
        <v>0</v>
      </c>
      <c r="G34" t="str">
        <f>VLOOKUP(InputData[[#This Row],[PRODUCT ID]],MasterData[],2,0)</f>
        <v>Product22</v>
      </c>
      <c r="H34" t="str">
        <f>VLOOKUP(InputData[[#This Row],[PRODUCT ID]],MasterData[],3,0)</f>
        <v>Category03</v>
      </c>
      <c r="I34"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Row],[SELLING PRICE]]*InputData[[#This Row],[QUANTITY]]</f>
        <v>283.14</v>
      </c>
      <c r="N34" s="7">
        <f>DAY(InputData[[#This Row],[DATE]])</f>
        <v>3</v>
      </c>
      <c r="O34" s="7" t="str">
        <f>TEXT(InputData[[#This Row],[DATE]],"MMM")</f>
        <v>Feb</v>
      </c>
      <c r="P34" s="7">
        <f>YEAR(InputData[[#This Row],[DATE]])</f>
        <v>2021</v>
      </c>
    </row>
    <row r="35" spans="1:16" x14ac:dyDescent="0.3">
      <c r="A35" s="2">
        <v>44231</v>
      </c>
      <c r="B35" s="3" t="s">
        <v>18</v>
      </c>
      <c r="C35" s="4">
        <v>4</v>
      </c>
      <c r="D35" s="4" t="s">
        <v>8</v>
      </c>
      <c r="E35" s="4" t="s">
        <v>8</v>
      </c>
      <c r="F35" s="5">
        <v>0</v>
      </c>
      <c r="G35" t="str">
        <f>VLOOKUP(InputData[[#This Row],[PRODUCT ID]],MasterData[],2,0)</f>
        <v>Product37</v>
      </c>
      <c r="H35" t="str">
        <f>VLOOKUP(InputData[[#This Row],[PRODUCT ID]],MasterData[],3,0)</f>
        <v>Category05</v>
      </c>
      <c r="I35"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Row],[SELLING PRICE]]*InputData[[#This Row],[QUANTITY]]</f>
        <v>343.04</v>
      </c>
      <c r="N35" s="7">
        <f>DAY(InputData[[#This Row],[DATE]])</f>
        <v>4</v>
      </c>
      <c r="O35" s="7" t="str">
        <f>TEXT(InputData[[#This Row],[DATE]],"MMM")</f>
        <v>Feb</v>
      </c>
      <c r="P35" s="7">
        <f>YEAR(InputData[[#This Row],[DATE]])</f>
        <v>2021</v>
      </c>
    </row>
    <row r="36" spans="1:16" x14ac:dyDescent="0.3">
      <c r="A36" s="2">
        <v>44232</v>
      </c>
      <c r="B36" s="3" t="s">
        <v>33</v>
      </c>
      <c r="C36" s="4">
        <v>7</v>
      </c>
      <c r="D36" s="4" t="s">
        <v>8</v>
      </c>
      <c r="E36" s="4" t="s">
        <v>10</v>
      </c>
      <c r="F36" s="5">
        <v>0</v>
      </c>
      <c r="G36" t="str">
        <f>VLOOKUP(InputData[[#This Row],[PRODUCT ID]],MasterData[],2,0)</f>
        <v>Product43</v>
      </c>
      <c r="H36" t="str">
        <f>VLOOKUP(InputData[[#This Row],[PRODUCT ID]],MasterData[],3,0)</f>
        <v>Category05</v>
      </c>
      <c r="I36"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Row],[SELLING PRICE]]*InputData[[#This Row],[QUANTITY]]</f>
        <v>581.55999999999995</v>
      </c>
      <c r="N36" s="7">
        <f>DAY(InputData[[#This Row],[DATE]])</f>
        <v>5</v>
      </c>
      <c r="O36" s="7" t="str">
        <f>TEXT(InputData[[#This Row],[DATE]],"MMM")</f>
        <v>Feb</v>
      </c>
      <c r="P36" s="7">
        <f>YEAR(InputData[[#This Row],[DATE]])</f>
        <v>2021</v>
      </c>
    </row>
    <row r="37" spans="1:16" x14ac:dyDescent="0.3">
      <c r="A37" s="2">
        <v>44232</v>
      </c>
      <c r="B37" s="3" t="s">
        <v>34</v>
      </c>
      <c r="C37" s="4">
        <v>1</v>
      </c>
      <c r="D37" s="4" t="s">
        <v>12</v>
      </c>
      <c r="E37" s="4" t="s">
        <v>10</v>
      </c>
      <c r="F37" s="5">
        <v>0</v>
      </c>
      <c r="G37" t="str">
        <f>VLOOKUP(InputData[[#This Row],[PRODUCT ID]],MasterData[],2,0)</f>
        <v>Product05</v>
      </c>
      <c r="H37" t="str">
        <f>VLOOKUP(InputData[[#This Row],[PRODUCT ID]],MasterData[],3,0)</f>
        <v>Category01</v>
      </c>
      <c r="I3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Row],[SELLING PRICE]]*InputData[[#This Row],[QUANTITY]]</f>
        <v>155.61000000000001</v>
      </c>
      <c r="N37" s="7">
        <f>DAY(InputData[[#This Row],[DATE]])</f>
        <v>5</v>
      </c>
      <c r="O37" s="7" t="str">
        <f>TEXT(InputData[[#This Row],[DATE]],"MMM")</f>
        <v>Feb</v>
      </c>
      <c r="P37" s="7">
        <f>YEAR(InputData[[#This Row],[DATE]])</f>
        <v>2021</v>
      </c>
    </row>
    <row r="38" spans="1:16" x14ac:dyDescent="0.3">
      <c r="A38" s="2">
        <v>44232</v>
      </c>
      <c r="B38" s="3" t="s">
        <v>33</v>
      </c>
      <c r="C38" s="4">
        <v>9</v>
      </c>
      <c r="D38" s="4" t="s">
        <v>12</v>
      </c>
      <c r="E38" s="4" t="s">
        <v>10</v>
      </c>
      <c r="F38" s="5">
        <v>0</v>
      </c>
      <c r="G38" t="str">
        <f>VLOOKUP(InputData[[#This Row],[PRODUCT ID]],MasterData[],2,0)</f>
        <v>Product43</v>
      </c>
      <c r="H38" t="str">
        <f>VLOOKUP(InputData[[#This Row],[PRODUCT ID]],MasterData[],3,0)</f>
        <v>Category05</v>
      </c>
      <c r="I38"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Row],[SELLING PRICE]]*InputData[[#This Row],[QUANTITY]]</f>
        <v>747.72</v>
      </c>
      <c r="N38" s="7">
        <f>DAY(InputData[[#This Row],[DATE]])</f>
        <v>5</v>
      </c>
      <c r="O38" s="7" t="str">
        <f>TEXT(InputData[[#This Row],[DATE]],"MMM")</f>
        <v>Feb</v>
      </c>
      <c r="P38" s="7">
        <f>YEAR(InputData[[#This Row],[DATE]])</f>
        <v>2021</v>
      </c>
    </row>
    <row r="39" spans="1:16" x14ac:dyDescent="0.3">
      <c r="A39" s="2">
        <v>44233</v>
      </c>
      <c r="B39" s="3" t="s">
        <v>14</v>
      </c>
      <c r="C39" s="4">
        <v>1</v>
      </c>
      <c r="D39" s="4" t="s">
        <v>12</v>
      </c>
      <c r="E39" s="4" t="s">
        <v>10</v>
      </c>
      <c r="F39" s="5">
        <v>0</v>
      </c>
      <c r="G39" t="str">
        <f>VLOOKUP(InputData[[#This Row],[PRODUCT ID]],MasterData[],2,0)</f>
        <v>Product35</v>
      </c>
      <c r="H39" t="str">
        <f>VLOOKUP(InputData[[#This Row],[PRODUCT ID]],MasterData[],3,0)</f>
        <v>Category04</v>
      </c>
      <c r="I39"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Row],[SELLING PRICE]]*InputData[[#This Row],[QUANTITY]]</f>
        <v>6.7</v>
      </c>
      <c r="N39" s="7">
        <f>DAY(InputData[[#This Row],[DATE]])</f>
        <v>6</v>
      </c>
      <c r="O39" s="7" t="str">
        <f>TEXT(InputData[[#This Row],[DATE]],"MMM")</f>
        <v>Feb</v>
      </c>
      <c r="P39" s="7">
        <f>YEAR(InputData[[#This Row],[DATE]])</f>
        <v>2021</v>
      </c>
    </row>
    <row r="40" spans="1:16" x14ac:dyDescent="0.3">
      <c r="A40" s="2">
        <v>44236</v>
      </c>
      <c r="B40" s="3" t="s">
        <v>23</v>
      </c>
      <c r="C40" s="4">
        <v>14</v>
      </c>
      <c r="D40" s="4" t="s">
        <v>12</v>
      </c>
      <c r="E40" s="4" t="s">
        <v>8</v>
      </c>
      <c r="F40" s="5">
        <v>0</v>
      </c>
      <c r="G40" t="str">
        <f>VLOOKUP(InputData[[#This Row],[PRODUCT ID]],MasterData[],2,0)</f>
        <v>Product34</v>
      </c>
      <c r="H40" t="str">
        <f>VLOOKUP(InputData[[#This Row],[PRODUCT ID]],MasterData[],3,0)</f>
        <v>Category04</v>
      </c>
      <c r="I40"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Row],[SELLING PRICE]]*InputData[[#This Row],[QUANTITY]]</f>
        <v>816.19999999999993</v>
      </c>
      <c r="N40" s="7">
        <f>DAY(InputData[[#This Row],[DATE]])</f>
        <v>9</v>
      </c>
      <c r="O40" s="7" t="str">
        <f>TEXT(InputData[[#This Row],[DATE]],"MMM")</f>
        <v>Feb</v>
      </c>
      <c r="P40" s="7">
        <f>YEAR(InputData[[#This Row],[DATE]])</f>
        <v>2021</v>
      </c>
    </row>
    <row r="41" spans="1:16" x14ac:dyDescent="0.3">
      <c r="A41" s="2">
        <v>44239</v>
      </c>
      <c r="B41" s="3" t="s">
        <v>35</v>
      </c>
      <c r="C41" s="4">
        <v>7</v>
      </c>
      <c r="D41" s="4" t="s">
        <v>12</v>
      </c>
      <c r="E41" s="4" t="s">
        <v>10</v>
      </c>
      <c r="F41" s="5">
        <v>0</v>
      </c>
      <c r="G41" t="str">
        <f>VLOOKUP(InputData[[#This Row],[PRODUCT ID]],MasterData[],2,0)</f>
        <v>Product08</v>
      </c>
      <c r="H41" t="str">
        <f>VLOOKUP(InputData[[#This Row],[PRODUCT ID]],MasterData[],3,0)</f>
        <v>Category01</v>
      </c>
      <c r="I41"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Row],[SELLING PRICE]]*InputData[[#This Row],[QUANTITY]]</f>
        <v>662.34</v>
      </c>
      <c r="N41" s="7">
        <f>DAY(InputData[[#This Row],[DATE]])</f>
        <v>12</v>
      </c>
      <c r="O41" s="7" t="str">
        <f>TEXT(InputData[[#This Row],[DATE]],"MMM")</f>
        <v>Feb</v>
      </c>
      <c r="P41" s="7">
        <f>YEAR(InputData[[#This Row],[DATE]])</f>
        <v>2021</v>
      </c>
    </row>
    <row r="42" spans="1:16" x14ac:dyDescent="0.3">
      <c r="A42" s="2">
        <v>44239</v>
      </c>
      <c r="B42" s="3" t="s">
        <v>22</v>
      </c>
      <c r="C42" s="4">
        <v>9</v>
      </c>
      <c r="D42" s="4" t="s">
        <v>8</v>
      </c>
      <c r="E42" s="4" t="s">
        <v>10</v>
      </c>
      <c r="F42" s="5">
        <v>0</v>
      </c>
      <c r="G42" t="str">
        <f>VLOOKUP(InputData[[#This Row],[PRODUCT ID]],MasterData[],2,0)</f>
        <v>Product23</v>
      </c>
      <c r="H42" t="str">
        <f>VLOOKUP(InputData[[#This Row],[PRODUCT ID]],MasterData[],3,0)</f>
        <v>Category03</v>
      </c>
      <c r="I42"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Row],[SELLING PRICE]]*InputData[[#This Row],[QUANTITY]]</f>
        <v>1345.14</v>
      </c>
      <c r="N42" s="7">
        <f>DAY(InputData[[#This Row],[DATE]])</f>
        <v>12</v>
      </c>
      <c r="O42" s="7" t="str">
        <f>TEXT(InputData[[#This Row],[DATE]],"MMM")</f>
        <v>Feb</v>
      </c>
      <c r="P42" s="7">
        <f>YEAR(InputData[[#This Row],[DATE]])</f>
        <v>2021</v>
      </c>
    </row>
    <row r="43" spans="1:16" x14ac:dyDescent="0.3">
      <c r="A43" s="2">
        <v>44242</v>
      </c>
      <c r="B43" s="3" t="s">
        <v>36</v>
      </c>
      <c r="C43" s="4">
        <v>4</v>
      </c>
      <c r="D43" s="4" t="s">
        <v>12</v>
      </c>
      <c r="E43" s="4" t="s">
        <v>8</v>
      </c>
      <c r="F43" s="5">
        <v>0</v>
      </c>
      <c r="G43" t="str">
        <f>VLOOKUP(InputData[[#This Row],[PRODUCT ID]],MasterData[],2,0)</f>
        <v>Product27</v>
      </c>
      <c r="H43" t="str">
        <f>VLOOKUP(InputData[[#This Row],[PRODUCT ID]],MasterData[],3,0)</f>
        <v>Category04</v>
      </c>
      <c r="I43"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Row],[SELLING PRICE]]*InputData[[#This Row],[QUANTITY]]</f>
        <v>228.48000000000002</v>
      </c>
      <c r="N43" s="7">
        <f>DAY(InputData[[#This Row],[DATE]])</f>
        <v>15</v>
      </c>
      <c r="O43" s="7" t="str">
        <f>TEXT(InputData[[#This Row],[DATE]],"MMM")</f>
        <v>Feb</v>
      </c>
      <c r="P43" s="7">
        <f>YEAR(InputData[[#This Row],[DATE]])</f>
        <v>2021</v>
      </c>
    </row>
    <row r="44" spans="1:16" x14ac:dyDescent="0.3">
      <c r="A44" s="2">
        <v>44245</v>
      </c>
      <c r="B44" s="3" t="s">
        <v>37</v>
      </c>
      <c r="C44" s="4">
        <v>6</v>
      </c>
      <c r="D44" s="4" t="s">
        <v>8</v>
      </c>
      <c r="E44" s="4" t="s">
        <v>10</v>
      </c>
      <c r="F44" s="5">
        <v>0</v>
      </c>
      <c r="G44" t="str">
        <f>VLOOKUP(InputData[[#This Row],[PRODUCT ID]],MasterData[],2,0)</f>
        <v>Product15</v>
      </c>
      <c r="H44" t="str">
        <f>VLOOKUP(InputData[[#This Row],[PRODUCT ID]],MasterData[],3,0)</f>
        <v>Category02</v>
      </c>
      <c r="I44"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Row],[SELLING PRICE]]*InputData[[#This Row],[QUANTITY]]</f>
        <v>94.32</v>
      </c>
      <c r="N44" s="7">
        <f>DAY(InputData[[#This Row],[DATE]])</f>
        <v>18</v>
      </c>
      <c r="O44" s="7" t="str">
        <f>TEXT(InputData[[#This Row],[DATE]],"MMM")</f>
        <v>Feb</v>
      </c>
      <c r="P44" s="7">
        <f>YEAR(InputData[[#This Row],[DATE]])</f>
        <v>2021</v>
      </c>
    </row>
    <row r="45" spans="1:16" x14ac:dyDescent="0.3">
      <c r="A45" s="2">
        <v>44247</v>
      </c>
      <c r="B45" s="3" t="s">
        <v>38</v>
      </c>
      <c r="C45" s="4">
        <v>11</v>
      </c>
      <c r="D45" s="4" t="s">
        <v>8</v>
      </c>
      <c r="E45" s="4" t="s">
        <v>10</v>
      </c>
      <c r="F45" s="5">
        <v>0</v>
      </c>
      <c r="G45" t="str">
        <f>VLOOKUP(InputData[[#This Row],[PRODUCT ID]],MasterData[],2,0)</f>
        <v>Product30</v>
      </c>
      <c r="H45" t="str">
        <f>VLOOKUP(InputData[[#This Row],[PRODUCT ID]],MasterData[],3,0)</f>
        <v>Category04</v>
      </c>
      <c r="I45"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Row],[SELLING PRICE]]*InputData[[#This Row],[QUANTITY]]</f>
        <v>2214.08</v>
      </c>
      <c r="N45" s="7">
        <f>DAY(InputData[[#This Row],[DATE]])</f>
        <v>20</v>
      </c>
      <c r="O45" s="7" t="str">
        <f>TEXT(InputData[[#This Row],[DATE]],"MMM")</f>
        <v>Feb</v>
      </c>
      <c r="P45" s="7">
        <f>YEAR(InputData[[#This Row],[DATE]])</f>
        <v>2021</v>
      </c>
    </row>
    <row r="46" spans="1:16" x14ac:dyDescent="0.3">
      <c r="A46" s="2">
        <v>44249</v>
      </c>
      <c r="B46" s="3" t="s">
        <v>11</v>
      </c>
      <c r="C46" s="4">
        <v>5</v>
      </c>
      <c r="D46" s="4" t="s">
        <v>8</v>
      </c>
      <c r="E46" s="4" t="s">
        <v>10</v>
      </c>
      <c r="F46" s="5">
        <v>0</v>
      </c>
      <c r="G46" t="str">
        <f>VLOOKUP(InputData[[#This Row],[PRODUCT ID]],MasterData[],2,0)</f>
        <v>Product13</v>
      </c>
      <c r="H46" t="str">
        <f>VLOOKUP(InputData[[#This Row],[PRODUCT ID]],MasterData[],3,0)</f>
        <v>Category02</v>
      </c>
      <c r="I46"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Row],[SELLING PRICE]]*InputData[[#This Row],[QUANTITY]]</f>
        <v>610.4</v>
      </c>
      <c r="N46" s="7">
        <f>DAY(InputData[[#This Row],[DATE]])</f>
        <v>22</v>
      </c>
      <c r="O46" s="7" t="str">
        <f>TEXT(InputData[[#This Row],[DATE]],"MMM")</f>
        <v>Feb</v>
      </c>
      <c r="P46" s="7">
        <f>YEAR(InputData[[#This Row],[DATE]])</f>
        <v>2021</v>
      </c>
    </row>
    <row r="47" spans="1:16" x14ac:dyDescent="0.3">
      <c r="A47" s="2">
        <v>44250</v>
      </c>
      <c r="B47" s="3" t="s">
        <v>17</v>
      </c>
      <c r="C47" s="4">
        <v>3</v>
      </c>
      <c r="D47" s="4" t="s">
        <v>12</v>
      </c>
      <c r="E47" s="4" t="s">
        <v>10</v>
      </c>
      <c r="F47" s="5">
        <v>0</v>
      </c>
      <c r="G47" t="str">
        <f>VLOOKUP(InputData[[#This Row],[PRODUCT ID]],MasterData[],2,0)</f>
        <v>Product25</v>
      </c>
      <c r="H47" t="str">
        <f>VLOOKUP(InputData[[#This Row],[PRODUCT ID]],MasterData[],3,0)</f>
        <v>Category03</v>
      </c>
      <c r="I4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Row],[SELLING PRICE]]*InputData[[#This Row],[QUANTITY]]</f>
        <v>24.990000000000002</v>
      </c>
      <c r="N47" s="7">
        <f>DAY(InputData[[#This Row],[DATE]])</f>
        <v>23</v>
      </c>
      <c r="O47" s="7" t="str">
        <f>TEXT(InputData[[#This Row],[DATE]],"MMM")</f>
        <v>Feb</v>
      </c>
      <c r="P47" s="7">
        <f>YEAR(InputData[[#This Row],[DATE]])</f>
        <v>2021</v>
      </c>
    </row>
    <row r="48" spans="1:16" x14ac:dyDescent="0.3">
      <c r="A48" s="2">
        <v>44250</v>
      </c>
      <c r="B48" s="3" t="s">
        <v>34</v>
      </c>
      <c r="C48" s="4">
        <v>2</v>
      </c>
      <c r="D48" s="4" t="s">
        <v>12</v>
      </c>
      <c r="E48" s="4" t="s">
        <v>8</v>
      </c>
      <c r="F48" s="5">
        <v>0</v>
      </c>
      <c r="G48" t="str">
        <f>VLOOKUP(InputData[[#This Row],[PRODUCT ID]],MasterData[],2,0)</f>
        <v>Product05</v>
      </c>
      <c r="H48" t="str">
        <f>VLOOKUP(InputData[[#This Row],[PRODUCT ID]],MasterData[],3,0)</f>
        <v>Category01</v>
      </c>
      <c r="I48"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Row],[SELLING PRICE]]*InputData[[#This Row],[QUANTITY]]</f>
        <v>311.22000000000003</v>
      </c>
      <c r="N48" s="7">
        <f>DAY(InputData[[#This Row],[DATE]])</f>
        <v>23</v>
      </c>
      <c r="O48" s="7" t="str">
        <f>TEXT(InputData[[#This Row],[DATE]],"MMM")</f>
        <v>Feb</v>
      </c>
      <c r="P48" s="7">
        <f>YEAR(InputData[[#This Row],[DATE]])</f>
        <v>2021</v>
      </c>
    </row>
    <row r="49" spans="1:16" x14ac:dyDescent="0.3">
      <c r="A49" s="2">
        <v>44252</v>
      </c>
      <c r="B49" s="3" t="s">
        <v>39</v>
      </c>
      <c r="C49" s="4">
        <v>4</v>
      </c>
      <c r="D49" s="4" t="s">
        <v>7</v>
      </c>
      <c r="E49" s="4" t="s">
        <v>8</v>
      </c>
      <c r="F49" s="5">
        <v>0</v>
      </c>
      <c r="G49" t="str">
        <f>VLOOKUP(InputData[[#This Row],[PRODUCT ID]],MasterData[],2,0)</f>
        <v>Product02</v>
      </c>
      <c r="H49" t="str">
        <f>VLOOKUP(InputData[[#This Row],[PRODUCT ID]],MasterData[],3,0)</f>
        <v>Category01</v>
      </c>
      <c r="I49"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Row],[SELLING PRICE]]*InputData[[#This Row],[QUANTITY]]</f>
        <v>571.20000000000005</v>
      </c>
      <c r="N49" s="7">
        <f>DAY(InputData[[#This Row],[DATE]])</f>
        <v>25</v>
      </c>
      <c r="O49" s="7" t="str">
        <f>TEXT(InputData[[#This Row],[DATE]],"MMM")</f>
        <v>Feb</v>
      </c>
      <c r="P49" s="7">
        <f>YEAR(InputData[[#This Row],[DATE]])</f>
        <v>2021</v>
      </c>
    </row>
    <row r="50" spans="1:16" x14ac:dyDescent="0.3">
      <c r="A50" s="2">
        <v>44252</v>
      </c>
      <c r="B50" s="3" t="s">
        <v>28</v>
      </c>
      <c r="C50" s="4">
        <v>11</v>
      </c>
      <c r="D50" s="4" t="s">
        <v>8</v>
      </c>
      <c r="E50" s="4" t="s">
        <v>10</v>
      </c>
      <c r="F50" s="5">
        <v>0</v>
      </c>
      <c r="G50" t="str">
        <f>VLOOKUP(InputData[[#This Row],[PRODUCT ID]],MasterData[],2,0)</f>
        <v>Product32</v>
      </c>
      <c r="H50" t="str">
        <f>VLOOKUP(InputData[[#This Row],[PRODUCT ID]],MasterData[],3,0)</f>
        <v>Category04</v>
      </c>
      <c r="I50"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Row],[SELLING PRICE]]*InputData[[#This Row],[QUANTITY]]</f>
        <v>1292.28</v>
      </c>
      <c r="N50" s="7">
        <f>DAY(InputData[[#This Row],[DATE]])</f>
        <v>25</v>
      </c>
      <c r="O50" s="7" t="str">
        <f>TEXT(InputData[[#This Row],[DATE]],"MMM")</f>
        <v>Feb</v>
      </c>
      <c r="P50" s="7">
        <f>YEAR(InputData[[#This Row],[DATE]])</f>
        <v>2021</v>
      </c>
    </row>
    <row r="51" spans="1:16" x14ac:dyDescent="0.3">
      <c r="A51" s="2">
        <v>44252</v>
      </c>
      <c r="B51" s="3" t="s">
        <v>38</v>
      </c>
      <c r="C51" s="4">
        <v>2</v>
      </c>
      <c r="D51" s="4" t="s">
        <v>12</v>
      </c>
      <c r="E51" s="4" t="s">
        <v>8</v>
      </c>
      <c r="F51" s="5">
        <v>0</v>
      </c>
      <c r="G51" t="str">
        <f>VLOOKUP(InputData[[#This Row],[PRODUCT ID]],MasterData[],2,0)</f>
        <v>Product30</v>
      </c>
      <c r="H51" t="str">
        <f>VLOOKUP(InputData[[#This Row],[PRODUCT ID]],MasterData[],3,0)</f>
        <v>Category04</v>
      </c>
      <c r="I51"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Row],[SELLING PRICE]]*InputData[[#This Row],[QUANTITY]]</f>
        <v>402.56</v>
      </c>
      <c r="N51" s="7">
        <f>DAY(InputData[[#This Row],[DATE]])</f>
        <v>25</v>
      </c>
      <c r="O51" s="7" t="str">
        <f>TEXT(InputData[[#This Row],[DATE]],"MMM")</f>
        <v>Feb</v>
      </c>
      <c r="P51" s="7">
        <f>YEAR(InputData[[#This Row],[DATE]])</f>
        <v>2021</v>
      </c>
    </row>
    <row r="52" spans="1:16" x14ac:dyDescent="0.3">
      <c r="A52" s="2">
        <v>44254</v>
      </c>
      <c r="B52" s="3" t="s">
        <v>40</v>
      </c>
      <c r="C52" s="4">
        <v>11</v>
      </c>
      <c r="D52" s="4" t="s">
        <v>7</v>
      </c>
      <c r="E52" s="4" t="s">
        <v>8</v>
      </c>
      <c r="F52" s="5">
        <v>0</v>
      </c>
      <c r="G52" t="str">
        <f>VLOOKUP(InputData[[#This Row],[PRODUCT ID]],MasterData[],2,0)</f>
        <v>Product18</v>
      </c>
      <c r="H52" t="str">
        <f>VLOOKUP(InputData[[#This Row],[PRODUCT ID]],MasterData[],3,0)</f>
        <v>Category02</v>
      </c>
      <c r="I52"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Row],[SELLING PRICE]]*InputData[[#This Row],[QUANTITY]]</f>
        <v>541.31000000000006</v>
      </c>
      <c r="N52" s="7">
        <f>DAY(InputData[[#This Row],[DATE]])</f>
        <v>27</v>
      </c>
      <c r="O52" s="7" t="str">
        <f>TEXT(InputData[[#This Row],[DATE]],"MMM")</f>
        <v>Feb</v>
      </c>
      <c r="P52" s="7">
        <f>YEAR(InputData[[#This Row],[DATE]])</f>
        <v>2021</v>
      </c>
    </row>
    <row r="53" spans="1:16" x14ac:dyDescent="0.3">
      <c r="A53" s="2">
        <v>44258</v>
      </c>
      <c r="B53" s="3" t="s">
        <v>41</v>
      </c>
      <c r="C53" s="4">
        <v>1</v>
      </c>
      <c r="D53" s="4" t="s">
        <v>12</v>
      </c>
      <c r="E53" s="4" t="s">
        <v>8</v>
      </c>
      <c r="F53" s="5">
        <v>0</v>
      </c>
      <c r="G53" t="str">
        <f>VLOOKUP(InputData[[#This Row],[PRODUCT ID]],MasterData[],2,0)</f>
        <v>Product11</v>
      </c>
      <c r="H53" t="str">
        <f>VLOOKUP(InputData[[#This Row],[PRODUCT ID]],MasterData[],3,0)</f>
        <v>Category02</v>
      </c>
      <c r="I53"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Row],[SELLING PRICE]]*InputData[[#This Row],[QUANTITY]]</f>
        <v>48.4</v>
      </c>
      <c r="N53" s="7">
        <f>DAY(InputData[[#This Row],[DATE]])</f>
        <v>3</v>
      </c>
      <c r="O53" s="7" t="str">
        <f>TEXT(InputData[[#This Row],[DATE]],"MMM")</f>
        <v>Mar</v>
      </c>
      <c r="P53" s="7">
        <f>YEAR(InputData[[#This Row],[DATE]])</f>
        <v>2021</v>
      </c>
    </row>
    <row r="54" spans="1:16" x14ac:dyDescent="0.3">
      <c r="A54" s="2">
        <v>44262</v>
      </c>
      <c r="B54" s="3" t="s">
        <v>42</v>
      </c>
      <c r="C54" s="4">
        <v>9</v>
      </c>
      <c r="D54" s="4" t="s">
        <v>12</v>
      </c>
      <c r="E54" s="4" t="s">
        <v>10</v>
      </c>
      <c r="F54" s="5">
        <v>0</v>
      </c>
      <c r="G54" t="str">
        <f>VLOOKUP(InputData[[#This Row],[PRODUCT ID]],MasterData[],2,0)</f>
        <v>Product21</v>
      </c>
      <c r="H54" t="str">
        <f>VLOOKUP(InputData[[#This Row],[PRODUCT ID]],MasterData[],3,0)</f>
        <v>Category03</v>
      </c>
      <c r="I54"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Row],[SELLING PRICE]]*InputData[[#This Row],[QUANTITY]]</f>
        <v>1462.86</v>
      </c>
      <c r="N54" s="7">
        <f>DAY(InputData[[#This Row],[DATE]])</f>
        <v>7</v>
      </c>
      <c r="O54" s="7" t="str">
        <f>TEXT(InputData[[#This Row],[DATE]],"MMM")</f>
        <v>Mar</v>
      </c>
      <c r="P54" s="7">
        <f>YEAR(InputData[[#This Row],[DATE]])</f>
        <v>2021</v>
      </c>
    </row>
    <row r="55" spans="1:16" x14ac:dyDescent="0.3">
      <c r="A55" s="2">
        <v>44263</v>
      </c>
      <c r="B55" s="3" t="s">
        <v>36</v>
      </c>
      <c r="C55" s="4">
        <v>6</v>
      </c>
      <c r="D55" s="4" t="s">
        <v>8</v>
      </c>
      <c r="E55" s="4" t="s">
        <v>10</v>
      </c>
      <c r="F55" s="5">
        <v>0</v>
      </c>
      <c r="G55" t="str">
        <f>VLOOKUP(InputData[[#This Row],[PRODUCT ID]],MasterData[],2,0)</f>
        <v>Product27</v>
      </c>
      <c r="H55" t="str">
        <f>VLOOKUP(InputData[[#This Row],[PRODUCT ID]],MasterData[],3,0)</f>
        <v>Category04</v>
      </c>
      <c r="I55"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Row],[SELLING PRICE]]*InputData[[#This Row],[QUANTITY]]</f>
        <v>342.72</v>
      </c>
      <c r="N55" s="7">
        <f>DAY(InputData[[#This Row],[DATE]])</f>
        <v>8</v>
      </c>
      <c r="O55" s="7" t="str">
        <f>TEXT(InputData[[#This Row],[DATE]],"MMM")</f>
        <v>Mar</v>
      </c>
      <c r="P55" s="7">
        <f>YEAR(InputData[[#This Row],[DATE]])</f>
        <v>2021</v>
      </c>
    </row>
    <row r="56" spans="1:16" x14ac:dyDescent="0.3">
      <c r="A56" s="2">
        <v>44263</v>
      </c>
      <c r="B56" s="3" t="s">
        <v>21</v>
      </c>
      <c r="C56" s="4">
        <v>9</v>
      </c>
      <c r="D56" s="4" t="s">
        <v>8</v>
      </c>
      <c r="E56" s="4" t="s">
        <v>8</v>
      </c>
      <c r="F56" s="5">
        <v>0</v>
      </c>
      <c r="G56" t="str">
        <f>VLOOKUP(InputData[[#This Row],[PRODUCT ID]],MasterData[],2,0)</f>
        <v>Product44</v>
      </c>
      <c r="H56" t="str">
        <f>VLOOKUP(InputData[[#This Row],[PRODUCT ID]],MasterData[],3,0)</f>
        <v>Category05</v>
      </c>
      <c r="I56"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Row],[SELLING PRICE]]*InputData[[#This Row],[QUANTITY]]</f>
        <v>738.72</v>
      </c>
      <c r="N56" s="7">
        <f>DAY(InputData[[#This Row],[DATE]])</f>
        <v>8</v>
      </c>
      <c r="O56" s="7" t="str">
        <f>TEXT(InputData[[#This Row],[DATE]],"MMM")</f>
        <v>Mar</v>
      </c>
      <c r="P56" s="7">
        <f>YEAR(InputData[[#This Row],[DATE]])</f>
        <v>2021</v>
      </c>
    </row>
    <row r="57" spans="1:16" x14ac:dyDescent="0.3">
      <c r="A57" s="2">
        <v>44264</v>
      </c>
      <c r="B57" s="3" t="s">
        <v>29</v>
      </c>
      <c r="C57" s="4">
        <v>6</v>
      </c>
      <c r="D57" s="4" t="s">
        <v>7</v>
      </c>
      <c r="E57" s="4" t="s">
        <v>8</v>
      </c>
      <c r="F57" s="5">
        <v>0</v>
      </c>
      <c r="G57" t="str">
        <f>VLOOKUP(InputData[[#This Row],[PRODUCT ID]],MasterData[],2,0)</f>
        <v>Product29</v>
      </c>
      <c r="H57" t="str">
        <f>VLOOKUP(InputData[[#This Row],[PRODUCT ID]],MasterData[],3,0)</f>
        <v>Category04</v>
      </c>
      <c r="I5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Row],[SELLING PRICE]]*InputData[[#This Row],[QUANTITY]]</f>
        <v>318.65999999999997</v>
      </c>
      <c r="N57" s="7">
        <f>DAY(InputData[[#This Row],[DATE]])</f>
        <v>9</v>
      </c>
      <c r="O57" s="7" t="str">
        <f>TEXT(InputData[[#This Row],[DATE]],"MMM")</f>
        <v>Mar</v>
      </c>
      <c r="P57" s="7">
        <f>YEAR(InputData[[#This Row],[DATE]])</f>
        <v>2021</v>
      </c>
    </row>
    <row r="58" spans="1:16" x14ac:dyDescent="0.3">
      <c r="A58" s="2">
        <v>44266</v>
      </c>
      <c r="B58" s="3" t="s">
        <v>17</v>
      </c>
      <c r="C58" s="4">
        <v>11</v>
      </c>
      <c r="D58" s="4" t="s">
        <v>12</v>
      </c>
      <c r="E58" s="4" t="s">
        <v>10</v>
      </c>
      <c r="F58" s="5">
        <v>0</v>
      </c>
      <c r="G58" t="str">
        <f>VLOOKUP(InputData[[#This Row],[PRODUCT ID]],MasterData[],2,0)</f>
        <v>Product25</v>
      </c>
      <c r="H58" t="str">
        <f>VLOOKUP(InputData[[#This Row],[PRODUCT ID]],MasterData[],3,0)</f>
        <v>Category03</v>
      </c>
      <c r="I58"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Row],[SELLING PRICE]]*InputData[[#This Row],[QUANTITY]]</f>
        <v>91.63</v>
      </c>
      <c r="N58" s="7">
        <f>DAY(InputData[[#This Row],[DATE]])</f>
        <v>11</v>
      </c>
      <c r="O58" s="7" t="str">
        <f>TEXT(InputData[[#This Row],[DATE]],"MMM")</f>
        <v>Mar</v>
      </c>
      <c r="P58" s="7">
        <f>YEAR(InputData[[#This Row],[DATE]])</f>
        <v>2021</v>
      </c>
    </row>
    <row r="59" spans="1:16" x14ac:dyDescent="0.3">
      <c r="A59" s="2">
        <v>44268</v>
      </c>
      <c r="B59" s="3" t="s">
        <v>43</v>
      </c>
      <c r="C59" s="4">
        <v>10</v>
      </c>
      <c r="D59" s="4" t="s">
        <v>7</v>
      </c>
      <c r="E59" s="4" t="s">
        <v>10</v>
      </c>
      <c r="F59" s="5">
        <v>0</v>
      </c>
      <c r="G59" t="str">
        <f>VLOOKUP(InputData[[#This Row],[PRODUCT ID]],MasterData[],2,0)</f>
        <v>Product28</v>
      </c>
      <c r="H59" t="str">
        <f>VLOOKUP(InputData[[#This Row],[PRODUCT ID]],MasterData[],3,0)</f>
        <v>Category04</v>
      </c>
      <c r="I59"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Row],[SELLING PRICE]]*InputData[[#This Row],[QUANTITY]]</f>
        <v>418.1</v>
      </c>
      <c r="N59" s="7">
        <f>DAY(InputData[[#This Row],[DATE]])</f>
        <v>13</v>
      </c>
      <c r="O59" s="7" t="str">
        <f>TEXT(InputData[[#This Row],[DATE]],"MMM")</f>
        <v>Mar</v>
      </c>
      <c r="P59" s="7">
        <f>YEAR(InputData[[#This Row],[DATE]])</f>
        <v>2021</v>
      </c>
    </row>
    <row r="60" spans="1:16" x14ac:dyDescent="0.3">
      <c r="A60" s="2">
        <v>44270</v>
      </c>
      <c r="B60" s="3" t="s">
        <v>44</v>
      </c>
      <c r="C60" s="4">
        <v>11</v>
      </c>
      <c r="D60" s="4" t="s">
        <v>8</v>
      </c>
      <c r="E60" s="4" t="s">
        <v>10</v>
      </c>
      <c r="F60" s="5">
        <v>0</v>
      </c>
      <c r="G60" t="str">
        <f>VLOOKUP(InputData[[#This Row],[PRODUCT ID]],MasterData[],2,0)</f>
        <v>Product39</v>
      </c>
      <c r="H60" t="str">
        <f>VLOOKUP(InputData[[#This Row],[PRODUCT ID]],MasterData[],3,0)</f>
        <v>Category05</v>
      </c>
      <c r="I60"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Row],[SELLING PRICE]]*InputData[[#This Row],[QUANTITY]]</f>
        <v>468.04999999999995</v>
      </c>
      <c r="N60" s="7">
        <f>DAY(InputData[[#This Row],[DATE]])</f>
        <v>15</v>
      </c>
      <c r="O60" s="7" t="str">
        <f>TEXT(InputData[[#This Row],[DATE]],"MMM")</f>
        <v>Mar</v>
      </c>
      <c r="P60" s="7">
        <f>YEAR(InputData[[#This Row],[DATE]])</f>
        <v>2021</v>
      </c>
    </row>
    <row r="61" spans="1:16" x14ac:dyDescent="0.3">
      <c r="A61" s="2">
        <v>44271</v>
      </c>
      <c r="B61" s="3" t="s">
        <v>45</v>
      </c>
      <c r="C61" s="4">
        <v>14</v>
      </c>
      <c r="D61" s="4" t="s">
        <v>12</v>
      </c>
      <c r="E61" s="4" t="s">
        <v>10</v>
      </c>
      <c r="F61" s="5">
        <v>0</v>
      </c>
      <c r="G61" t="str">
        <f>VLOOKUP(InputData[[#This Row],[PRODUCT ID]],MasterData[],2,0)</f>
        <v>Product12</v>
      </c>
      <c r="H61" t="str">
        <f>VLOOKUP(InputData[[#This Row],[PRODUCT ID]],MasterData[],3,0)</f>
        <v>Category02</v>
      </c>
      <c r="I61"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Row],[SELLING PRICE]]*InputData[[#This Row],[QUANTITY]]</f>
        <v>1318.38</v>
      </c>
      <c r="N61" s="7">
        <f>DAY(InputData[[#This Row],[DATE]])</f>
        <v>16</v>
      </c>
      <c r="O61" s="7" t="str">
        <f>TEXT(InputData[[#This Row],[DATE]],"MMM")</f>
        <v>Mar</v>
      </c>
      <c r="P61" s="7">
        <f>YEAR(InputData[[#This Row],[DATE]])</f>
        <v>2021</v>
      </c>
    </row>
    <row r="62" spans="1:16" x14ac:dyDescent="0.3">
      <c r="A62" s="2">
        <v>44273</v>
      </c>
      <c r="B62" s="3" t="s">
        <v>20</v>
      </c>
      <c r="C62" s="4">
        <v>8</v>
      </c>
      <c r="D62" s="4" t="s">
        <v>7</v>
      </c>
      <c r="E62" s="4" t="s">
        <v>10</v>
      </c>
      <c r="F62" s="5">
        <v>0</v>
      </c>
      <c r="G62" t="str">
        <f>VLOOKUP(InputData[[#This Row],[PRODUCT ID]],MasterData[],2,0)</f>
        <v>Product42</v>
      </c>
      <c r="H62" t="str">
        <f>VLOOKUP(InputData[[#This Row],[PRODUCT ID]],MasterData[],3,0)</f>
        <v>Category05</v>
      </c>
      <c r="I62"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Row],[SELLING PRICE]]*InputData[[#This Row],[QUANTITY]]</f>
        <v>1296</v>
      </c>
      <c r="N62" s="7">
        <f>DAY(InputData[[#This Row],[DATE]])</f>
        <v>18</v>
      </c>
      <c r="O62" s="7" t="str">
        <f>TEXT(InputData[[#This Row],[DATE]],"MMM")</f>
        <v>Mar</v>
      </c>
      <c r="P62" s="7">
        <f>YEAR(InputData[[#This Row],[DATE]])</f>
        <v>2021</v>
      </c>
    </row>
    <row r="63" spans="1:16" x14ac:dyDescent="0.3">
      <c r="A63" s="2">
        <v>44274</v>
      </c>
      <c r="B63" s="3" t="s">
        <v>43</v>
      </c>
      <c r="C63" s="4">
        <v>9</v>
      </c>
      <c r="D63" s="4" t="s">
        <v>8</v>
      </c>
      <c r="E63" s="4" t="s">
        <v>10</v>
      </c>
      <c r="F63" s="5">
        <v>0</v>
      </c>
      <c r="G63" t="str">
        <f>VLOOKUP(InputData[[#This Row],[PRODUCT ID]],MasterData[],2,0)</f>
        <v>Product28</v>
      </c>
      <c r="H63" t="str">
        <f>VLOOKUP(InputData[[#This Row],[PRODUCT ID]],MasterData[],3,0)</f>
        <v>Category04</v>
      </c>
      <c r="I63"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Row],[SELLING PRICE]]*InputData[[#This Row],[QUANTITY]]</f>
        <v>376.29</v>
      </c>
      <c r="N63" s="7">
        <f>DAY(InputData[[#This Row],[DATE]])</f>
        <v>19</v>
      </c>
      <c r="O63" s="7" t="str">
        <f>TEXT(InputData[[#This Row],[DATE]],"MMM")</f>
        <v>Mar</v>
      </c>
      <c r="P63" s="7">
        <f>YEAR(InputData[[#This Row],[DATE]])</f>
        <v>2021</v>
      </c>
    </row>
    <row r="64" spans="1:16" x14ac:dyDescent="0.3">
      <c r="A64" s="2">
        <v>44276</v>
      </c>
      <c r="B64" s="3" t="s">
        <v>24</v>
      </c>
      <c r="C64" s="4">
        <v>13</v>
      </c>
      <c r="D64" s="4" t="s">
        <v>8</v>
      </c>
      <c r="E64" s="4" t="s">
        <v>8</v>
      </c>
      <c r="F64" s="5">
        <v>0</v>
      </c>
      <c r="G64" t="str">
        <f>VLOOKUP(InputData[[#This Row],[PRODUCT ID]],MasterData[],2,0)</f>
        <v>Product20</v>
      </c>
      <c r="H64" t="str">
        <f>VLOOKUP(InputData[[#This Row],[PRODUCT ID]],MasterData[],3,0)</f>
        <v>Category03</v>
      </c>
      <c r="I64"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Row],[SELLING PRICE]]*InputData[[#This Row],[QUANTITY]]</f>
        <v>991.25</v>
      </c>
      <c r="N64" s="7">
        <f>DAY(InputData[[#This Row],[DATE]])</f>
        <v>21</v>
      </c>
      <c r="O64" s="7" t="str">
        <f>TEXT(InputData[[#This Row],[DATE]],"MMM")</f>
        <v>Mar</v>
      </c>
      <c r="P64" s="7">
        <f>YEAR(InputData[[#This Row],[DATE]])</f>
        <v>2021</v>
      </c>
    </row>
    <row r="65" spans="1:16" x14ac:dyDescent="0.3">
      <c r="A65" s="2">
        <v>44276</v>
      </c>
      <c r="B65" s="3" t="s">
        <v>44</v>
      </c>
      <c r="C65" s="4">
        <v>7</v>
      </c>
      <c r="D65" s="4" t="s">
        <v>12</v>
      </c>
      <c r="E65" s="4" t="s">
        <v>8</v>
      </c>
      <c r="F65" s="5">
        <v>0</v>
      </c>
      <c r="G65" t="str">
        <f>VLOOKUP(InputData[[#This Row],[PRODUCT ID]],MasterData[],2,0)</f>
        <v>Product39</v>
      </c>
      <c r="H65" t="str">
        <f>VLOOKUP(InputData[[#This Row],[PRODUCT ID]],MasterData[],3,0)</f>
        <v>Category05</v>
      </c>
      <c r="I65"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Row],[SELLING PRICE]]*InputData[[#This Row],[QUANTITY]]</f>
        <v>297.84999999999997</v>
      </c>
      <c r="N65" s="7">
        <f>DAY(InputData[[#This Row],[DATE]])</f>
        <v>21</v>
      </c>
      <c r="O65" s="7" t="str">
        <f>TEXT(InputData[[#This Row],[DATE]],"MMM")</f>
        <v>Mar</v>
      </c>
      <c r="P65" s="7">
        <f>YEAR(InputData[[#This Row],[DATE]])</f>
        <v>2021</v>
      </c>
    </row>
    <row r="66" spans="1:16" x14ac:dyDescent="0.3">
      <c r="A66" s="2">
        <v>44277</v>
      </c>
      <c r="B66" s="3" t="s">
        <v>39</v>
      </c>
      <c r="C66" s="4">
        <v>8</v>
      </c>
      <c r="D66" s="4" t="s">
        <v>8</v>
      </c>
      <c r="E66" s="4" t="s">
        <v>8</v>
      </c>
      <c r="F66" s="5">
        <v>0</v>
      </c>
      <c r="G66" t="str">
        <f>VLOOKUP(InputData[[#This Row],[PRODUCT ID]],MasterData[],2,0)</f>
        <v>Product02</v>
      </c>
      <c r="H66" t="str">
        <f>VLOOKUP(InputData[[#This Row],[PRODUCT ID]],MasterData[],3,0)</f>
        <v>Category01</v>
      </c>
      <c r="I66"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Row],[SELLING PRICE]]*InputData[[#This Row],[QUANTITY]]</f>
        <v>1142.4000000000001</v>
      </c>
      <c r="N66" s="7">
        <f>DAY(InputData[[#This Row],[DATE]])</f>
        <v>22</v>
      </c>
      <c r="O66" s="7" t="str">
        <f>TEXT(InputData[[#This Row],[DATE]],"MMM")</f>
        <v>Mar</v>
      </c>
      <c r="P66" s="7">
        <f>YEAR(InputData[[#This Row],[DATE]])</f>
        <v>2021</v>
      </c>
    </row>
    <row r="67" spans="1:16" x14ac:dyDescent="0.3">
      <c r="A67" s="2">
        <v>44277</v>
      </c>
      <c r="B67" s="3" t="s">
        <v>45</v>
      </c>
      <c r="C67" s="4">
        <v>4</v>
      </c>
      <c r="D67" s="4" t="s">
        <v>8</v>
      </c>
      <c r="E67" s="4" t="s">
        <v>8</v>
      </c>
      <c r="F67" s="5">
        <v>0</v>
      </c>
      <c r="G67" t="str">
        <f>VLOOKUP(InputData[[#This Row],[PRODUCT ID]],MasterData[],2,0)</f>
        <v>Product12</v>
      </c>
      <c r="H67" t="str">
        <f>VLOOKUP(InputData[[#This Row],[PRODUCT ID]],MasterData[],3,0)</f>
        <v>Category02</v>
      </c>
      <c r="I6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Row],[SELLING PRICE]]*InputData[[#This Row],[QUANTITY]]</f>
        <v>376.68</v>
      </c>
      <c r="N67" s="7">
        <f>DAY(InputData[[#This Row],[DATE]])</f>
        <v>22</v>
      </c>
      <c r="O67" s="7" t="str">
        <f>TEXT(InputData[[#This Row],[DATE]],"MMM")</f>
        <v>Mar</v>
      </c>
      <c r="P67" s="7">
        <f>YEAR(InputData[[#This Row],[DATE]])</f>
        <v>2021</v>
      </c>
    </row>
    <row r="68" spans="1:16" x14ac:dyDescent="0.3">
      <c r="A68" s="2">
        <v>44280</v>
      </c>
      <c r="B68" s="3" t="s">
        <v>6</v>
      </c>
      <c r="C68" s="4">
        <v>14</v>
      </c>
      <c r="D68" s="4" t="s">
        <v>8</v>
      </c>
      <c r="E68" s="4" t="s">
        <v>10</v>
      </c>
      <c r="F68" s="5">
        <v>0</v>
      </c>
      <c r="G68" t="str">
        <f>VLOOKUP(InputData[[#This Row],[PRODUCT ID]],MasterData[],2,0)</f>
        <v>Product24</v>
      </c>
      <c r="H68" t="str">
        <f>VLOOKUP(InputData[[#This Row],[PRODUCT ID]],MasterData[],3,0)</f>
        <v>Category03</v>
      </c>
      <c r="I68"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Row],[SELLING PRICE]]*InputData[[#This Row],[QUANTITY]]</f>
        <v>2197.44</v>
      </c>
      <c r="N68" s="7">
        <f>DAY(InputData[[#This Row],[DATE]])</f>
        <v>25</v>
      </c>
      <c r="O68" s="7" t="str">
        <f>TEXT(InputData[[#This Row],[DATE]],"MMM")</f>
        <v>Mar</v>
      </c>
      <c r="P68" s="7">
        <f>YEAR(InputData[[#This Row],[DATE]])</f>
        <v>2021</v>
      </c>
    </row>
    <row r="69" spans="1:16" x14ac:dyDescent="0.3">
      <c r="A69" s="2">
        <v>44280</v>
      </c>
      <c r="B69" s="3" t="s">
        <v>25</v>
      </c>
      <c r="C69" s="4">
        <v>4</v>
      </c>
      <c r="D69" s="4" t="s">
        <v>12</v>
      </c>
      <c r="E69" s="4" t="s">
        <v>10</v>
      </c>
      <c r="F69" s="5">
        <v>0</v>
      </c>
      <c r="G69" t="str">
        <f>VLOOKUP(InputData[[#This Row],[PRODUCT ID]],MasterData[],2,0)</f>
        <v>Product06</v>
      </c>
      <c r="H69" t="str">
        <f>VLOOKUP(InputData[[#This Row],[PRODUCT ID]],MasterData[],3,0)</f>
        <v>Category01</v>
      </c>
      <c r="I69"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Row],[SELLING PRICE]]*InputData[[#This Row],[QUANTITY]]</f>
        <v>342</v>
      </c>
      <c r="N69" s="7">
        <f>DAY(InputData[[#This Row],[DATE]])</f>
        <v>25</v>
      </c>
      <c r="O69" s="7" t="str">
        <f>TEXT(InputData[[#This Row],[DATE]],"MMM")</f>
        <v>Mar</v>
      </c>
      <c r="P69" s="7">
        <f>YEAR(InputData[[#This Row],[DATE]])</f>
        <v>2021</v>
      </c>
    </row>
    <row r="70" spans="1:16" x14ac:dyDescent="0.3">
      <c r="A70" s="2">
        <v>44280</v>
      </c>
      <c r="B70" s="3" t="s">
        <v>29</v>
      </c>
      <c r="C70" s="4">
        <v>8</v>
      </c>
      <c r="D70" s="4" t="s">
        <v>12</v>
      </c>
      <c r="E70" s="4" t="s">
        <v>10</v>
      </c>
      <c r="F70" s="5">
        <v>0</v>
      </c>
      <c r="G70" t="str">
        <f>VLOOKUP(InputData[[#This Row],[PRODUCT ID]],MasterData[],2,0)</f>
        <v>Product29</v>
      </c>
      <c r="H70" t="str">
        <f>VLOOKUP(InputData[[#This Row],[PRODUCT ID]],MasterData[],3,0)</f>
        <v>Category04</v>
      </c>
      <c r="I70"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Row],[SELLING PRICE]]*InputData[[#This Row],[QUANTITY]]</f>
        <v>424.88</v>
      </c>
      <c r="N70" s="7">
        <f>DAY(InputData[[#This Row],[DATE]])</f>
        <v>25</v>
      </c>
      <c r="O70" s="7" t="str">
        <f>TEXT(InputData[[#This Row],[DATE]],"MMM")</f>
        <v>Mar</v>
      </c>
      <c r="P70" s="7">
        <f>YEAR(InputData[[#This Row],[DATE]])</f>
        <v>2021</v>
      </c>
    </row>
    <row r="71" spans="1:16" x14ac:dyDescent="0.3">
      <c r="A71" s="2">
        <v>44280</v>
      </c>
      <c r="B71" s="3" t="s">
        <v>9</v>
      </c>
      <c r="C71" s="4">
        <v>2</v>
      </c>
      <c r="D71" s="4" t="s">
        <v>12</v>
      </c>
      <c r="E71" s="4" t="s">
        <v>8</v>
      </c>
      <c r="F71" s="5">
        <v>0</v>
      </c>
      <c r="G71" t="str">
        <f>VLOOKUP(InputData[[#This Row],[PRODUCT ID]],MasterData[],2,0)</f>
        <v>Product38</v>
      </c>
      <c r="H71" t="str">
        <f>VLOOKUP(InputData[[#This Row],[PRODUCT ID]],MasterData[],3,0)</f>
        <v>Category05</v>
      </c>
      <c r="I71"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Row],[SELLING PRICE]]*InputData[[#This Row],[QUANTITY]]</f>
        <v>159.84</v>
      </c>
      <c r="N71" s="7">
        <f>DAY(InputData[[#This Row],[DATE]])</f>
        <v>25</v>
      </c>
      <c r="O71" s="7" t="str">
        <f>TEXT(InputData[[#This Row],[DATE]],"MMM")</f>
        <v>Mar</v>
      </c>
      <c r="P71" s="7">
        <f>YEAR(InputData[[#This Row],[DATE]])</f>
        <v>2021</v>
      </c>
    </row>
    <row r="72" spans="1:16" x14ac:dyDescent="0.3">
      <c r="A72" s="2">
        <v>44281</v>
      </c>
      <c r="B72" s="3" t="s">
        <v>26</v>
      </c>
      <c r="C72" s="4">
        <v>4</v>
      </c>
      <c r="D72" s="4" t="s">
        <v>12</v>
      </c>
      <c r="E72" s="4" t="s">
        <v>10</v>
      </c>
      <c r="F72" s="5">
        <v>0</v>
      </c>
      <c r="G72" t="str">
        <f>VLOOKUP(InputData[[#This Row],[PRODUCT ID]],MasterData[],2,0)</f>
        <v>Product01</v>
      </c>
      <c r="H72" t="str">
        <f>VLOOKUP(InputData[[#This Row],[PRODUCT ID]],MasterData[],3,0)</f>
        <v>Category01</v>
      </c>
      <c r="I72"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Row],[SELLING PRICE]]*InputData[[#This Row],[QUANTITY]]</f>
        <v>415.52</v>
      </c>
      <c r="N72" s="7">
        <f>DAY(InputData[[#This Row],[DATE]])</f>
        <v>26</v>
      </c>
      <c r="O72" s="7" t="str">
        <f>TEXT(InputData[[#This Row],[DATE]],"MMM")</f>
        <v>Mar</v>
      </c>
      <c r="P72" s="7">
        <f>YEAR(InputData[[#This Row],[DATE]])</f>
        <v>2021</v>
      </c>
    </row>
    <row r="73" spans="1:16" x14ac:dyDescent="0.3">
      <c r="A73" s="2">
        <v>44281</v>
      </c>
      <c r="B73" s="3" t="s">
        <v>20</v>
      </c>
      <c r="C73" s="4">
        <v>1</v>
      </c>
      <c r="D73" s="4" t="s">
        <v>12</v>
      </c>
      <c r="E73" s="4" t="s">
        <v>10</v>
      </c>
      <c r="F73" s="5">
        <v>0</v>
      </c>
      <c r="G73" t="str">
        <f>VLOOKUP(InputData[[#This Row],[PRODUCT ID]],MasterData[],2,0)</f>
        <v>Product42</v>
      </c>
      <c r="H73" t="str">
        <f>VLOOKUP(InputData[[#This Row],[PRODUCT ID]],MasterData[],3,0)</f>
        <v>Category05</v>
      </c>
      <c r="I73"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Row],[SELLING PRICE]]*InputData[[#This Row],[QUANTITY]]</f>
        <v>162</v>
      </c>
      <c r="N73" s="7">
        <f>DAY(InputData[[#This Row],[DATE]])</f>
        <v>26</v>
      </c>
      <c r="O73" s="7" t="str">
        <f>TEXT(InputData[[#This Row],[DATE]],"MMM")</f>
        <v>Mar</v>
      </c>
      <c r="P73" s="7">
        <f>YEAR(InputData[[#This Row],[DATE]])</f>
        <v>2021</v>
      </c>
    </row>
    <row r="74" spans="1:16" x14ac:dyDescent="0.3">
      <c r="A74" s="2">
        <v>44281</v>
      </c>
      <c r="B74" s="3" t="s">
        <v>30</v>
      </c>
      <c r="C74" s="4">
        <v>9</v>
      </c>
      <c r="D74" s="4" t="s">
        <v>12</v>
      </c>
      <c r="E74" s="4" t="s">
        <v>8</v>
      </c>
      <c r="F74" s="5">
        <v>0</v>
      </c>
      <c r="G74" t="str">
        <f>VLOOKUP(InputData[[#This Row],[PRODUCT ID]],MasterData[],2,0)</f>
        <v>Product10</v>
      </c>
      <c r="H74" t="str">
        <f>VLOOKUP(InputData[[#This Row],[PRODUCT ID]],MasterData[],3,0)</f>
        <v>Category02</v>
      </c>
      <c r="I74"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Row],[SELLING PRICE]]*InputData[[#This Row],[QUANTITY]]</f>
        <v>1478.52</v>
      </c>
      <c r="N74" s="7">
        <f>DAY(InputData[[#This Row],[DATE]])</f>
        <v>26</v>
      </c>
      <c r="O74" s="7" t="str">
        <f>TEXT(InputData[[#This Row],[DATE]],"MMM")</f>
        <v>Mar</v>
      </c>
      <c r="P74" s="7">
        <f>YEAR(InputData[[#This Row],[DATE]])</f>
        <v>2021</v>
      </c>
    </row>
    <row r="75" spans="1:16" x14ac:dyDescent="0.3">
      <c r="A75" s="2">
        <v>44282</v>
      </c>
      <c r="B75" s="3" t="s">
        <v>38</v>
      </c>
      <c r="C75" s="4">
        <v>3</v>
      </c>
      <c r="D75" s="4" t="s">
        <v>12</v>
      </c>
      <c r="E75" s="4" t="s">
        <v>8</v>
      </c>
      <c r="F75" s="5">
        <v>0</v>
      </c>
      <c r="G75" t="str">
        <f>VLOOKUP(InputData[[#This Row],[PRODUCT ID]],MasterData[],2,0)</f>
        <v>Product30</v>
      </c>
      <c r="H75" t="str">
        <f>VLOOKUP(InputData[[#This Row],[PRODUCT ID]],MasterData[],3,0)</f>
        <v>Category04</v>
      </c>
      <c r="I75"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Row],[SELLING PRICE]]*InputData[[#This Row],[QUANTITY]]</f>
        <v>603.84</v>
      </c>
      <c r="N75" s="7">
        <f>DAY(InputData[[#This Row],[DATE]])</f>
        <v>27</v>
      </c>
      <c r="O75" s="7" t="str">
        <f>TEXT(InputData[[#This Row],[DATE]],"MMM")</f>
        <v>Mar</v>
      </c>
      <c r="P75" s="7">
        <f>YEAR(InputData[[#This Row],[DATE]])</f>
        <v>2021</v>
      </c>
    </row>
    <row r="76" spans="1:16" x14ac:dyDescent="0.3">
      <c r="A76" s="2">
        <v>44283</v>
      </c>
      <c r="B76" s="3" t="s">
        <v>46</v>
      </c>
      <c r="C76" s="4">
        <v>8</v>
      </c>
      <c r="D76" s="4" t="s">
        <v>8</v>
      </c>
      <c r="E76" s="4" t="s">
        <v>10</v>
      </c>
      <c r="F76" s="5">
        <v>0</v>
      </c>
      <c r="G76" t="str">
        <f>VLOOKUP(InputData[[#This Row],[PRODUCT ID]],MasterData[],2,0)</f>
        <v>Product07</v>
      </c>
      <c r="H76" t="str">
        <f>VLOOKUP(InputData[[#This Row],[PRODUCT ID]],MasterData[],3,0)</f>
        <v>Category01</v>
      </c>
      <c r="I76"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Row],[SELLING PRICE]]*InputData[[#This Row],[QUANTITY]]</f>
        <v>381.84000000000003</v>
      </c>
      <c r="N76" s="7">
        <f>DAY(InputData[[#This Row],[DATE]])</f>
        <v>28</v>
      </c>
      <c r="O76" s="7" t="str">
        <f>TEXT(InputData[[#This Row],[DATE]],"MMM")</f>
        <v>Mar</v>
      </c>
      <c r="P76" s="7">
        <f>YEAR(InputData[[#This Row],[DATE]])</f>
        <v>2021</v>
      </c>
    </row>
    <row r="77" spans="1:16" x14ac:dyDescent="0.3">
      <c r="A77" s="2">
        <v>44285</v>
      </c>
      <c r="B77" s="3" t="s">
        <v>9</v>
      </c>
      <c r="C77" s="4">
        <v>1</v>
      </c>
      <c r="D77" s="4" t="s">
        <v>8</v>
      </c>
      <c r="E77" s="4" t="s">
        <v>10</v>
      </c>
      <c r="F77" s="5">
        <v>0</v>
      </c>
      <c r="G77" t="str">
        <f>VLOOKUP(InputData[[#This Row],[PRODUCT ID]],MasterData[],2,0)</f>
        <v>Product38</v>
      </c>
      <c r="H77" t="str">
        <f>VLOOKUP(InputData[[#This Row],[PRODUCT ID]],MasterData[],3,0)</f>
        <v>Category05</v>
      </c>
      <c r="I7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Row],[SELLING PRICE]]*InputData[[#This Row],[QUANTITY]]</f>
        <v>79.92</v>
      </c>
      <c r="N77" s="7">
        <f>DAY(InputData[[#This Row],[DATE]])</f>
        <v>30</v>
      </c>
      <c r="O77" s="7" t="str">
        <f>TEXT(InputData[[#This Row],[DATE]],"MMM")</f>
        <v>Mar</v>
      </c>
      <c r="P77" s="7">
        <f>YEAR(InputData[[#This Row],[DATE]])</f>
        <v>2021</v>
      </c>
    </row>
    <row r="78" spans="1:16" x14ac:dyDescent="0.3">
      <c r="A78" s="2">
        <v>44286</v>
      </c>
      <c r="B78" s="3" t="s">
        <v>20</v>
      </c>
      <c r="C78" s="4">
        <v>3</v>
      </c>
      <c r="D78" s="4" t="s">
        <v>12</v>
      </c>
      <c r="E78" s="4" t="s">
        <v>10</v>
      </c>
      <c r="F78" s="5">
        <v>0</v>
      </c>
      <c r="G78" t="str">
        <f>VLOOKUP(InputData[[#This Row],[PRODUCT ID]],MasterData[],2,0)</f>
        <v>Product42</v>
      </c>
      <c r="H78" t="str">
        <f>VLOOKUP(InputData[[#This Row],[PRODUCT ID]],MasterData[],3,0)</f>
        <v>Category05</v>
      </c>
      <c r="I78"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Row],[SELLING PRICE]]*InputData[[#This Row],[QUANTITY]]</f>
        <v>486</v>
      </c>
      <c r="N78" s="7">
        <f>DAY(InputData[[#This Row],[DATE]])</f>
        <v>31</v>
      </c>
      <c r="O78" s="7" t="str">
        <f>TEXT(InputData[[#This Row],[DATE]],"MMM")</f>
        <v>Mar</v>
      </c>
      <c r="P78" s="7">
        <f>YEAR(InputData[[#This Row],[DATE]])</f>
        <v>2021</v>
      </c>
    </row>
    <row r="79" spans="1:16" x14ac:dyDescent="0.3">
      <c r="A79" s="2">
        <v>44290</v>
      </c>
      <c r="B79" s="3" t="s">
        <v>27</v>
      </c>
      <c r="C79" s="4">
        <v>4</v>
      </c>
      <c r="D79" s="4" t="s">
        <v>12</v>
      </c>
      <c r="E79" s="4" t="s">
        <v>10</v>
      </c>
      <c r="F79" s="5">
        <v>0</v>
      </c>
      <c r="G79" t="str">
        <f>VLOOKUP(InputData[[#This Row],[PRODUCT ID]],MasterData[],2,0)</f>
        <v>Product40</v>
      </c>
      <c r="H79" t="str">
        <f>VLOOKUP(InputData[[#This Row],[PRODUCT ID]],MasterData[],3,0)</f>
        <v>Category05</v>
      </c>
      <c r="I79"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Row],[SELLING PRICE]]*InputData[[#This Row],[QUANTITY]]</f>
        <v>460.8</v>
      </c>
      <c r="N79" s="7">
        <f>DAY(InputData[[#This Row],[DATE]])</f>
        <v>4</v>
      </c>
      <c r="O79" s="7" t="str">
        <f>TEXT(InputData[[#This Row],[DATE]],"MMM")</f>
        <v>Apr</v>
      </c>
      <c r="P79" s="7">
        <f>YEAR(InputData[[#This Row],[DATE]])</f>
        <v>2021</v>
      </c>
    </row>
    <row r="80" spans="1:16" x14ac:dyDescent="0.3">
      <c r="A80" s="2">
        <v>44290</v>
      </c>
      <c r="B80" s="3" t="s">
        <v>47</v>
      </c>
      <c r="C80" s="4">
        <v>9</v>
      </c>
      <c r="D80" s="4" t="s">
        <v>8</v>
      </c>
      <c r="E80" s="4" t="s">
        <v>10</v>
      </c>
      <c r="F80" s="5">
        <v>0</v>
      </c>
      <c r="G80" t="str">
        <f>VLOOKUP(InputData[[#This Row],[PRODUCT ID]],MasterData[],2,0)</f>
        <v>Product09</v>
      </c>
      <c r="H80" t="str">
        <f>VLOOKUP(InputData[[#This Row],[PRODUCT ID]],MasterData[],3,0)</f>
        <v>Category01</v>
      </c>
      <c r="I80"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Row],[SELLING PRICE]]*InputData[[#This Row],[QUANTITY]]</f>
        <v>70.739999999999995</v>
      </c>
      <c r="N80" s="7">
        <f>DAY(InputData[[#This Row],[DATE]])</f>
        <v>4</v>
      </c>
      <c r="O80" s="7" t="str">
        <f>TEXT(InputData[[#This Row],[DATE]],"MMM")</f>
        <v>Apr</v>
      </c>
      <c r="P80" s="7">
        <f>YEAR(InputData[[#This Row],[DATE]])</f>
        <v>2021</v>
      </c>
    </row>
    <row r="81" spans="1:16" x14ac:dyDescent="0.3">
      <c r="A81" s="2">
        <v>44291</v>
      </c>
      <c r="B81" s="3" t="s">
        <v>15</v>
      </c>
      <c r="C81" s="4">
        <v>15</v>
      </c>
      <c r="D81" s="4" t="s">
        <v>8</v>
      </c>
      <c r="E81" s="4" t="s">
        <v>8</v>
      </c>
      <c r="F81" s="5">
        <v>0</v>
      </c>
      <c r="G81" t="str">
        <f>VLOOKUP(InputData[[#This Row],[PRODUCT ID]],MasterData[],2,0)</f>
        <v>Product31</v>
      </c>
      <c r="H81" t="str">
        <f>VLOOKUP(InputData[[#This Row],[PRODUCT ID]],MasterData[],3,0)</f>
        <v>Category04</v>
      </c>
      <c r="I81"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Row],[SELLING PRICE]]*InputData[[#This Row],[QUANTITY]]</f>
        <v>1562.3999999999999</v>
      </c>
      <c r="N81" s="7">
        <f>DAY(InputData[[#This Row],[DATE]])</f>
        <v>5</v>
      </c>
      <c r="O81" s="7" t="str">
        <f>TEXT(InputData[[#This Row],[DATE]],"MMM")</f>
        <v>Apr</v>
      </c>
      <c r="P81" s="7">
        <f>YEAR(InputData[[#This Row],[DATE]])</f>
        <v>2021</v>
      </c>
    </row>
    <row r="82" spans="1:16" x14ac:dyDescent="0.3">
      <c r="A82" s="2">
        <v>44295</v>
      </c>
      <c r="B82" s="3" t="s">
        <v>34</v>
      </c>
      <c r="C82" s="4">
        <v>3</v>
      </c>
      <c r="D82" s="4" t="s">
        <v>8</v>
      </c>
      <c r="E82" s="4" t="s">
        <v>8</v>
      </c>
      <c r="F82" s="5">
        <v>0</v>
      </c>
      <c r="G82" t="str">
        <f>VLOOKUP(InputData[[#This Row],[PRODUCT ID]],MasterData[],2,0)</f>
        <v>Product05</v>
      </c>
      <c r="H82" t="str">
        <f>VLOOKUP(InputData[[#This Row],[PRODUCT ID]],MasterData[],3,0)</f>
        <v>Category01</v>
      </c>
      <c r="I82"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Row],[SELLING PRICE]]*InputData[[#This Row],[QUANTITY]]</f>
        <v>466.83000000000004</v>
      </c>
      <c r="N82" s="7">
        <f>DAY(InputData[[#This Row],[DATE]])</f>
        <v>9</v>
      </c>
      <c r="O82" s="7" t="str">
        <f>TEXT(InputData[[#This Row],[DATE]],"MMM")</f>
        <v>Apr</v>
      </c>
      <c r="P82" s="7">
        <f>YEAR(InputData[[#This Row],[DATE]])</f>
        <v>2021</v>
      </c>
    </row>
    <row r="83" spans="1:16" x14ac:dyDescent="0.3">
      <c r="A83" s="2">
        <v>44296</v>
      </c>
      <c r="B83" s="3" t="s">
        <v>32</v>
      </c>
      <c r="C83" s="4">
        <v>14</v>
      </c>
      <c r="D83" s="4" t="s">
        <v>12</v>
      </c>
      <c r="E83" s="4" t="s">
        <v>8</v>
      </c>
      <c r="F83" s="5">
        <v>0</v>
      </c>
      <c r="G83" t="str">
        <f>VLOOKUP(InputData[[#This Row],[PRODUCT ID]],MasterData[],2,0)</f>
        <v>Product22</v>
      </c>
      <c r="H83" t="str">
        <f>VLOOKUP(InputData[[#This Row],[PRODUCT ID]],MasterData[],3,0)</f>
        <v>Category03</v>
      </c>
      <c r="I83"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Row],[SELLING PRICE]]*InputData[[#This Row],[QUANTITY]]</f>
        <v>1981.98</v>
      </c>
      <c r="N83" s="7">
        <f>DAY(InputData[[#This Row],[DATE]])</f>
        <v>10</v>
      </c>
      <c r="O83" s="7" t="str">
        <f>TEXT(InputData[[#This Row],[DATE]],"MMM")</f>
        <v>Apr</v>
      </c>
      <c r="P83" s="7">
        <f>YEAR(InputData[[#This Row],[DATE]])</f>
        <v>2021</v>
      </c>
    </row>
    <row r="84" spans="1:16" x14ac:dyDescent="0.3">
      <c r="A84" s="2">
        <v>44298</v>
      </c>
      <c r="B84" s="3" t="s">
        <v>18</v>
      </c>
      <c r="C84" s="4">
        <v>3</v>
      </c>
      <c r="D84" s="4" t="s">
        <v>12</v>
      </c>
      <c r="E84" s="4" t="s">
        <v>10</v>
      </c>
      <c r="F84" s="5">
        <v>0</v>
      </c>
      <c r="G84" t="str">
        <f>VLOOKUP(InputData[[#This Row],[PRODUCT ID]],MasterData[],2,0)</f>
        <v>Product37</v>
      </c>
      <c r="H84" t="str">
        <f>VLOOKUP(InputData[[#This Row],[PRODUCT ID]],MasterData[],3,0)</f>
        <v>Category05</v>
      </c>
      <c r="I84"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Row],[SELLING PRICE]]*InputData[[#This Row],[QUANTITY]]</f>
        <v>257.28000000000003</v>
      </c>
      <c r="N84" s="7">
        <f>DAY(InputData[[#This Row],[DATE]])</f>
        <v>12</v>
      </c>
      <c r="O84" s="7" t="str">
        <f>TEXT(InputData[[#This Row],[DATE]],"MMM")</f>
        <v>Apr</v>
      </c>
      <c r="P84" s="7">
        <f>YEAR(InputData[[#This Row],[DATE]])</f>
        <v>2021</v>
      </c>
    </row>
    <row r="85" spans="1:16" x14ac:dyDescent="0.3">
      <c r="A85" s="2">
        <v>44298</v>
      </c>
      <c r="B85" s="3" t="s">
        <v>29</v>
      </c>
      <c r="C85" s="4">
        <v>4</v>
      </c>
      <c r="D85" s="4" t="s">
        <v>12</v>
      </c>
      <c r="E85" s="4" t="s">
        <v>8</v>
      </c>
      <c r="F85" s="5">
        <v>0</v>
      </c>
      <c r="G85" t="str">
        <f>VLOOKUP(InputData[[#This Row],[PRODUCT ID]],MasterData[],2,0)</f>
        <v>Product29</v>
      </c>
      <c r="H85" t="str">
        <f>VLOOKUP(InputData[[#This Row],[PRODUCT ID]],MasterData[],3,0)</f>
        <v>Category04</v>
      </c>
      <c r="I85"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Row],[SELLING PRICE]]*InputData[[#This Row],[QUANTITY]]</f>
        <v>212.44</v>
      </c>
      <c r="N85" s="7">
        <f>DAY(InputData[[#This Row],[DATE]])</f>
        <v>12</v>
      </c>
      <c r="O85" s="7" t="str">
        <f>TEXT(InputData[[#This Row],[DATE]],"MMM")</f>
        <v>Apr</v>
      </c>
      <c r="P85" s="7">
        <f>YEAR(InputData[[#This Row],[DATE]])</f>
        <v>2021</v>
      </c>
    </row>
    <row r="86" spans="1:16" x14ac:dyDescent="0.3">
      <c r="A86" s="2">
        <v>44298</v>
      </c>
      <c r="B86" s="3" t="s">
        <v>36</v>
      </c>
      <c r="C86" s="4">
        <v>9</v>
      </c>
      <c r="D86" s="4" t="s">
        <v>12</v>
      </c>
      <c r="E86" s="4" t="s">
        <v>8</v>
      </c>
      <c r="F86" s="5">
        <v>0</v>
      </c>
      <c r="G86" t="str">
        <f>VLOOKUP(InputData[[#This Row],[PRODUCT ID]],MasterData[],2,0)</f>
        <v>Product27</v>
      </c>
      <c r="H86" t="str">
        <f>VLOOKUP(InputData[[#This Row],[PRODUCT ID]],MasterData[],3,0)</f>
        <v>Category04</v>
      </c>
      <c r="I86"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Row],[SELLING PRICE]]*InputData[[#This Row],[QUANTITY]]</f>
        <v>514.08000000000004</v>
      </c>
      <c r="N86" s="7">
        <f>DAY(InputData[[#This Row],[DATE]])</f>
        <v>12</v>
      </c>
      <c r="O86" s="7" t="str">
        <f>TEXT(InputData[[#This Row],[DATE]],"MMM")</f>
        <v>Apr</v>
      </c>
      <c r="P86" s="7">
        <f>YEAR(InputData[[#This Row],[DATE]])</f>
        <v>2021</v>
      </c>
    </row>
    <row r="87" spans="1:16" x14ac:dyDescent="0.3">
      <c r="A87" s="2">
        <v>44298</v>
      </c>
      <c r="B87" s="3" t="s">
        <v>48</v>
      </c>
      <c r="C87" s="4">
        <v>13</v>
      </c>
      <c r="D87" s="4" t="s">
        <v>12</v>
      </c>
      <c r="E87" s="4" t="s">
        <v>10</v>
      </c>
      <c r="F87" s="5">
        <v>0</v>
      </c>
      <c r="G87" t="str">
        <f>VLOOKUP(InputData[[#This Row],[PRODUCT ID]],MasterData[],2,0)</f>
        <v>Product33</v>
      </c>
      <c r="H87" t="str">
        <f>VLOOKUP(InputData[[#This Row],[PRODUCT ID]],MasterData[],3,0)</f>
        <v>Category04</v>
      </c>
      <c r="I8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Row],[SELLING PRICE]]*InputData[[#This Row],[QUANTITY]]</f>
        <v>1556.1000000000001</v>
      </c>
      <c r="N87" s="7">
        <f>DAY(InputData[[#This Row],[DATE]])</f>
        <v>12</v>
      </c>
      <c r="O87" s="7" t="str">
        <f>TEXT(InputData[[#This Row],[DATE]],"MMM")</f>
        <v>Apr</v>
      </c>
      <c r="P87" s="7">
        <f>YEAR(InputData[[#This Row],[DATE]])</f>
        <v>2021</v>
      </c>
    </row>
    <row r="88" spans="1:16" x14ac:dyDescent="0.3">
      <c r="A88" s="2">
        <v>44301</v>
      </c>
      <c r="B88" s="3" t="s">
        <v>49</v>
      </c>
      <c r="C88" s="4">
        <v>3</v>
      </c>
      <c r="D88" s="4" t="s">
        <v>12</v>
      </c>
      <c r="E88" s="4" t="s">
        <v>8</v>
      </c>
      <c r="F88" s="5">
        <v>0</v>
      </c>
      <c r="G88" t="str">
        <f>VLOOKUP(InputData[[#This Row],[PRODUCT ID]],MasterData[],2,0)</f>
        <v>Product17</v>
      </c>
      <c r="H88" t="str">
        <f>VLOOKUP(InputData[[#This Row],[PRODUCT ID]],MasterData[],3,0)</f>
        <v>Category02</v>
      </c>
      <c r="I88"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Row],[SELLING PRICE]]*InputData[[#This Row],[QUANTITY]]</f>
        <v>470.34000000000003</v>
      </c>
      <c r="N88" s="7">
        <f>DAY(InputData[[#This Row],[DATE]])</f>
        <v>15</v>
      </c>
      <c r="O88" s="7" t="str">
        <f>TEXT(InputData[[#This Row],[DATE]],"MMM")</f>
        <v>Apr</v>
      </c>
      <c r="P88" s="7">
        <f>YEAR(InputData[[#This Row],[DATE]])</f>
        <v>2021</v>
      </c>
    </row>
    <row r="89" spans="1:16" x14ac:dyDescent="0.3">
      <c r="A89" s="2">
        <v>44302</v>
      </c>
      <c r="B89" s="3" t="s">
        <v>40</v>
      </c>
      <c r="C89" s="4">
        <v>15</v>
      </c>
      <c r="D89" s="4" t="s">
        <v>12</v>
      </c>
      <c r="E89" s="4" t="s">
        <v>10</v>
      </c>
      <c r="F89" s="5">
        <v>0</v>
      </c>
      <c r="G89" t="str">
        <f>VLOOKUP(InputData[[#This Row],[PRODUCT ID]],MasterData[],2,0)</f>
        <v>Product18</v>
      </c>
      <c r="H89" t="str">
        <f>VLOOKUP(InputData[[#This Row],[PRODUCT ID]],MasterData[],3,0)</f>
        <v>Category02</v>
      </c>
      <c r="I89"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Row],[SELLING PRICE]]*InputData[[#This Row],[QUANTITY]]</f>
        <v>738.15</v>
      </c>
      <c r="N89" s="7">
        <f>DAY(InputData[[#This Row],[DATE]])</f>
        <v>16</v>
      </c>
      <c r="O89" s="7" t="str">
        <f>TEXT(InputData[[#This Row],[DATE]],"MMM")</f>
        <v>Apr</v>
      </c>
      <c r="P89" s="7">
        <f>YEAR(InputData[[#This Row],[DATE]])</f>
        <v>2021</v>
      </c>
    </row>
    <row r="90" spans="1:16" x14ac:dyDescent="0.3">
      <c r="A90" s="2">
        <v>44304</v>
      </c>
      <c r="B90" s="3" t="s">
        <v>9</v>
      </c>
      <c r="C90" s="4">
        <v>9</v>
      </c>
      <c r="D90" s="4" t="s">
        <v>7</v>
      </c>
      <c r="E90" s="4" t="s">
        <v>8</v>
      </c>
      <c r="F90" s="5">
        <v>0</v>
      </c>
      <c r="G90" t="str">
        <f>VLOOKUP(InputData[[#This Row],[PRODUCT ID]],MasterData[],2,0)</f>
        <v>Product38</v>
      </c>
      <c r="H90" t="str">
        <f>VLOOKUP(InputData[[#This Row],[PRODUCT ID]],MasterData[],3,0)</f>
        <v>Category05</v>
      </c>
      <c r="I90"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Row],[SELLING PRICE]]*InputData[[#This Row],[QUANTITY]]</f>
        <v>719.28</v>
      </c>
      <c r="N90" s="7">
        <f>DAY(InputData[[#This Row],[DATE]])</f>
        <v>18</v>
      </c>
      <c r="O90" s="7" t="str">
        <f>TEXT(InputData[[#This Row],[DATE]],"MMM")</f>
        <v>Apr</v>
      </c>
      <c r="P90" s="7">
        <f>YEAR(InputData[[#This Row],[DATE]])</f>
        <v>2021</v>
      </c>
    </row>
    <row r="91" spans="1:16" x14ac:dyDescent="0.3">
      <c r="A91" s="2">
        <v>44304</v>
      </c>
      <c r="B91" s="3" t="s">
        <v>50</v>
      </c>
      <c r="C91" s="4">
        <v>13</v>
      </c>
      <c r="D91" s="4" t="s">
        <v>12</v>
      </c>
      <c r="E91" s="4" t="s">
        <v>10</v>
      </c>
      <c r="F91" s="5">
        <v>0</v>
      </c>
      <c r="G91" t="str">
        <f>VLOOKUP(InputData[[#This Row],[PRODUCT ID]],MasterData[],2,0)</f>
        <v>Product19</v>
      </c>
      <c r="H91" t="str">
        <f>VLOOKUP(InputData[[#This Row],[PRODUCT ID]],MasterData[],3,0)</f>
        <v>Category02</v>
      </c>
      <c r="I91"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Row],[SELLING PRICE]]*InputData[[#This Row],[QUANTITY]]</f>
        <v>2730</v>
      </c>
      <c r="N91" s="7">
        <f>DAY(InputData[[#This Row],[DATE]])</f>
        <v>18</v>
      </c>
      <c r="O91" s="7" t="str">
        <f>TEXT(InputData[[#This Row],[DATE]],"MMM")</f>
        <v>Apr</v>
      </c>
      <c r="P91" s="7">
        <f>YEAR(InputData[[#This Row],[DATE]])</f>
        <v>2021</v>
      </c>
    </row>
    <row r="92" spans="1:16" x14ac:dyDescent="0.3">
      <c r="A92" s="2">
        <v>44309</v>
      </c>
      <c r="B92" s="3" t="s">
        <v>20</v>
      </c>
      <c r="C92" s="4">
        <v>6</v>
      </c>
      <c r="D92" s="4" t="s">
        <v>12</v>
      </c>
      <c r="E92" s="4" t="s">
        <v>8</v>
      </c>
      <c r="F92" s="5">
        <v>0</v>
      </c>
      <c r="G92" t="str">
        <f>VLOOKUP(InputData[[#This Row],[PRODUCT ID]],MasterData[],2,0)</f>
        <v>Product42</v>
      </c>
      <c r="H92" t="str">
        <f>VLOOKUP(InputData[[#This Row],[PRODUCT ID]],MasterData[],3,0)</f>
        <v>Category05</v>
      </c>
      <c r="I92"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Row],[SELLING PRICE]]*InputData[[#This Row],[QUANTITY]]</f>
        <v>972</v>
      </c>
      <c r="N92" s="7">
        <f>DAY(InputData[[#This Row],[DATE]])</f>
        <v>23</v>
      </c>
      <c r="O92" s="7" t="str">
        <f>TEXT(InputData[[#This Row],[DATE]],"MMM")</f>
        <v>Apr</v>
      </c>
      <c r="P92" s="7">
        <f>YEAR(InputData[[#This Row],[DATE]])</f>
        <v>2021</v>
      </c>
    </row>
    <row r="93" spans="1:16" x14ac:dyDescent="0.3">
      <c r="A93" s="2">
        <v>44309</v>
      </c>
      <c r="B93" s="3" t="s">
        <v>43</v>
      </c>
      <c r="C93" s="4">
        <v>10</v>
      </c>
      <c r="D93" s="4" t="s">
        <v>12</v>
      </c>
      <c r="E93" s="4" t="s">
        <v>8</v>
      </c>
      <c r="F93" s="5">
        <v>0</v>
      </c>
      <c r="G93" t="str">
        <f>VLOOKUP(InputData[[#This Row],[PRODUCT ID]],MasterData[],2,0)</f>
        <v>Product28</v>
      </c>
      <c r="H93" t="str">
        <f>VLOOKUP(InputData[[#This Row],[PRODUCT ID]],MasterData[],3,0)</f>
        <v>Category04</v>
      </c>
      <c r="I93"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Row],[SELLING PRICE]]*InputData[[#This Row],[QUANTITY]]</f>
        <v>418.1</v>
      </c>
      <c r="N93" s="7">
        <f>DAY(InputData[[#This Row],[DATE]])</f>
        <v>23</v>
      </c>
      <c r="O93" s="7" t="str">
        <f>TEXT(InputData[[#This Row],[DATE]],"MMM")</f>
        <v>Apr</v>
      </c>
      <c r="P93" s="7">
        <f>YEAR(InputData[[#This Row],[DATE]])</f>
        <v>2021</v>
      </c>
    </row>
    <row r="94" spans="1:16" x14ac:dyDescent="0.3">
      <c r="A94" s="2">
        <v>44310</v>
      </c>
      <c r="B94" s="3" t="s">
        <v>38</v>
      </c>
      <c r="C94" s="4">
        <v>2</v>
      </c>
      <c r="D94" s="4" t="s">
        <v>8</v>
      </c>
      <c r="E94" s="4" t="s">
        <v>8</v>
      </c>
      <c r="F94" s="5">
        <v>0</v>
      </c>
      <c r="G94" t="str">
        <f>VLOOKUP(InputData[[#This Row],[PRODUCT ID]],MasterData[],2,0)</f>
        <v>Product30</v>
      </c>
      <c r="H94" t="str">
        <f>VLOOKUP(InputData[[#This Row],[PRODUCT ID]],MasterData[],3,0)</f>
        <v>Category04</v>
      </c>
      <c r="I94"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Row],[SELLING PRICE]]*InputData[[#This Row],[QUANTITY]]</f>
        <v>402.56</v>
      </c>
      <c r="N94" s="7">
        <f>DAY(InputData[[#This Row],[DATE]])</f>
        <v>24</v>
      </c>
      <c r="O94" s="7" t="str">
        <f>TEXT(InputData[[#This Row],[DATE]],"MMM")</f>
        <v>Apr</v>
      </c>
      <c r="P94" s="7">
        <f>YEAR(InputData[[#This Row],[DATE]])</f>
        <v>2021</v>
      </c>
    </row>
    <row r="95" spans="1:16" x14ac:dyDescent="0.3">
      <c r="A95" s="2">
        <v>44312</v>
      </c>
      <c r="B95" s="3" t="s">
        <v>18</v>
      </c>
      <c r="C95" s="4">
        <v>3</v>
      </c>
      <c r="D95" s="4" t="s">
        <v>12</v>
      </c>
      <c r="E95" s="4" t="s">
        <v>8</v>
      </c>
      <c r="F95" s="5">
        <v>0</v>
      </c>
      <c r="G95" t="str">
        <f>VLOOKUP(InputData[[#This Row],[PRODUCT ID]],MasterData[],2,0)</f>
        <v>Product37</v>
      </c>
      <c r="H95" t="str">
        <f>VLOOKUP(InputData[[#This Row],[PRODUCT ID]],MasterData[],3,0)</f>
        <v>Category05</v>
      </c>
      <c r="I95"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Row],[SELLING PRICE]]*InputData[[#This Row],[QUANTITY]]</f>
        <v>257.28000000000003</v>
      </c>
      <c r="N95" s="7">
        <f>DAY(InputData[[#This Row],[DATE]])</f>
        <v>26</v>
      </c>
      <c r="O95" s="7" t="str">
        <f>TEXT(InputData[[#This Row],[DATE]],"MMM")</f>
        <v>Apr</v>
      </c>
      <c r="P95" s="7">
        <f>YEAR(InputData[[#This Row],[DATE]])</f>
        <v>2021</v>
      </c>
    </row>
    <row r="96" spans="1:16" x14ac:dyDescent="0.3">
      <c r="A96" s="2">
        <v>44315</v>
      </c>
      <c r="B96" s="3" t="s">
        <v>38</v>
      </c>
      <c r="C96" s="4">
        <v>7</v>
      </c>
      <c r="D96" s="4" t="s">
        <v>12</v>
      </c>
      <c r="E96" s="4" t="s">
        <v>8</v>
      </c>
      <c r="F96" s="5">
        <v>0</v>
      </c>
      <c r="G96" t="str">
        <f>VLOOKUP(InputData[[#This Row],[PRODUCT ID]],MasterData[],2,0)</f>
        <v>Product30</v>
      </c>
      <c r="H96" t="str">
        <f>VLOOKUP(InputData[[#This Row],[PRODUCT ID]],MasterData[],3,0)</f>
        <v>Category04</v>
      </c>
      <c r="I96"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Row],[SELLING PRICE]]*InputData[[#This Row],[QUANTITY]]</f>
        <v>1408.96</v>
      </c>
      <c r="N96" s="7">
        <f>DAY(InputData[[#This Row],[DATE]])</f>
        <v>29</v>
      </c>
      <c r="O96" s="7" t="str">
        <f>TEXT(InputData[[#This Row],[DATE]],"MMM")</f>
        <v>Apr</v>
      </c>
      <c r="P96" s="7">
        <f>YEAR(InputData[[#This Row],[DATE]])</f>
        <v>2021</v>
      </c>
    </row>
    <row r="97" spans="1:16" x14ac:dyDescent="0.3">
      <c r="A97" s="2">
        <v>44316</v>
      </c>
      <c r="B97" s="3" t="s">
        <v>29</v>
      </c>
      <c r="C97" s="4">
        <v>1</v>
      </c>
      <c r="D97" s="4" t="s">
        <v>12</v>
      </c>
      <c r="E97" s="4" t="s">
        <v>8</v>
      </c>
      <c r="F97" s="5">
        <v>0</v>
      </c>
      <c r="G97" t="str">
        <f>VLOOKUP(InputData[[#This Row],[PRODUCT ID]],MasterData[],2,0)</f>
        <v>Product29</v>
      </c>
      <c r="H97" t="str">
        <f>VLOOKUP(InputData[[#This Row],[PRODUCT ID]],MasterData[],3,0)</f>
        <v>Category04</v>
      </c>
      <c r="I9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Row],[SELLING PRICE]]*InputData[[#This Row],[QUANTITY]]</f>
        <v>53.11</v>
      </c>
      <c r="N97" s="7">
        <f>DAY(InputData[[#This Row],[DATE]])</f>
        <v>30</v>
      </c>
      <c r="O97" s="7" t="str">
        <f>TEXT(InputData[[#This Row],[DATE]],"MMM")</f>
        <v>Apr</v>
      </c>
      <c r="P97" s="7">
        <f>YEAR(InputData[[#This Row],[DATE]])</f>
        <v>2021</v>
      </c>
    </row>
    <row r="98" spans="1:16" x14ac:dyDescent="0.3">
      <c r="A98" s="2">
        <v>44317</v>
      </c>
      <c r="B98" s="3" t="s">
        <v>40</v>
      </c>
      <c r="C98" s="4">
        <v>3</v>
      </c>
      <c r="D98" s="4" t="s">
        <v>8</v>
      </c>
      <c r="E98" s="4" t="s">
        <v>10</v>
      </c>
      <c r="F98" s="5">
        <v>0</v>
      </c>
      <c r="G98" t="str">
        <f>VLOOKUP(InputData[[#This Row],[PRODUCT ID]],MasterData[],2,0)</f>
        <v>Product18</v>
      </c>
      <c r="H98" t="str">
        <f>VLOOKUP(InputData[[#This Row],[PRODUCT ID]],MasterData[],3,0)</f>
        <v>Category02</v>
      </c>
      <c r="I98"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Row],[SELLING PRICE]]*InputData[[#This Row],[QUANTITY]]</f>
        <v>147.63</v>
      </c>
      <c r="N98" s="7">
        <f>DAY(InputData[[#This Row],[DATE]])</f>
        <v>1</v>
      </c>
      <c r="O98" s="7" t="str">
        <f>TEXT(InputData[[#This Row],[DATE]],"MMM")</f>
        <v>May</v>
      </c>
      <c r="P98" s="7">
        <f>YEAR(InputData[[#This Row],[DATE]])</f>
        <v>2021</v>
      </c>
    </row>
    <row r="99" spans="1:16" x14ac:dyDescent="0.3">
      <c r="A99" s="2">
        <v>44317</v>
      </c>
      <c r="B99" s="3" t="s">
        <v>20</v>
      </c>
      <c r="C99" s="4">
        <v>1</v>
      </c>
      <c r="D99" s="4" t="s">
        <v>8</v>
      </c>
      <c r="E99" s="4" t="s">
        <v>10</v>
      </c>
      <c r="F99" s="5">
        <v>0</v>
      </c>
      <c r="G99" t="str">
        <f>VLOOKUP(InputData[[#This Row],[PRODUCT ID]],MasterData[],2,0)</f>
        <v>Product42</v>
      </c>
      <c r="H99" t="str">
        <f>VLOOKUP(InputData[[#This Row],[PRODUCT ID]],MasterData[],3,0)</f>
        <v>Category05</v>
      </c>
      <c r="I99"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Row],[SELLING PRICE]]*InputData[[#This Row],[QUANTITY]]</f>
        <v>162</v>
      </c>
      <c r="N99" s="7">
        <f>DAY(InputData[[#This Row],[DATE]])</f>
        <v>1</v>
      </c>
      <c r="O99" s="7" t="str">
        <f>TEXT(InputData[[#This Row],[DATE]],"MMM")</f>
        <v>May</v>
      </c>
      <c r="P99" s="7">
        <f>YEAR(InputData[[#This Row],[DATE]])</f>
        <v>2021</v>
      </c>
    </row>
    <row r="100" spans="1:16" x14ac:dyDescent="0.3">
      <c r="A100" s="2">
        <v>44319</v>
      </c>
      <c r="B100" s="3" t="s">
        <v>23</v>
      </c>
      <c r="C100" s="4">
        <v>3</v>
      </c>
      <c r="D100" s="4" t="s">
        <v>8</v>
      </c>
      <c r="E100" s="4" t="s">
        <v>8</v>
      </c>
      <c r="F100" s="5">
        <v>0</v>
      </c>
      <c r="G100" t="str">
        <f>VLOOKUP(InputData[[#This Row],[PRODUCT ID]],MasterData[],2,0)</f>
        <v>Product34</v>
      </c>
      <c r="H100" t="str">
        <f>VLOOKUP(InputData[[#This Row],[PRODUCT ID]],MasterData[],3,0)</f>
        <v>Category04</v>
      </c>
      <c r="I100"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Row],[SELLING PRICE]]*InputData[[#This Row],[QUANTITY]]</f>
        <v>174.89999999999998</v>
      </c>
      <c r="N100" s="7">
        <f>DAY(InputData[[#This Row],[DATE]])</f>
        <v>3</v>
      </c>
      <c r="O100" s="7" t="str">
        <f>TEXT(InputData[[#This Row],[DATE]],"MMM")</f>
        <v>May</v>
      </c>
      <c r="P100" s="7">
        <f>YEAR(InputData[[#This Row],[DATE]])</f>
        <v>2021</v>
      </c>
    </row>
    <row r="101" spans="1:16" x14ac:dyDescent="0.3">
      <c r="A101" s="2">
        <v>44320</v>
      </c>
      <c r="B101" s="3" t="s">
        <v>37</v>
      </c>
      <c r="C101" s="4">
        <v>13</v>
      </c>
      <c r="D101" s="4" t="s">
        <v>8</v>
      </c>
      <c r="E101" s="4" t="s">
        <v>8</v>
      </c>
      <c r="F101" s="5">
        <v>0</v>
      </c>
      <c r="G101" t="str">
        <f>VLOOKUP(InputData[[#This Row],[PRODUCT ID]],MasterData[],2,0)</f>
        <v>Product15</v>
      </c>
      <c r="H101" t="str">
        <f>VLOOKUP(InputData[[#This Row],[PRODUCT ID]],MasterData[],3,0)</f>
        <v>Category02</v>
      </c>
      <c r="I101"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Row],[SELLING PRICE]]*InputData[[#This Row],[QUANTITY]]</f>
        <v>204.35999999999999</v>
      </c>
      <c r="N101" s="7">
        <f>DAY(InputData[[#This Row],[DATE]])</f>
        <v>4</v>
      </c>
      <c r="O101" s="7" t="str">
        <f>TEXT(InputData[[#This Row],[DATE]],"MMM")</f>
        <v>May</v>
      </c>
      <c r="P101" s="7">
        <f>YEAR(InputData[[#This Row],[DATE]])</f>
        <v>2021</v>
      </c>
    </row>
    <row r="102" spans="1:16" x14ac:dyDescent="0.3">
      <c r="A102" s="2">
        <v>44320</v>
      </c>
      <c r="B102" s="3" t="s">
        <v>19</v>
      </c>
      <c r="C102" s="4">
        <v>4</v>
      </c>
      <c r="D102" s="4" t="s">
        <v>12</v>
      </c>
      <c r="E102" s="4" t="s">
        <v>10</v>
      </c>
      <c r="F102" s="5">
        <v>0</v>
      </c>
      <c r="G102" t="str">
        <f>VLOOKUP(InputData[[#This Row],[PRODUCT ID]],MasterData[],2,0)</f>
        <v>Product14</v>
      </c>
      <c r="H102" t="str">
        <f>VLOOKUP(InputData[[#This Row],[PRODUCT ID]],MasterData[],3,0)</f>
        <v>Category02</v>
      </c>
      <c r="I102"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Row],[SELLING PRICE]]*InputData[[#This Row],[QUANTITY]]</f>
        <v>586.88</v>
      </c>
      <c r="N102" s="7">
        <f>DAY(InputData[[#This Row],[DATE]])</f>
        <v>4</v>
      </c>
      <c r="O102" s="7" t="str">
        <f>TEXT(InputData[[#This Row],[DATE]],"MMM")</f>
        <v>May</v>
      </c>
      <c r="P102" s="7">
        <f>YEAR(InputData[[#This Row],[DATE]])</f>
        <v>2021</v>
      </c>
    </row>
    <row r="103" spans="1:16" x14ac:dyDescent="0.3">
      <c r="A103" s="2">
        <v>44321</v>
      </c>
      <c r="B103" s="3" t="s">
        <v>47</v>
      </c>
      <c r="C103" s="4">
        <v>13</v>
      </c>
      <c r="D103" s="4" t="s">
        <v>12</v>
      </c>
      <c r="E103" s="4" t="s">
        <v>10</v>
      </c>
      <c r="F103" s="5">
        <v>0</v>
      </c>
      <c r="G103" t="str">
        <f>VLOOKUP(InputData[[#This Row],[PRODUCT ID]],MasterData[],2,0)</f>
        <v>Product09</v>
      </c>
      <c r="H103" t="str">
        <f>VLOOKUP(InputData[[#This Row],[PRODUCT ID]],MasterData[],3,0)</f>
        <v>Category01</v>
      </c>
      <c r="I103"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Row],[SELLING PRICE]]*InputData[[#This Row],[QUANTITY]]</f>
        <v>102.17999999999999</v>
      </c>
      <c r="N103" s="7">
        <f>DAY(InputData[[#This Row],[DATE]])</f>
        <v>5</v>
      </c>
      <c r="O103" s="7" t="str">
        <f>TEXT(InputData[[#This Row],[DATE]],"MMM")</f>
        <v>May</v>
      </c>
      <c r="P103" s="7">
        <f>YEAR(InputData[[#This Row],[DATE]])</f>
        <v>2021</v>
      </c>
    </row>
    <row r="104" spans="1:16" x14ac:dyDescent="0.3">
      <c r="A104" s="2">
        <v>44322</v>
      </c>
      <c r="B104" s="3" t="s">
        <v>35</v>
      </c>
      <c r="C104" s="4">
        <v>15</v>
      </c>
      <c r="D104" s="4" t="s">
        <v>12</v>
      </c>
      <c r="E104" s="4" t="s">
        <v>8</v>
      </c>
      <c r="F104" s="5">
        <v>0</v>
      </c>
      <c r="G104" t="str">
        <f>VLOOKUP(InputData[[#This Row],[PRODUCT ID]],MasterData[],2,0)</f>
        <v>Product08</v>
      </c>
      <c r="H104" t="str">
        <f>VLOOKUP(InputData[[#This Row],[PRODUCT ID]],MasterData[],3,0)</f>
        <v>Category01</v>
      </c>
      <c r="I104"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Row],[SELLING PRICE]]*InputData[[#This Row],[QUANTITY]]</f>
        <v>1419.3000000000002</v>
      </c>
      <c r="N104" s="7">
        <f>DAY(InputData[[#This Row],[DATE]])</f>
        <v>6</v>
      </c>
      <c r="O104" s="7" t="str">
        <f>TEXT(InputData[[#This Row],[DATE]],"MMM")</f>
        <v>May</v>
      </c>
      <c r="P104" s="7">
        <f>YEAR(InputData[[#This Row],[DATE]])</f>
        <v>2021</v>
      </c>
    </row>
    <row r="105" spans="1:16" x14ac:dyDescent="0.3">
      <c r="A105" s="2">
        <v>44322</v>
      </c>
      <c r="B105" s="3" t="s">
        <v>47</v>
      </c>
      <c r="C105" s="4">
        <v>6</v>
      </c>
      <c r="D105" s="4" t="s">
        <v>8</v>
      </c>
      <c r="E105" s="4" t="s">
        <v>8</v>
      </c>
      <c r="F105" s="5">
        <v>0</v>
      </c>
      <c r="G105" t="str">
        <f>VLOOKUP(InputData[[#This Row],[PRODUCT ID]],MasterData[],2,0)</f>
        <v>Product09</v>
      </c>
      <c r="H105" t="str">
        <f>VLOOKUP(InputData[[#This Row],[PRODUCT ID]],MasterData[],3,0)</f>
        <v>Category01</v>
      </c>
      <c r="I105"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Row],[SELLING PRICE]]*InputData[[#This Row],[QUANTITY]]</f>
        <v>47.16</v>
      </c>
      <c r="N105" s="7">
        <f>DAY(InputData[[#This Row],[DATE]])</f>
        <v>6</v>
      </c>
      <c r="O105" s="7" t="str">
        <f>TEXT(InputData[[#This Row],[DATE]],"MMM")</f>
        <v>May</v>
      </c>
      <c r="P105" s="7">
        <f>YEAR(InputData[[#This Row],[DATE]])</f>
        <v>2021</v>
      </c>
    </row>
    <row r="106" spans="1:16" x14ac:dyDescent="0.3">
      <c r="A106" s="2">
        <v>44323</v>
      </c>
      <c r="B106" s="3" t="s">
        <v>40</v>
      </c>
      <c r="C106" s="4">
        <v>1</v>
      </c>
      <c r="D106" s="4" t="s">
        <v>12</v>
      </c>
      <c r="E106" s="4" t="s">
        <v>10</v>
      </c>
      <c r="F106" s="5">
        <v>0</v>
      </c>
      <c r="G106" t="str">
        <f>VLOOKUP(InputData[[#This Row],[PRODUCT ID]],MasterData[],2,0)</f>
        <v>Product18</v>
      </c>
      <c r="H106" t="str">
        <f>VLOOKUP(InputData[[#This Row],[PRODUCT ID]],MasterData[],3,0)</f>
        <v>Category02</v>
      </c>
      <c r="I106"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Row],[SELLING PRICE]]*InputData[[#This Row],[QUANTITY]]</f>
        <v>49.21</v>
      </c>
      <c r="N106" s="7">
        <f>DAY(InputData[[#This Row],[DATE]])</f>
        <v>7</v>
      </c>
      <c r="O106" s="7" t="str">
        <f>TEXT(InputData[[#This Row],[DATE]],"MMM")</f>
        <v>May</v>
      </c>
      <c r="P106" s="7">
        <f>YEAR(InputData[[#This Row],[DATE]])</f>
        <v>2021</v>
      </c>
    </row>
    <row r="107" spans="1:16" x14ac:dyDescent="0.3">
      <c r="A107" s="2">
        <v>44325</v>
      </c>
      <c r="B107" s="3" t="s">
        <v>31</v>
      </c>
      <c r="C107" s="4">
        <v>6</v>
      </c>
      <c r="D107" s="4" t="s">
        <v>8</v>
      </c>
      <c r="E107" s="4" t="s">
        <v>8</v>
      </c>
      <c r="F107" s="5">
        <v>0</v>
      </c>
      <c r="G107" t="str">
        <f>VLOOKUP(InputData[[#This Row],[PRODUCT ID]],MasterData[],2,0)</f>
        <v>Product16</v>
      </c>
      <c r="H107" t="str">
        <f>VLOOKUP(InputData[[#This Row],[PRODUCT ID]],MasterData[],3,0)</f>
        <v>Category02</v>
      </c>
      <c r="I10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Row],[SELLING PRICE]]*InputData[[#This Row],[QUANTITY]]</f>
        <v>99.84</v>
      </c>
      <c r="N107" s="7">
        <f>DAY(InputData[[#This Row],[DATE]])</f>
        <v>9</v>
      </c>
      <c r="O107" s="7" t="str">
        <f>TEXT(InputData[[#This Row],[DATE]],"MMM")</f>
        <v>May</v>
      </c>
      <c r="P107" s="7">
        <f>YEAR(InputData[[#This Row],[DATE]])</f>
        <v>2021</v>
      </c>
    </row>
    <row r="108" spans="1:16" x14ac:dyDescent="0.3">
      <c r="A108" s="2">
        <v>44325</v>
      </c>
      <c r="B108" s="3" t="s">
        <v>43</v>
      </c>
      <c r="C108" s="4">
        <v>8</v>
      </c>
      <c r="D108" s="4" t="s">
        <v>12</v>
      </c>
      <c r="E108" s="4" t="s">
        <v>10</v>
      </c>
      <c r="F108" s="5">
        <v>0</v>
      </c>
      <c r="G108" t="str">
        <f>VLOOKUP(InputData[[#This Row],[PRODUCT ID]],MasterData[],2,0)</f>
        <v>Product28</v>
      </c>
      <c r="H108" t="str">
        <f>VLOOKUP(InputData[[#This Row],[PRODUCT ID]],MasterData[],3,0)</f>
        <v>Category04</v>
      </c>
      <c r="I108"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Row],[SELLING PRICE]]*InputData[[#This Row],[QUANTITY]]</f>
        <v>334.48</v>
      </c>
      <c r="N108" s="7">
        <f>DAY(InputData[[#This Row],[DATE]])</f>
        <v>9</v>
      </c>
      <c r="O108" s="7" t="str">
        <f>TEXT(InputData[[#This Row],[DATE]],"MMM")</f>
        <v>May</v>
      </c>
      <c r="P108" s="7">
        <f>YEAR(InputData[[#This Row],[DATE]])</f>
        <v>2021</v>
      </c>
    </row>
    <row r="109" spans="1:16" x14ac:dyDescent="0.3">
      <c r="A109" s="2">
        <v>44328</v>
      </c>
      <c r="B109" s="3" t="s">
        <v>31</v>
      </c>
      <c r="C109" s="4">
        <v>3</v>
      </c>
      <c r="D109" s="4" t="s">
        <v>12</v>
      </c>
      <c r="E109" s="4" t="s">
        <v>8</v>
      </c>
      <c r="F109" s="5">
        <v>0</v>
      </c>
      <c r="G109" t="str">
        <f>VLOOKUP(InputData[[#This Row],[PRODUCT ID]],MasterData[],2,0)</f>
        <v>Product16</v>
      </c>
      <c r="H109" t="str">
        <f>VLOOKUP(InputData[[#This Row],[PRODUCT ID]],MasterData[],3,0)</f>
        <v>Category02</v>
      </c>
      <c r="I109"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Row],[SELLING PRICE]]*InputData[[#This Row],[QUANTITY]]</f>
        <v>49.92</v>
      </c>
      <c r="N109" s="7">
        <f>DAY(InputData[[#This Row],[DATE]])</f>
        <v>12</v>
      </c>
      <c r="O109" s="7" t="str">
        <f>TEXT(InputData[[#This Row],[DATE]],"MMM")</f>
        <v>May</v>
      </c>
      <c r="P109" s="7">
        <f>YEAR(InputData[[#This Row],[DATE]])</f>
        <v>2021</v>
      </c>
    </row>
    <row r="110" spans="1:16" x14ac:dyDescent="0.3">
      <c r="A110" s="2">
        <v>44328</v>
      </c>
      <c r="B110" s="3" t="s">
        <v>14</v>
      </c>
      <c r="C110" s="4">
        <v>15</v>
      </c>
      <c r="D110" s="4" t="s">
        <v>12</v>
      </c>
      <c r="E110" s="4" t="s">
        <v>8</v>
      </c>
      <c r="F110" s="5">
        <v>0</v>
      </c>
      <c r="G110" t="str">
        <f>VLOOKUP(InputData[[#This Row],[PRODUCT ID]],MasterData[],2,0)</f>
        <v>Product35</v>
      </c>
      <c r="H110" t="str">
        <f>VLOOKUP(InputData[[#This Row],[PRODUCT ID]],MasterData[],3,0)</f>
        <v>Category04</v>
      </c>
      <c r="I110"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Row],[SELLING PRICE]]*InputData[[#This Row],[QUANTITY]]</f>
        <v>100.5</v>
      </c>
      <c r="N110" s="7">
        <f>DAY(InputData[[#This Row],[DATE]])</f>
        <v>12</v>
      </c>
      <c r="O110" s="7" t="str">
        <f>TEXT(InputData[[#This Row],[DATE]],"MMM")</f>
        <v>May</v>
      </c>
      <c r="P110" s="7">
        <f>YEAR(InputData[[#This Row],[DATE]])</f>
        <v>2021</v>
      </c>
    </row>
    <row r="111" spans="1:16" x14ac:dyDescent="0.3">
      <c r="A111" s="2">
        <v>44329</v>
      </c>
      <c r="B111" s="3" t="s">
        <v>29</v>
      </c>
      <c r="C111" s="4">
        <v>4</v>
      </c>
      <c r="D111" s="4" t="s">
        <v>12</v>
      </c>
      <c r="E111" s="4" t="s">
        <v>8</v>
      </c>
      <c r="F111" s="5">
        <v>0</v>
      </c>
      <c r="G111" t="str">
        <f>VLOOKUP(InputData[[#This Row],[PRODUCT ID]],MasterData[],2,0)</f>
        <v>Product29</v>
      </c>
      <c r="H111" t="str">
        <f>VLOOKUP(InputData[[#This Row],[PRODUCT ID]],MasterData[],3,0)</f>
        <v>Category04</v>
      </c>
      <c r="I111"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Row],[SELLING PRICE]]*InputData[[#This Row],[QUANTITY]]</f>
        <v>212.44</v>
      </c>
      <c r="N111" s="7">
        <f>DAY(InputData[[#This Row],[DATE]])</f>
        <v>13</v>
      </c>
      <c r="O111" s="7" t="str">
        <f>TEXT(InputData[[#This Row],[DATE]],"MMM")</f>
        <v>May</v>
      </c>
      <c r="P111" s="7">
        <f>YEAR(InputData[[#This Row],[DATE]])</f>
        <v>2021</v>
      </c>
    </row>
    <row r="112" spans="1:16" x14ac:dyDescent="0.3">
      <c r="A112" s="2">
        <v>44336</v>
      </c>
      <c r="B112" s="3" t="s">
        <v>20</v>
      </c>
      <c r="C112" s="4">
        <v>2</v>
      </c>
      <c r="D112" s="4" t="s">
        <v>8</v>
      </c>
      <c r="E112" s="4" t="s">
        <v>10</v>
      </c>
      <c r="F112" s="5">
        <v>0</v>
      </c>
      <c r="G112" t="str">
        <f>VLOOKUP(InputData[[#This Row],[PRODUCT ID]],MasterData[],2,0)</f>
        <v>Product42</v>
      </c>
      <c r="H112" t="str">
        <f>VLOOKUP(InputData[[#This Row],[PRODUCT ID]],MasterData[],3,0)</f>
        <v>Category05</v>
      </c>
      <c r="I112"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Row],[SELLING PRICE]]*InputData[[#This Row],[QUANTITY]]</f>
        <v>324</v>
      </c>
      <c r="N112" s="7">
        <f>DAY(InputData[[#This Row],[DATE]])</f>
        <v>20</v>
      </c>
      <c r="O112" s="7" t="str">
        <f>TEXT(InputData[[#This Row],[DATE]],"MMM")</f>
        <v>May</v>
      </c>
      <c r="P112" s="7">
        <f>YEAR(InputData[[#This Row],[DATE]])</f>
        <v>2021</v>
      </c>
    </row>
    <row r="113" spans="1:16" x14ac:dyDescent="0.3">
      <c r="A113" s="2">
        <v>44339</v>
      </c>
      <c r="B113" s="3" t="s">
        <v>27</v>
      </c>
      <c r="C113" s="4">
        <v>11</v>
      </c>
      <c r="D113" s="4" t="s">
        <v>12</v>
      </c>
      <c r="E113" s="4" t="s">
        <v>8</v>
      </c>
      <c r="F113" s="5">
        <v>0</v>
      </c>
      <c r="G113" t="str">
        <f>VLOOKUP(InputData[[#This Row],[PRODUCT ID]],MasterData[],2,0)</f>
        <v>Product40</v>
      </c>
      <c r="H113" t="str">
        <f>VLOOKUP(InputData[[#This Row],[PRODUCT ID]],MasterData[],3,0)</f>
        <v>Category05</v>
      </c>
      <c r="I113"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Row],[SELLING PRICE]]*InputData[[#This Row],[QUANTITY]]</f>
        <v>1267.2</v>
      </c>
      <c r="N113" s="7">
        <f>DAY(InputData[[#This Row],[DATE]])</f>
        <v>23</v>
      </c>
      <c r="O113" s="7" t="str">
        <f>TEXT(InputData[[#This Row],[DATE]],"MMM")</f>
        <v>May</v>
      </c>
      <c r="P113" s="7">
        <f>YEAR(InputData[[#This Row],[DATE]])</f>
        <v>2021</v>
      </c>
    </row>
    <row r="114" spans="1:16" x14ac:dyDescent="0.3">
      <c r="A114" s="2">
        <v>44346</v>
      </c>
      <c r="B114" s="3" t="s">
        <v>22</v>
      </c>
      <c r="C114" s="4">
        <v>13</v>
      </c>
      <c r="D114" s="4" t="s">
        <v>8</v>
      </c>
      <c r="E114" s="4" t="s">
        <v>8</v>
      </c>
      <c r="F114" s="5">
        <v>0</v>
      </c>
      <c r="G114" t="str">
        <f>VLOOKUP(InputData[[#This Row],[PRODUCT ID]],MasterData[],2,0)</f>
        <v>Product23</v>
      </c>
      <c r="H114" t="str">
        <f>VLOOKUP(InputData[[#This Row],[PRODUCT ID]],MasterData[],3,0)</f>
        <v>Category03</v>
      </c>
      <c r="I114"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Row],[SELLING PRICE]]*InputData[[#This Row],[QUANTITY]]</f>
        <v>1942.98</v>
      </c>
      <c r="N114" s="7">
        <f>DAY(InputData[[#This Row],[DATE]])</f>
        <v>30</v>
      </c>
      <c r="O114" s="7" t="str">
        <f>TEXT(InputData[[#This Row],[DATE]],"MMM")</f>
        <v>May</v>
      </c>
      <c r="P114" s="7">
        <f>YEAR(InputData[[#This Row],[DATE]])</f>
        <v>2021</v>
      </c>
    </row>
    <row r="115" spans="1:16" x14ac:dyDescent="0.3">
      <c r="A115" s="2">
        <v>44346</v>
      </c>
      <c r="B115" s="3" t="s">
        <v>11</v>
      </c>
      <c r="C115" s="4">
        <v>6</v>
      </c>
      <c r="D115" s="4" t="s">
        <v>8</v>
      </c>
      <c r="E115" s="4" t="s">
        <v>10</v>
      </c>
      <c r="F115" s="5">
        <v>0</v>
      </c>
      <c r="G115" t="str">
        <f>VLOOKUP(InputData[[#This Row],[PRODUCT ID]],MasterData[],2,0)</f>
        <v>Product13</v>
      </c>
      <c r="H115" t="str">
        <f>VLOOKUP(InputData[[#This Row],[PRODUCT ID]],MasterData[],3,0)</f>
        <v>Category02</v>
      </c>
      <c r="I115"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Row],[SELLING PRICE]]*InputData[[#This Row],[QUANTITY]]</f>
        <v>732.48</v>
      </c>
      <c r="N115" s="7">
        <f>DAY(InputData[[#This Row],[DATE]])</f>
        <v>30</v>
      </c>
      <c r="O115" s="7" t="str">
        <f>TEXT(InputData[[#This Row],[DATE]],"MMM")</f>
        <v>May</v>
      </c>
      <c r="P115" s="7">
        <f>YEAR(InputData[[#This Row],[DATE]])</f>
        <v>2021</v>
      </c>
    </row>
    <row r="116" spans="1:16" x14ac:dyDescent="0.3">
      <c r="A116" s="2">
        <v>44350</v>
      </c>
      <c r="B116" s="3" t="s">
        <v>42</v>
      </c>
      <c r="C116" s="4">
        <v>10</v>
      </c>
      <c r="D116" s="4" t="s">
        <v>12</v>
      </c>
      <c r="E116" s="4" t="s">
        <v>10</v>
      </c>
      <c r="F116" s="5">
        <v>0</v>
      </c>
      <c r="G116" t="str">
        <f>VLOOKUP(InputData[[#This Row],[PRODUCT ID]],MasterData[],2,0)</f>
        <v>Product21</v>
      </c>
      <c r="H116" t="str">
        <f>VLOOKUP(InputData[[#This Row],[PRODUCT ID]],MasterData[],3,0)</f>
        <v>Category03</v>
      </c>
      <c r="I116"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Row],[SELLING PRICE]]*InputData[[#This Row],[QUANTITY]]</f>
        <v>1625.3999999999999</v>
      </c>
      <c r="N116" s="7">
        <f>DAY(InputData[[#This Row],[DATE]])</f>
        <v>3</v>
      </c>
      <c r="O116" s="7" t="str">
        <f>TEXT(InputData[[#This Row],[DATE]],"MMM")</f>
        <v>Jun</v>
      </c>
      <c r="P116" s="7">
        <f>YEAR(InputData[[#This Row],[DATE]])</f>
        <v>2021</v>
      </c>
    </row>
    <row r="117" spans="1:16" x14ac:dyDescent="0.3">
      <c r="A117" s="2">
        <v>44351</v>
      </c>
      <c r="B117" s="3" t="s">
        <v>24</v>
      </c>
      <c r="C117" s="4">
        <v>8</v>
      </c>
      <c r="D117" s="4" t="s">
        <v>7</v>
      </c>
      <c r="E117" s="4" t="s">
        <v>8</v>
      </c>
      <c r="F117" s="5">
        <v>0</v>
      </c>
      <c r="G117" t="str">
        <f>VLOOKUP(InputData[[#This Row],[PRODUCT ID]],MasterData[],2,0)</f>
        <v>Product20</v>
      </c>
      <c r="H117" t="str">
        <f>VLOOKUP(InputData[[#This Row],[PRODUCT ID]],MasterData[],3,0)</f>
        <v>Category03</v>
      </c>
      <c r="I11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Row],[SELLING PRICE]]*InputData[[#This Row],[QUANTITY]]</f>
        <v>610</v>
      </c>
      <c r="N117" s="7">
        <f>DAY(InputData[[#This Row],[DATE]])</f>
        <v>4</v>
      </c>
      <c r="O117" s="7" t="str">
        <f>TEXT(InputData[[#This Row],[DATE]],"MMM")</f>
        <v>Jun</v>
      </c>
      <c r="P117" s="7">
        <f>YEAR(InputData[[#This Row],[DATE]])</f>
        <v>2021</v>
      </c>
    </row>
    <row r="118" spans="1:16" x14ac:dyDescent="0.3">
      <c r="A118" s="2">
        <v>44351</v>
      </c>
      <c r="B118" s="3" t="s">
        <v>24</v>
      </c>
      <c r="C118" s="4">
        <v>12</v>
      </c>
      <c r="D118" s="4" t="s">
        <v>8</v>
      </c>
      <c r="E118" s="4" t="s">
        <v>10</v>
      </c>
      <c r="F118" s="5">
        <v>0</v>
      </c>
      <c r="G118" t="str">
        <f>VLOOKUP(InputData[[#This Row],[PRODUCT ID]],MasterData[],2,0)</f>
        <v>Product20</v>
      </c>
      <c r="H118" t="str">
        <f>VLOOKUP(InputData[[#This Row],[PRODUCT ID]],MasterData[],3,0)</f>
        <v>Category03</v>
      </c>
      <c r="I118"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Row],[SELLING PRICE]]*InputData[[#This Row],[QUANTITY]]</f>
        <v>915</v>
      </c>
      <c r="N118" s="7">
        <f>DAY(InputData[[#This Row],[DATE]])</f>
        <v>4</v>
      </c>
      <c r="O118" s="7" t="str">
        <f>TEXT(InputData[[#This Row],[DATE]],"MMM")</f>
        <v>Jun</v>
      </c>
      <c r="P118" s="7">
        <f>YEAR(InputData[[#This Row],[DATE]])</f>
        <v>2021</v>
      </c>
    </row>
    <row r="119" spans="1:16" x14ac:dyDescent="0.3">
      <c r="A119" s="2">
        <v>44352</v>
      </c>
      <c r="B119" s="3" t="s">
        <v>32</v>
      </c>
      <c r="C119" s="4">
        <v>15</v>
      </c>
      <c r="D119" s="4" t="s">
        <v>7</v>
      </c>
      <c r="E119" s="4" t="s">
        <v>8</v>
      </c>
      <c r="F119" s="5">
        <v>0</v>
      </c>
      <c r="G119" t="str">
        <f>VLOOKUP(InputData[[#This Row],[PRODUCT ID]],MasterData[],2,0)</f>
        <v>Product22</v>
      </c>
      <c r="H119" t="str">
        <f>VLOOKUP(InputData[[#This Row],[PRODUCT ID]],MasterData[],3,0)</f>
        <v>Category03</v>
      </c>
      <c r="I119"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Row],[SELLING PRICE]]*InputData[[#This Row],[QUANTITY]]</f>
        <v>2123.5499999999997</v>
      </c>
      <c r="N119" s="7">
        <f>DAY(InputData[[#This Row],[DATE]])</f>
        <v>5</v>
      </c>
      <c r="O119" s="7" t="str">
        <f>TEXT(InputData[[#This Row],[DATE]],"MMM")</f>
        <v>Jun</v>
      </c>
      <c r="P119" s="7">
        <f>YEAR(InputData[[#This Row],[DATE]])</f>
        <v>2021</v>
      </c>
    </row>
    <row r="120" spans="1:16" x14ac:dyDescent="0.3">
      <c r="A120" s="2">
        <v>44352</v>
      </c>
      <c r="B120" s="3" t="s">
        <v>14</v>
      </c>
      <c r="C120" s="4">
        <v>10</v>
      </c>
      <c r="D120" s="4" t="s">
        <v>12</v>
      </c>
      <c r="E120" s="4" t="s">
        <v>8</v>
      </c>
      <c r="F120" s="5">
        <v>0</v>
      </c>
      <c r="G120" t="str">
        <f>VLOOKUP(InputData[[#This Row],[PRODUCT ID]],MasterData[],2,0)</f>
        <v>Product35</v>
      </c>
      <c r="H120" t="str">
        <f>VLOOKUP(InputData[[#This Row],[PRODUCT ID]],MasterData[],3,0)</f>
        <v>Category04</v>
      </c>
      <c r="I120"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Row],[SELLING PRICE]]*InputData[[#This Row],[QUANTITY]]</f>
        <v>67</v>
      </c>
      <c r="N120" s="7">
        <f>DAY(InputData[[#This Row],[DATE]])</f>
        <v>5</v>
      </c>
      <c r="O120" s="7" t="str">
        <f>TEXT(InputData[[#This Row],[DATE]],"MMM")</f>
        <v>Jun</v>
      </c>
      <c r="P120" s="7">
        <f>YEAR(InputData[[#This Row],[DATE]])</f>
        <v>2021</v>
      </c>
    </row>
    <row r="121" spans="1:16" x14ac:dyDescent="0.3">
      <c r="A121" s="2">
        <v>44353</v>
      </c>
      <c r="B121" s="3" t="s">
        <v>48</v>
      </c>
      <c r="C121" s="4">
        <v>6</v>
      </c>
      <c r="D121" s="4" t="s">
        <v>12</v>
      </c>
      <c r="E121" s="4" t="s">
        <v>8</v>
      </c>
      <c r="F121" s="5">
        <v>0</v>
      </c>
      <c r="G121" t="str">
        <f>VLOOKUP(InputData[[#This Row],[PRODUCT ID]],MasterData[],2,0)</f>
        <v>Product33</v>
      </c>
      <c r="H121" t="str">
        <f>VLOOKUP(InputData[[#This Row],[PRODUCT ID]],MasterData[],3,0)</f>
        <v>Category04</v>
      </c>
      <c r="I121"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Row],[SELLING PRICE]]*InputData[[#This Row],[QUANTITY]]</f>
        <v>718.2</v>
      </c>
      <c r="N121" s="7">
        <f>DAY(InputData[[#This Row],[DATE]])</f>
        <v>6</v>
      </c>
      <c r="O121" s="7" t="str">
        <f>TEXT(InputData[[#This Row],[DATE]],"MMM")</f>
        <v>Jun</v>
      </c>
      <c r="P121" s="7">
        <f>YEAR(InputData[[#This Row],[DATE]])</f>
        <v>2021</v>
      </c>
    </row>
    <row r="122" spans="1:16" x14ac:dyDescent="0.3">
      <c r="A122" s="2">
        <v>44355</v>
      </c>
      <c r="B122" s="3" t="s">
        <v>43</v>
      </c>
      <c r="C122" s="4">
        <v>11</v>
      </c>
      <c r="D122" s="4" t="s">
        <v>12</v>
      </c>
      <c r="E122" s="4" t="s">
        <v>8</v>
      </c>
      <c r="F122" s="5">
        <v>0</v>
      </c>
      <c r="G122" t="str">
        <f>VLOOKUP(InputData[[#This Row],[PRODUCT ID]],MasterData[],2,0)</f>
        <v>Product28</v>
      </c>
      <c r="H122" t="str">
        <f>VLOOKUP(InputData[[#This Row],[PRODUCT ID]],MasterData[],3,0)</f>
        <v>Category04</v>
      </c>
      <c r="I122"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Row],[SELLING PRICE]]*InputData[[#This Row],[QUANTITY]]</f>
        <v>459.91</v>
      </c>
      <c r="N122" s="7">
        <f>DAY(InputData[[#This Row],[DATE]])</f>
        <v>8</v>
      </c>
      <c r="O122" s="7" t="str">
        <f>TEXT(InputData[[#This Row],[DATE]],"MMM")</f>
        <v>Jun</v>
      </c>
      <c r="P122" s="7">
        <f>YEAR(InputData[[#This Row],[DATE]])</f>
        <v>2021</v>
      </c>
    </row>
    <row r="123" spans="1:16" x14ac:dyDescent="0.3">
      <c r="A123" s="2">
        <v>44355</v>
      </c>
      <c r="B123" s="3" t="s">
        <v>13</v>
      </c>
      <c r="C123" s="4">
        <v>11</v>
      </c>
      <c r="D123" s="4" t="s">
        <v>7</v>
      </c>
      <c r="E123" s="4" t="s">
        <v>10</v>
      </c>
      <c r="F123" s="5">
        <v>0</v>
      </c>
      <c r="G123" t="str">
        <f>VLOOKUP(InputData[[#This Row],[PRODUCT ID]],MasterData[],2,0)</f>
        <v>Product04</v>
      </c>
      <c r="H123" t="str">
        <f>VLOOKUP(InputData[[#This Row],[PRODUCT ID]],MasterData[],3,0)</f>
        <v>Category01</v>
      </c>
      <c r="I123"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Row],[SELLING PRICE]]*InputData[[#This Row],[QUANTITY]]</f>
        <v>537.24</v>
      </c>
      <c r="N123" s="7">
        <f>DAY(InputData[[#This Row],[DATE]])</f>
        <v>8</v>
      </c>
      <c r="O123" s="7" t="str">
        <f>TEXT(InputData[[#This Row],[DATE]],"MMM")</f>
        <v>Jun</v>
      </c>
      <c r="P123" s="7">
        <f>YEAR(InputData[[#This Row],[DATE]])</f>
        <v>2021</v>
      </c>
    </row>
    <row r="124" spans="1:16" x14ac:dyDescent="0.3">
      <c r="A124" s="2">
        <v>44356</v>
      </c>
      <c r="B124" s="3" t="s">
        <v>26</v>
      </c>
      <c r="C124" s="4">
        <v>7</v>
      </c>
      <c r="D124" s="4" t="s">
        <v>12</v>
      </c>
      <c r="E124" s="4" t="s">
        <v>8</v>
      </c>
      <c r="F124" s="5">
        <v>0</v>
      </c>
      <c r="G124" t="str">
        <f>VLOOKUP(InputData[[#This Row],[PRODUCT ID]],MasterData[],2,0)</f>
        <v>Product01</v>
      </c>
      <c r="H124" t="str">
        <f>VLOOKUP(InputData[[#This Row],[PRODUCT ID]],MasterData[],3,0)</f>
        <v>Category01</v>
      </c>
      <c r="I124"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Row],[SELLING PRICE]]*InputData[[#This Row],[QUANTITY]]</f>
        <v>727.16</v>
      </c>
      <c r="N124" s="7">
        <f>DAY(InputData[[#This Row],[DATE]])</f>
        <v>9</v>
      </c>
      <c r="O124" s="7" t="str">
        <f>TEXT(InputData[[#This Row],[DATE]],"MMM")</f>
        <v>Jun</v>
      </c>
      <c r="P124" s="7">
        <f>YEAR(InputData[[#This Row],[DATE]])</f>
        <v>2021</v>
      </c>
    </row>
    <row r="125" spans="1:16" x14ac:dyDescent="0.3">
      <c r="A125" s="2">
        <v>44358</v>
      </c>
      <c r="B125" s="3" t="s">
        <v>28</v>
      </c>
      <c r="C125" s="4">
        <v>12</v>
      </c>
      <c r="D125" s="4" t="s">
        <v>7</v>
      </c>
      <c r="E125" s="4" t="s">
        <v>10</v>
      </c>
      <c r="F125" s="5">
        <v>0</v>
      </c>
      <c r="G125" t="str">
        <f>VLOOKUP(InputData[[#This Row],[PRODUCT ID]],MasterData[],2,0)</f>
        <v>Product32</v>
      </c>
      <c r="H125" t="str">
        <f>VLOOKUP(InputData[[#This Row],[PRODUCT ID]],MasterData[],3,0)</f>
        <v>Category04</v>
      </c>
      <c r="I125"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Row],[SELLING PRICE]]*InputData[[#This Row],[QUANTITY]]</f>
        <v>1409.76</v>
      </c>
      <c r="N125" s="7">
        <f>DAY(InputData[[#This Row],[DATE]])</f>
        <v>11</v>
      </c>
      <c r="O125" s="7" t="str">
        <f>TEXT(InputData[[#This Row],[DATE]],"MMM")</f>
        <v>Jun</v>
      </c>
      <c r="P125" s="7">
        <f>YEAR(InputData[[#This Row],[DATE]])</f>
        <v>2021</v>
      </c>
    </row>
    <row r="126" spans="1:16" x14ac:dyDescent="0.3">
      <c r="A126" s="2">
        <v>44359</v>
      </c>
      <c r="B126" s="3" t="s">
        <v>51</v>
      </c>
      <c r="C126" s="4">
        <v>6</v>
      </c>
      <c r="D126" s="4" t="s">
        <v>12</v>
      </c>
      <c r="E126" s="4" t="s">
        <v>8</v>
      </c>
      <c r="F126" s="5">
        <v>0</v>
      </c>
      <c r="G126" t="str">
        <f>VLOOKUP(InputData[[#This Row],[PRODUCT ID]],MasterData[],2,0)</f>
        <v>Product41</v>
      </c>
      <c r="H126" t="str">
        <f>VLOOKUP(InputData[[#This Row],[PRODUCT ID]],MasterData[],3,0)</f>
        <v>Category05</v>
      </c>
      <c r="I126"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Row],[SELLING PRICE]]*InputData[[#This Row],[QUANTITY]]</f>
        <v>1043.28</v>
      </c>
      <c r="N126" s="7">
        <f>DAY(InputData[[#This Row],[DATE]])</f>
        <v>12</v>
      </c>
      <c r="O126" s="7" t="str">
        <f>TEXT(InputData[[#This Row],[DATE]],"MMM")</f>
        <v>Jun</v>
      </c>
      <c r="P126" s="7">
        <f>YEAR(InputData[[#This Row],[DATE]])</f>
        <v>2021</v>
      </c>
    </row>
    <row r="127" spans="1:16" x14ac:dyDescent="0.3">
      <c r="A127" s="2">
        <v>44361</v>
      </c>
      <c r="B127" s="3" t="s">
        <v>17</v>
      </c>
      <c r="C127" s="4">
        <v>10</v>
      </c>
      <c r="D127" s="4" t="s">
        <v>8</v>
      </c>
      <c r="E127" s="4" t="s">
        <v>10</v>
      </c>
      <c r="F127" s="5">
        <v>0</v>
      </c>
      <c r="G127" t="str">
        <f>VLOOKUP(InputData[[#This Row],[PRODUCT ID]],MasterData[],2,0)</f>
        <v>Product25</v>
      </c>
      <c r="H127" t="str">
        <f>VLOOKUP(InputData[[#This Row],[PRODUCT ID]],MasterData[],3,0)</f>
        <v>Category03</v>
      </c>
      <c r="I12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Row],[SELLING PRICE]]*InputData[[#This Row],[QUANTITY]]</f>
        <v>83.3</v>
      </c>
      <c r="N127" s="7">
        <f>DAY(InputData[[#This Row],[DATE]])</f>
        <v>14</v>
      </c>
      <c r="O127" s="7" t="str">
        <f>TEXT(InputData[[#This Row],[DATE]],"MMM")</f>
        <v>Jun</v>
      </c>
      <c r="P127" s="7">
        <f>YEAR(InputData[[#This Row],[DATE]])</f>
        <v>2021</v>
      </c>
    </row>
    <row r="128" spans="1:16" x14ac:dyDescent="0.3">
      <c r="A128" s="2">
        <v>44363</v>
      </c>
      <c r="B128" s="3" t="s">
        <v>50</v>
      </c>
      <c r="C128" s="4">
        <v>5</v>
      </c>
      <c r="D128" s="4" t="s">
        <v>7</v>
      </c>
      <c r="E128" s="4" t="s">
        <v>10</v>
      </c>
      <c r="F128" s="5">
        <v>0</v>
      </c>
      <c r="G128" t="str">
        <f>VLOOKUP(InputData[[#This Row],[PRODUCT ID]],MasterData[],2,0)</f>
        <v>Product19</v>
      </c>
      <c r="H128" t="str">
        <f>VLOOKUP(InputData[[#This Row],[PRODUCT ID]],MasterData[],3,0)</f>
        <v>Category02</v>
      </c>
      <c r="I128"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Row],[SELLING PRICE]]*InputData[[#This Row],[QUANTITY]]</f>
        <v>1050</v>
      </c>
      <c r="N128" s="7">
        <f>DAY(InputData[[#This Row],[DATE]])</f>
        <v>16</v>
      </c>
      <c r="O128" s="7" t="str">
        <f>TEXT(InputData[[#This Row],[DATE]],"MMM")</f>
        <v>Jun</v>
      </c>
      <c r="P128" s="7">
        <f>YEAR(InputData[[#This Row],[DATE]])</f>
        <v>2021</v>
      </c>
    </row>
    <row r="129" spans="1:16" x14ac:dyDescent="0.3">
      <c r="A129" s="2">
        <v>44363</v>
      </c>
      <c r="B129" s="3" t="s">
        <v>37</v>
      </c>
      <c r="C129" s="4">
        <v>12</v>
      </c>
      <c r="D129" s="4" t="s">
        <v>8</v>
      </c>
      <c r="E129" s="4" t="s">
        <v>10</v>
      </c>
      <c r="F129" s="5">
        <v>0</v>
      </c>
      <c r="G129" t="str">
        <f>VLOOKUP(InputData[[#This Row],[PRODUCT ID]],MasterData[],2,0)</f>
        <v>Product15</v>
      </c>
      <c r="H129" t="str">
        <f>VLOOKUP(InputData[[#This Row],[PRODUCT ID]],MasterData[],3,0)</f>
        <v>Category02</v>
      </c>
      <c r="I129"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Row],[SELLING PRICE]]*InputData[[#This Row],[QUANTITY]]</f>
        <v>188.64</v>
      </c>
      <c r="N129" s="7">
        <f>DAY(InputData[[#This Row],[DATE]])</f>
        <v>16</v>
      </c>
      <c r="O129" s="7" t="str">
        <f>TEXT(InputData[[#This Row],[DATE]],"MMM")</f>
        <v>Jun</v>
      </c>
      <c r="P129" s="7">
        <f>YEAR(InputData[[#This Row],[DATE]])</f>
        <v>2021</v>
      </c>
    </row>
    <row r="130" spans="1:16" x14ac:dyDescent="0.3">
      <c r="A130" s="2">
        <v>44363</v>
      </c>
      <c r="B130" s="3" t="s">
        <v>44</v>
      </c>
      <c r="C130" s="4">
        <v>11</v>
      </c>
      <c r="D130" s="4" t="s">
        <v>12</v>
      </c>
      <c r="E130" s="4" t="s">
        <v>10</v>
      </c>
      <c r="F130" s="5">
        <v>0</v>
      </c>
      <c r="G130" t="str">
        <f>VLOOKUP(InputData[[#This Row],[PRODUCT ID]],MasterData[],2,0)</f>
        <v>Product39</v>
      </c>
      <c r="H130" t="str">
        <f>VLOOKUP(InputData[[#This Row],[PRODUCT ID]],MasterData[],3,0)</f>
        <v>Category05</v>
      </c>
      <c r="I130"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Row],[SELLING PRICE]]*InputData[[#This Row],[QUANTITY]]</f>
        <v>468.04999999999995</v>
      </c>
      <c r="N130" s="7">
        <f>DAY(InputData[[#This Row],[DATE]])</f>
        <v>16</v>
      </c>
      <c r="O130" s="7" t="str">
        <f>TEXT(InputData[[#This Row],[DATE]],"MMM")</f>
        <v>Jun</v>
      </c>
      <c r="P130" s="7">
        <f>YEAR(InputData[[#This Row],[DATE]])</f>
        <v>2021</v>
      </c>
    </row>
    <row r="131" spans="1:16" x14ac:dyDescent="0.3">
      <c r="A131" s="2">
        <v>44365</v>
      </c>
      <c r="B131" s="3" t="s">
        <v>17</v>
      </c>
      <c r="C131" s="4">
        <v>13</v>
      </c>
      <c r="D131" s="4" t="s">
        <v>12</v>
      </c>
      <c r="E131" s="4" t="s">
        <v>10</v>
      </c>
      <c r="F131" s="5">
        <v>0</v>
      </c>
      <c r="G131" t="str">
        <f>VLOOKUP(InputData[[#This Row],[PRODUCT ID]],MasterData[],2,0)</f>
        <v>Product25</v>
      </c>
      <c r="H131" t="str">
        <f>VLOOKUP(InputData[[#This Row],[PRODUCT ID]],MasterData[],3,0)</f>
        <v>Category03</v>
      </c>
      <c r="I131"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Row],[SELLING PRICE]]*InputData[[#This Row],[QUANTITY]]</f>
        <v>108.29</v>
      </c>
      <c r="N131" s="7">
        <f>DAY(InputData[[#This Row],[DATE]])</f>
        <v>18</v>
      </c>
      <c r="O131" s="7" t="str">
        <f>TEXT(InputData[[#This Row],[DATE]],"MMM")</f>
        <v>Jun</v>
      </c>
      <c r="P131" s="7">
        <f>YEAR(InputData[[#This Row],[DATE]])</f>
        <v>2021</v>
      </c>
    </row>
    <row r="132" spans="1:16" x14ac:dyDescent="0.3">
      <c r="A132" s="2">
        <v>44366</v>
      </c>
      <c r="B132" s="3" t="s">
        <v>51</v>
      </c>
      <c r="C132" s="4">
        <v>5</v>
      </c>
      <c r="D132" s="4" t="s">
        <v>12</v>
      </c>
      <c r="E132" s="4" t="s">
        <v>8</v>
      </c>
      <c r="F132" s="5">
        <v>0</v>
      </c>
      <c r="G132" t="str">
        <f>VLOOKUP(InputData[[#This Row],[PRODUCT ID]],MasterData[],2,0)</f>
        <v>Product41</v>
      </c>
      <c r="H132" t="str">
        <f>VLOOKUP(InputData[[#This Row],[PRODUCT ID]],MasterData[],3,0)</f>
        <v>Category05</v>
      </c>
      <c r="I132"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Row],[SELLING PRICE]]*InputData[[#This Row],[QUANTITY]]</f>
        <v>869.4</v>
      </c>
      <c r="N132" s="7">
        <f>DAY(InputData[[#This Row],[DATE]])</f>
        <v>19</v>
      </c>
      <c r="O132" s="7" t="str">
        <f>TEXT(InputData[[#This Row],[DATE]],"MMM")</f>
        <v>Jun</v>
      </c>
      <c r="P132" s="7">
        <f>YEAR(InputData[[#This Row],[DATE]])</f>
        <v>2021</v>
      </c>
    </row>
    <row r="133" spans="1:16" x14ac:dyDescent="0.3">
      <c r="A133" s="2">
        <v>44367</v>
      </c>
      <c r="B133" s="3" t="s">
        <v>31</v>
      </c>
      <c r="C133" s="4">
        <v>1</v>
      </c>
      <c r="D133" s="4" t="s">
        <v>7</v>
      </c>
      <c r="E133" s="4" t="s">
        <v>10</v>
      </c>
      <c r="F133" s="5">
        <v>0</v>
      </c>
      <c r="G133" t="str">
        <f>VLOOKUP(InputData[[#This Row],[PRODUCT ID]],MasterData[],2,0)</f>
        <v>Product16</v>
      </c>
      <c r="H133" t="str">
        <f>VLOOKUP(InputData[[#This Row],[PRODUCT ID]],MasterData[],3,0)</f>
        <v>Category02</v>
      </c>
      <c r="I133"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Row],[SELLING PRICE]]*InputData[[#This Row],[QUANTITY]]</f>
        <v>16.64</v>
      </c>
      <c r="N133" s="7">
        <f>DAY(InputData[[#This Row],[DATE]])</f>
        <v>20</v>
      </c>
      <c r="O133" s="7" t="str">
        <f>TEXT(InputData[[#This Row],[DATE]],"MMM")</f>
        <v>Jun</v>
      </c>
      <c r="P133" s="7">
        <f>YEAR(InputData[[#This Row],[DATE]])</f>
        <v>2021</v>
      </c>
    </row>
    <row r="134" spans="1:16" x14ac:dyDescent="0.3">
      <c r="A134" s="2">
        <v>44370</v>
      </c>
      <c r="B134" s="3" t="s">
        <v>31</v>
      </c>
      <c r="C134" s="4">
        <v>4</v>
      </c>
      <c r="D134" s="4" t="s">
        <v>12</v>
      </c>
      <c r="E134" s="4" t="s">
        <v>8</v>
      </c>
      <c r="F134" s="5">
        <v>0</v>
      </c>
      <c r="G134" t="str">
        <f>VLOOKUP(InputData[[#This Row],[PRODUCT ID]],MasterData[],2,0)</f>
        <v>Product16</v>
      </c>
      <c r="H134" t="str">
        <f>VLOOKUP(InputData[[#This Row],[PRODUCT ID]],MasterData[],3,0)</f>
        <v>Category02</v>
      </c>
      <c r="I134"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Row],[SELLING PRICE]]*InputData[[#This Row],[QUANTITY]]</f>
        <v>66.56</v>
      </c>
      <c r="N134" s="7">
        <f>DAY(InputData[[#This Row],[DATE]])</f>
        <v>23</v>
      </c>
      <c r="O134" s="7" t="str">
        <f>TEXT(InputData[[#This Row],[DATE]],"MMM")</f>
        <v>Jun</v>
      </c>
      <c r="P134" s="7">
        <f>YEAR(InputData[[#This Row],[DATE]])</f>
        <v>2021</v>
      </c>
    </row>
    <row r="135" spans="1:16" x14ac:dyDescent="0.3">
      <c r="A135" s="2">
        <v>44371</v>
      </c>
      <c r="B135" s="3" t="s">
        <v>41</v>
      </c>
      <c r="C135" s="4">
        <v>13</v>
      </c>
      <c r="D135" s="4" t="s">
        <v>12</v>
      </c>
      <c r="E135" s="4" t="s">
        <v>8</v>
      </c>
      <c r="F135" s="5">
        <v>0</v>
      </c>
      <c r="G135" t="str">
        <f>VLOOKUP(InputData[[#This Row],[PRODUCT ID]],MasterData[],2,0)</f>
        <v>Product11</v>
      </c>
      <c r="H135" t="str">
        <f>VLOOKUP(InputData[[#This Row],[PRODUCT ID]],MasterData[],3,0)</f>
        <v>Category02</v>
      </c>
      <c r="I135"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Row],[SELLING PRICE]]*InputData[[#This Row],[QUANTITY]]</f>
        <v>629.19999999999993</v>
      </c>
      <c r="N135" s="7">
        <f>DAY(InputData[[#This Row],[DATE]])</f>
        <v>24</v>
      </c>
      <c r="O135" s="7" t="str">
        <f>TEXT(InputData[[#This Row],[DATE]],"MMM")</f>
        <v>Jun</v>
      </c>
      <c r="P135" s="7">
        <f>YEAR(InputData[[#This Row],[DATE]])</f>
        <v>2021</v>
      </c>
    </row>
    <row r="136" spans="1:16" x14ac:dyDescent="0.3">
      <c r="A136" s="2">
        <v>44373</v>
      </c>
      <c r="B136" s="3" t="s">
        <v>47</v>
      </c>
      <c r="C136" s="4">
        <v>7</v>
      </c>
      <c r="D136" s="4" t="s">
        <v>8</v>
      </c>
      <c r="E136" s="4" t="s">
        <v>8</v>
      </c>
      <c r="F136" s="5">
        <v>0</v>
      </c>
      <c r="G136" t="str">
        <f>VLOOKUP(InputData[[#This Row],[PRODUCT ID]],MasterData[],2,0)</f>
        <v>Product09</v>
      </c>
      <c r="H136" t="str">
        <f>VLOOKUP(InputData[[#This Row],[PRODUCT ID]],MasterData[],3,0)</f>
        <v>Category01</v>
      </c>
      <c r="I136"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Row],[SELLING PRICE]]*InputData[[#This Row],[QUANTITY]]</f>
        <v>55.019999999999996</v>
      </c>
      <c r="N136" s="7">
        <f>DAY(InputData[[#This Row],[DATE]])</f>
        <v>26</v>
      </c>
      <c r="O136" s="7" t="str">
        <f>TEXT(InputData[[#This Row],[DATE]],"MMM")</f>
        <v>Jun</v>
      </c>
      <c r="P136" s="7">
        <f>YEAR(InputData[[#This Row],[DATE]])</f>
        <v>2021</v>
      </c>
    </row>
    <row r="137" spans="1:16" x14ac:dyDescent="0.3">
      <c r="A137" s="2">
        <v>44374</v>
      </c>
      <c r="B137" s="3" t="s">
        <v>34</v>
      </c>
      <c r="C137" s="4">
        <v>11</v>
      </c>
      <c r="D137" s="4" t="s">
        <v>12</v>
      </c>
      <c r="E137" s="4" t="s">
        <v>10</v>
      </c>
      <c r="F137" s="5">
        <v>0</v>
      </c>
      <c r="G137" t="str">
        <f>VLOOKUP(InputData[[#This Row],[PRODUCT ID]],MasterData[],2,0)</f>
        <v>Product05</v>
      </c>
      <c r="H137" t="str">
        <f>VLOOKUP(InputData[[#This Row],[PRODUCT ID]],MasterData[],3,0)</f>
        <v>Category01</v>
      </c>
      <c r="I13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Row],[SELLING PRICE]]*InputData[[#This Row],[QUANTITY]]</f>
        <v>1711.71</v>
      </c>
      <c r="N137" s="7">
        <f>DAY(InputData[[#This Row],[DATE]])</f>
        <v>27</v>
      </c>
      <c r="O137" s="7" t="str">
        <f>TEXT(InputData[[#This Row],[DATE]],"MMM")</f>
        <v>Jun</v>
      </c>
      <c r="P137" s="7">
        <f>YEAR(InputData[[#This Row],[DATE]])</f>
        <v>2021</v>
      </c>
    </row>
    <row r="138" spans="1:16" x14ac:dyDescent="0.3">
      <c r="A138" s="2">
        <v>44375</v>
      </c>
      <c r="B138" s="3" t="s">
        <v>42</v>
      </c>
      <c r="C138" s="4">
        <v>2</v>
      </c>
      <c r="D138" s="4" t="s">
        <v>8</v>
      </c>
      <c r="E138" s="4" t="s">
        <v>10</v>
      </c>
      <c r="F138" s="5">
        <v>0</v>
      </c>
      <c r="G138" t="str">
        <f>VLOOKUP(InputData[[#This Row],[PRODUCT ID]],MasterData[],2,0)</f>
        <v>Product21</v>
      </c>
      <c r="H138" t="str">
        <f>VLOOKUP(InputData[[#This Row],[PRODUCT ID]],MasterData[],3,0)</f>
        <v>Category03</v>
      </c>
      <c r="I138"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Row],[SELLING PRICE]]*InputData[[#This Row],[QUANTITY]]</f>
        <v>325.08</v>
      </c>
      <c r="N138" s="7">
        <f>DAY(InputData[[#This Row],[DATE]])</f>
        <v>28</v>
      </c>
      <c r="O138" s="7" t="str">
        <f>TEXT(InputData[[#This Row],[DATE]],"MMM")</f>
        <v>Jun</v>
      </c>
      <c r="P138" s="7">
        <f>YEAR(InputData[[#This Row],[DATE]])</f>
        <v>2021</v>
      </c>
    </row>
    <row r="139" spans="1:16" x14ac:dyDescent="0.3">
      <c r="A139" s="2">
        <v>44375</v>
      </c>
      <c r="B139" s="3" t="s">
        <v>14</v>
      </c>
      <c r="C139" s="4">
        <v>7</v>
      </c>
      <c r="D139" s="4" t="s">
        <v>8</v>
      </c>
      <c r="E139" s="4" t="s">
        <v>8</v>
      </c>
      <c r="F139" s="5">
        <v>0</v>
      </c>
      <c r="G139" t="str">
        <f>VLOOKUP(InputData[[#This Row],[PRODUCT ID]],MasterData[],2,0)</f>
        <v>Product35</v>
      </c>
      <c r="H139" t="str">
        <f>VLOOKUP(InputData[[#This Row],[PRODUCT ID]],MasterData[],3,0)</f>
        <v>Category04</v>
      </c>
      <c r="I139"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Row],[SELLING PRICE]]*InputData[[#This Row],[QUANTITY]]</f>
        <v>46.9</v>
      </c>
      <c r="N139" s="7">
        <f>DAY(InputData[[#This Row],[DATE]])</f>
        <v>28</v>
      </c>
      <c r="O139" s="7" t="str">
        <f>TEXT(InputData[[#This Row],[DATE]],"MMM")</f>
        <v>Jun</v>
      </c>
      <c r="P139" s="7">
        <f>YEAR(InputData[[#This Row],[DATE]])</f>
        <v>2021</v>
      </c>
    </row>
    <row r="140" spans="1:16" x14ac:dyDescent="0.3">
      <c r="A140" s="2">
        <v>44376</v>
      </c>
      <c r="B140" s="3" t="s">
        <v>19</v>
      </c>
      <c r="C140" s="4">
        <v>4</v>
      </c>
      <c r="D140" s="4" t="s">
        <v>12</v>
      </c>
      <c r="E140" s="4" t="s">
        <v>8</v>
      </c>
      <c r="F140" s="5">
        <v>0</v>
      </c>
      <c r="G140" t="str">
        <f>VLOOKUP(InputData[[#This Row],[PRODUCT ID]],MasterData[],2,0)</f>
        <v>Product14</v>
      </c>
      <c r="H140" t="str">
        <f>VLOOKUP(InputData[[#This Row],[PRODUCT ID]],MasterData[],3,0)</f>
        <v>Category02</v>
      </c>
      <c r="I140"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Row],[SELLING PRICE]]*InputData[[#This Row],[QUANTITY]]</f>
        <v>586.88</v>
      </c>
      <c r="N140" s="7">
        <f>DAY(InputData[[#This Row],[DATE]])</f>
        <v>29</v>
      </c>
      <c r="O140" s="7" t="str">
        <f>TEXT(InputData[[#This Row],[DATE]],"MMM")</f>
        <v>Jun</v>
      </c>
      <c r="P140" s="7">
        <f>YEAR(InputData[[#This Row],[DATE]])</f>
        <v>2021</v>
      </c>
    </row>
    <row r="141" spans="1:16" x14ac:dyDescent="0.3">
      <c r="A141" s="2">
        <v>44378</v>
      </c>
      <c r="B141" s="3" t="s">
        <v>34</v>
      </c>
      <c r="C141" s="4">
        <v>11</v>
      </c>
      <c r="D141" s="4" t="s">
        <v>12</v>
      </c>
      <c r="E141" s="4" t="s">
        <v>10</v>
      </c>
      <c r="F141" s="5">
        <v>0</v>
      </c>
      <c r="G141" t="str">
        <f>VLOOKUP(InputData[[#This Row],[PRODUCT ID]],MasterData[],2,0)</f>
        <v>Product05</v>
      </c>
      <c r="H141" t="str">
        <f>VLOOKUP(InputData[[#This Row],[PRODUCT ID]],MasterData[],3,0)</f>
        <v>Category01</v>
      </c>
      <c r="I141"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Row],[SELLING PRICE]]*InputData[[#This Row],[QUANTITY]]</f>
        <v>1711.71</v>
      </c>
      <c r="N141" s="7">
        <f>DAY(InputData[[#This Row],[DATE]])</f>
        <v>1</v>
      </c>
      <c r="O141" s="7" t="str">
        <f>TEXT(InputData[[#This Row],[DATE]],"MMM")</f>
        <v>Jul</v>
      </c>
      <c r="P141" s="7">
        <f>YEAR(InputData[[#This Row],[DATE]])</f>
        <v>2021</v>
      </c>
    </row>
    <row r="142" spans="1:16" x14ac:dyDescent="0.3">
      <c r="A142" s="2">
        <v>44379</v>
      </c>
      <c r="B142" s="3" t="s">
        <v>30</v>
      </c>
      <c r="C142" s="4">
        <v>11</v>
      </c>
      <c r="D142" s="4" t="s">
        <v>12</v>
      </c>
      <c r="E142" s="4" t="s">
        <v>10</v>
      </c>
      <c r="F142" s="5">
        <v>0</v>
      </c>
      <c r="G142" t="str">
        <f>VLOOKUP(InputData[[#This Row],[PRODUCT ID]],MasterData[],2,0)</f>
        <v>Product10</v>
      </c>
      <c r="H142" t="str">
        <f>VLOOKUP(InputData[[#This Row],[PRODUCT ID]],MasterData[],3,0)</f>
        <v>Category02</v>
      </c>
      <c r="I142"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Row],[SELLING PRICE]]*InputData[[#This Row],[QUANTITY]]</f>
        <v>1807.08</v>
      </c>
      <c r="N142" s="7">
        <f>DAY(InputData[[#This Row],[DATE]])</f>
        <v>2</v>
      </c>
      <c r="O142" s="7" t="str">
        <f>TEXT(InputData[[#This Row],[DATE]],"MMM")</f>
        <v>Jul</v>
      </c>
      <c r="P142" s="7">
        <f>YEAR(InputData[[#This Row],[DATE]])</f>
        <v>2021</v>
      </c>
    </row>
    <row r="143" spans="1:16" x14ac:dyDescent="0.3">
      <c r="A143" s="2">
        <v>44380</v>
      </c>
      <c r="B143" s="3" t="s">
        <v>48</v>
      </c>
      <c r="C143" s="4">
        <v>9</v>
      </c>
      <c r="D143" s="4" t="s">
        <v>8</v>
      </c>
      <c r="E143" s="4" t="s">
        <v>10</v>
      </c>
      <c r="F143" s="5">
        <v>0</v>
      </c>
      <c r="G143" t="str">
        <f>VLOOKUP(InputData[[#This Row],[PRODUCT ID]],MasterData[],2,0)</f>
        <v>Product33</v>
      </c>
      <c r="H143" t="str">
        <f>VLOOKUP(InputData[[#This Row],[PRODUCT ID]],MasterData[],3,0)</f>
        <v>Category04</v>
      </c>
      <c r="I143"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Row],[SELLING PRICE]]*InputData[[#This Row],[QUANTITY]]</f>
        <v>1077.3</v>
      </c>
      <c r="N143" s="7">
        <f>DAY(InputData[[#This Row],[DATE]])</f>
        <v>3</v>
      </c>
      <c r="O143" s="7" t="str">
        <f>TEXT(InputData[[#This Row],[DATE]],"MMM")</f>
        <v>Jul</v>
      </c>
      <c r="P143" s="7">
        <f>YEAR(InputData[[#This Row],[DATE]])</f>
        <v>2021</v>
      </c>
    </row>
    <row r="144" spans="1:16" x14ac:dyDescent="0.3">
      <c r="A144" s="2">
        <v>44380</v>
      </c>
      <c r="B144" s="3" t="s">
        <v>16</v>
      </c>
      <c r="C144" s="4">
        <v>8</v>
      </c>
      <c r="D144" s="4" t="s">
        <v>8</v>
      </c>
      <c r="E144" s="4" t="s">
        <v>10</v>
      </c>
      <c r="F144" s="5">
        <v>0</v>
      </c>
      <c r="G144" t="str">
        <f>VLOOKUP(InputData[[#This Row],[PRODUCT ID]],MasterData[],2,0)</f>
        <v>Product03</v>
      </c>
      <c r="H144" t="str">
        <f>VLOOKUP(InputData[[#This Row],[PRODUCT ID]],MasterData[],3,0)</f>
        <v>Category01</v>
      </c>
      <c r="I144"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Row],[SELLING PRICE]]*InputData[[#This Row],[QUANTITY]]</f>
        <v>647.52</v>
      </c>
      <c r="N144" s="7">
        <f>DAY(InputData[[#This Row],[DATE]])</f>
        <v>3</v>
      </c>
      <c r="O144" s="7" t="str">
        <f>TEXT(InputData[[#This Row],[DATE]],"MMM")</f>
        <v>Jul</v>
      </c>
      <c r="P144" s="7">
        <f>YEAR(InputData[[#This Row],[DATE]])</f>
        <v>2021</v>
      </c>
    </row>
    <row r="145" spans="1:16" x14ac:dyDescent="0.3">
      <c r="A145" s="2">
        <v>44382</v>
      </c>
      <c r="B145" s="3" t="s">
        <v>39</v>
      </c>
      <c r="C145" s="4">
        <v>8</v>
      </c>
      <c r="D145" s="4" t="s">
        <v>12</v>
      </c>
      <c r="E145" s="4" t="s">
        <v>8</v>
      </c>
      <c r="F145" s="5">
        <v>0</v>
      </c>
      <c r="G145" t="str">
        <f>VLOOKUP(InputData[[#This Row],[PRODUCT ID]],MasterData[],2,0)</f>
        <v>Product02</v>
      </c>
      <c r="H145" t="str">
        <f>VLOOKUP(InputData[[#This Row],[PRODUCT ID]],MasterData[],3,0)</f>
        <v>Category01</v>
      </c>
      <c r="I145"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Row],[SELLING PRICE]]*InputData[[#This Row],[QUANTITY]]</f>
        <v>1142.4000000000001</v>
      </c>
      <c r="N145" s="7">
        <f>DAY(InputData[[#This Row],[DATE]])</f>
        <v>5</v>
      </c>
      <c r="O145" s="7" t="str">
        <f>TEXT(InputData[[#This Row],[DATE]],"MMM")</f>
        <v>Jul</v>
      </c>
      <c r="P145" s="7">
        <f>YEAR(InputData[[#This Row],[DATE]])</f>
        <v>2021</v>
      </c>
    </row>
    <row r="146" spans="1:16" x14ac:dyDescent="0.3">
      <c r="A146" s="2">
        <v>44383</v>
      </c>
      <c r="B146" s="3" t="s">
        <v>51</v>
      </c>
      <c r="C146" s="4">
        <v>15</v>
      </c>
      <c r="D146" s="4" t="s">
        <v>12</v>
      </c>
      <c r="E146" s="4" t="s">
        <v>10</v>
      </c>
      <c r="F146" s="5">
        <v>0</v>
      </c>
      <c r="G146" t="str">
        <f>VLOOKUP(InputData[[#This Row],[PRODUCT ID]],MasterData[],2,0)</f>
        <v>Product41</v>
      </c>
      <c r="H146" t="str">
        <f>VLOOKUP(InputData[[#This Row],[PRODUCT ID]],MasterData[],3,0)</f>
        <v>Category05</v>
      </c>
      <c r="I146"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Row],[SELLING PRICE]]*InputData[[#This Row],[QUANTITY]]</f>
        <v>2608.1999999999998</v>
      </c>
      <c r="N146" s="7">
        <f>DAY(InputData[[#This Row],[DATE]])</f>
        <v>6</v>
      </c>
      <c r="O146" s="7" t="str">
        <f>TEXT(InputData[[#This Row],[DATE]],"MMM")</f>
        <v>Jul</v>
      </c>
      <c r="P146" s="7">
        <f>YEAR(InputData[[#This Row],[DATE]])</f>
        <v>2021</v>
      </c>
    </row>
    <row r="147" spans="1:16" x14ac:dyDescent="0.3">
      <c r="A147" s="2">
        <v>44385</v>
      </c>
      <c r="B147" s="3" t="s">
        <v>13</v>
      </c>
      <c r="C147" s="4">
        <v>10</v>
      </c>
      <c r="D147" s="4" t="s">
        <v>12</v>
      </c>
      <c r="E147" s="4" t="s">
        <v>8</v>
      </c>
      <c r="F147" s="5">
        <v>0</v>
      </c>
      <c r="G147" t="str">
        <f>VLOOKUP(InputData[[#This Row],[PRODUCT ID]],MasterData[],2,0)</f>
        <v>Product04</v>
      </c>
      <c r="H147" t="str">
        <f>VLOOKUP(InputData[[#This Row],[PRODUCT ID]],MasterData[],3,0)</f>
        <v>Category01</v>
      </c>
      <c r="I14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Row],[SELLING PRICE]]*InputData[[#This Row],[QUANTITY]]</f>
        <v>488.40000000000003</v>
      </c>
      <c r="N147" s="7">
        <f>DAY(InputData[[#This Row],[DATE]])</f>
        <v>8</v>
      </c>
      <c r="O147" s="7" t="str">
        <f>TEXT(InputData[[#This Row],[DATE]],"MMM")</f>
        <v>Jul</v>
      </c>
      <c r="P147" s="7">
        <f>YEAR(InputData[[#This Row],[DATE]])</f>
        <v>2021</v>
      </c>
    </row>
    <row r="148" spans="1:16" x14ac:dyDescent="0.3">
      <c r="A148" s="2">
        <v>44387</v>
      </c>
      <c r="B148" s="3" t="s">
        <v>23</v>
      </c>
      <c r="C148" s="4">
        <v>6</v>
      </c>
      <c r="D148" s="4" t="s">
        <v>7</v>
      </c>
      <c r="E148" s="4" t="s">
        <v>10</v>
      </c>
      <c r="F148" s="5">
        <v>0</v>
      </c>
      <c r="G148" t="str">
        <f>VLOOKUP(InputData[[#This Row],[PRODUCT ID]],MasterData[],2,0)</f>
        <v>Product34</v>
      </c>
      <c r="H148" t="str">
        <f>VLOOKUP(InputData[[#This Row],[PRODUCT ID]],MasterData[],3,0)</f>
        <v>Category04</v>
      </c>
      <c r="I148"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Row],[SELLING PRICE]]*InputData[[#This Row],[QUANTITY]]</f>
        <v>349.79999999999995</v>
      </c>
      <c r="N148" s="7">
        <f>DAY(InputData[[#This Row],[DATE]])</f>
        <v>10</v>
      </c>
      <c r="O148" s="7" t="str">
        <f>TEXT(InputData[[#This Row],[DATE]],"MMM")</f>
        <v>Jul</v>
      </c>
      <c r="P148" s="7">
        <f>YEAR(InputData[[#This Row],[DATE]])</f>
        <v>2021</v>
      </c>
    </row>
    <row r="149" spans="1:16" x14ac:dyDescent="0.3">
      <c r="A149" s="2">
        <v>44388</v>
      </c>
      <c r="B149" s="3" t="s">
        <v>47</v>
      </c>
      <c r="C149" s="4">
        <v>4</v>
      </c>
      <c r="D149" s="4" t="s">
        <v>7</v>
      </c>
      <c r="E149" s="4" t="s">
        <v>8</v>
      </c>
      <c r="F149" s="5">
        <v>0</v>
      </c>
      <c r="G149" t="str">
        <f>VLOOKUP(InputData[[#This Row],[PRODUCT ID]],MasterData[],2,0)</f>
        <v>Product09</v>
      </c>
      <c r="H149" t="str">
        <f>VLOOKUP(InputData[[#This Row],[PRODUCT ID]],MasterData[],3,0)</f>
        <v>Category01</v>
      </c>
      <c r="I149"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Row],[SELLING PRICE]]*InputData[[#This Row],[QUANTITY]]</f>
        <v>31.439999999999998</v>
      </c>
      <c r="N149" s="7">
        <f>DAY(InputData[[#This Row],[DATE]])</f>
        <v>11</v>
      </c>
      <c r="O149" s="7" t="str">
        <f>TEXT(InputData[[#This Row],[DATE]],"MMM")</f>
        <v>Jul</v>
      </c>
      <c r="P149" s="7">
        <f>YEAR(InputData[[#This Row],[DATE]])</f>
        <v>2021</v>
      </c>
    </row>
    <row r="150" spans="1:16" x14ac:dyDescent="0.3">
      <c r="A150" s="2">
        <v>44390</v>
      </c>
      <c r="B150" s="3" t="s">
        <v>50</v>
      </c>
      <c r="C150" s="4">
        <v>1</v>
      </c>
      <c r="D150" s="4" t="s">
        <v>12</v>
      </c>
      <c r="E150" s="4" t="s">
        <v>10</v>
      </c>
      <c r="F150" s="5">
        <v>0</v>
      </c>
      <c r="G150" t="str">
        <f>VLOOKUP(InputData[[#This Row],[PRODUCT ID]],MasterData[],2,0)</f>
        <v>Product19</v>
      </c>
      <c r="H150" t="str">
        <f>VLOOKUP(InputData[[#This Row],[PRODUCT ID]],MasterData[],3,0)</f>
        <v>Category02</v>
      </c>
      <c r="I150"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Row],[SELLING PRICE]]*InputData[[#This Row],[QUANTITY]]</f>
        <v>210</v>
      </c>
      <c r="N150" s="7">
        <f>DAY(InputData[[#This Row],[DATE]])</f>
        <v>13</v>
      </c>
      <c r="O150" s="7" t="str">
        <f>TEXT(InputData[[#This Row],[DATE]],"MMM")</f>
        <v>Jul</v>
      </c>
      <c r="P150" s="7">
        <f>YEAR(InputData[[#This Row],[DATE]])</f>
        <v>2021</v>
      </c>
    </row>
    <row r="151" spans="1:16" x14ac:dyDescent="0.3">
      <c r="A151" s="2">
        <v>44393</v>
      </c>
      <c r="B151" s="3" t="s">
        <v>22</v>
      </c>
      <c r="C151" s="4">
        <v>8</v>
      </c>
      <c r="D151" s="4" t="s">
        <v>7</v>
      </c>
      <c r="E151" s="4" t="s">
        <v>10</v>
      </c>
      <c r="F151" s="5">
        <v>0</v>
      </c>
      <c r="G151" t="str">
        <f>VLOOKUP(InputData[[#This Row],[PRODUCT ID]],MasterData[],2,0)</f>
        <v>Product23</v>
      </c>
      <c r="H151" t="str">
        <f>VLOOKUP(InputData[[#This Row],[PRODUCT ID]],MasterData[],3,0)</f>
        <v>Category03</v>
      </c>
      <c r="I151"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Row],[SELLING PRICE]]*InputData[[#This Row],[QUANTITY]]</f>
        <v>1195.68</v>
      </c>
      <c r="N151" s="7">
        <f>DAY(InputData[[#This Row],[DATE]])</f>
        <v>16</v>
      </c>
      <c r="O151" s="7" t="str">
        <f>TEXT(InputData[[#This Row],[DATE]],"MMM")</f>
        <v>Jul</v>
      </c>
      <c r="P151" s="7">
        <f>YEAR(InputData[[#This Row],[DATE]])</f>
        <v>2021</v>
      </c>
    </row>
    <row r="152" spans="1:16" x14ac:dyDescent="0.3">
      <c r="A152" s="2">
        <v>44395</v>
      </c>
      <c r="B152" s="3" t="s">
        <v>36</v>
      </c>
      <c r="C152" s="4">
        <v>14</v>
      </c>
      <c r="D152" s="4" t="s">
        <v>8</v>
      </c>
      <c r="E152" s="4" t="s">
        <v>8</v>
      </c>
      <c r="F152" s="5">
        <v>0</v>
      </c>
      <c r="G152" t="str">
        <f>VLOOKUP(InputData[[#This Row],[PRODUCT ID]],MasterData[],2,0)</f>
        <v>Product27</v>
      </c>
      <c r="H152" t="str">
        <f>VLOOKUP(InputData[[#This Row],[PRODUCT ID]],MasterData[],3,0)</f>
        <v>Category04</v>
      </c>
      <c r="I152"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Row],[SELLING PRICE]]*InputData[[#This Row],[QUANTITY]]</f>
        <v>799.68000000000006</v>
      </c>
      <c r="N152" s="7">
        <f>DAY(InputData[[#This Row],[DATE]])</f>
        <v>18</v>
      </c>
      <c r="O152" s="7" t="str">
        <f>TEXT(InputData[[#This Row],[DATE]],"MMM")</f>
        <v>Jul</v>
      </c>
      <c r="P152" s="7">
        <f>YEAR(InputData[[#This Row],[DATE]])</f>
        <v>2021</v>
      </c>
    </row>
    <row r="153" spans="1:16" x14ac:dyDescent="0.3">
      <c r="A153" s="2">
        <v>44397</v>
      </c>
      <c r="B153" s="3" t="s">
        <v>9</v>
      </c>
      <c r="C153" s="4">
        <v>11</v>
      </c>
      <c r="D153" s="4" t="s">
        <v>8</v>
      </c>
      <c r="E153" s="4" t="s">
        <v>8</v>
      </c>
      <c r="F153" s="5">
        <v>0</v>
      </c>
      <c r="G153" t="str">
        <f>VLOOKUP(InputData[[#This Row],[PRODUCT ID]],MasterData[],2,0)</f>
        <v>Product38</v>
      </c>
      <c r="H153" t="str">
        <f>VLOOKUP(InputData[[#This Row],[PRODUCT ID]],MasterData[],3,0)</f>
        <v>Category05</v>
      </c>
      <c r="I153"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Row],[SELLING PRICE]]*InputData[[#This Row],[QUANTITY]]</f>
        <v>879.12</v>
      </c>
      <c r="N153" s="7">
        <f>DAY(InputData[[#This Row],[DATE]])</f>
        <v>20</v>
      </c>
      <c r="O153" s="7" t="str">
        <f>TEXT(InputData[[#This Row],[DATE]],"MMM")</f>
        <v>Jul</v>
      </c>
      <c r="P153" s="7">
        <f>YEAR(InputData[[#This Row],[DATE]])</f>
        <v>2021</v>
      </c>
    </row>
    <row r="154" spans="1:16" x14ac:dyDescent="0.3">
      <c r="A154" s="2">
        <v>44397</v>
      </c>
      <c r="B154" s="3" t="s">
        <v>33</v>
      </c>
      <c r="C154" s="4">
        <v>5</v>
      </c>
      <c r="D154" s="4" t="s">
        <v>12</v>
      </c>
      <c r="E154" s="4" t="s">
        <v>8</v>
      </c>
      <c r="F154" s="5">
        <v>0</v>
      </c>
      <c r="G154" t="str">
        <f>VLOOKUP(InputData[[#This Row],[PRODUCT ID]],MasterData[],2,0)</f>
        <v>Product43</v>
      </c>
      <c r="H154" t="str">
        <f>VLOOKUP(InputData[[#This Row],[PRODUCT ID]],MasterData[],3,0)</f>
        <v>Category05</v>
      </c>
      <c r="I154"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Row],[SELLING PRICE]]*InputData[[#This Row],[QUANTITY]]</f>
        <v>415.4</v>
      </c>
      <c r="N154" s="7">
        <f>DAY(InputData[[#This Row],[DATE]])</f>
        <v>20</v>
      </c>
      <c r="O154" s="7" t="str">
        <f>TEXT(InputData[[#This Row],[DATE]],"MMM")</f>
        <v>Jul</v>
      </c>
      <c r="P154" s="7">
        <f>YEAR(InputData[[#This Row],[DATE]])</f>
        <v>2021</v>
      </c>
    </row>
    <row r="155" spans="1:16" x14ac:dyDescent="0.3">
      <c r="A155" s="2">
        <v>44398</v>
      </c>
      <c r="B155" s="3" t="s">
        <v>29</v>
      </c>
      <c r="C155" s="4">
        <v>15</v>
      </c>
      <c r="D155" s="4" t="s">
        <v>12</v>
      </c>
      <c r="E155" s="4" t="s">
        <v>8</v>
      </c>
      <c r="F155" s="5">
        <v>0</v>
      </c>
      <c r="G155" t="str">
        <f>VLOOKUP(InputData[[#This Row],[PRODUCT ID]],MasterData[],2,0)</f>
        <v>Product29</v>
      </c>
      <c r="H155" t="str">
        <f>VLOOKUP(InputData[[#This Row],[PRODUCT ID]],MasterData[],3,0)</f>
        <v>Category04</v>
      </c>
      <c r="I155"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Row],[SELLING PRICE]]*InputData[[#This Row],[QUANTITY]]</f>
        <v>796.65</v>
      </c>
      <c r="N155" s="7">
        <f>DAY(InputData[[#This Row],[DATE]])</f>
        <v>21</v>
      </c>
      <c r="O155" s="7" t="str">
        <f>TEXT(InputData[[#This Row],[DATE]],"MMM")</f>
        <v>Jul</v>
      </c>
      <c r="P155" s="7">
        <f>YEAR(InputData[[#This Row],[DATE]])</f>
        <v>2021</v>
      </c>
    </row>
    <row r="156" spans="1:16" x14ac:dyDescent="0.3">
      <c r="A156" s="2">
        <v>44399</v>
      </c>
      <c r="B156" s="3" t="s">
        <v>52</v>
      </c>
      <c r="C156" s="4">
        <v>3</v>
      </c>
      <c r="D156" s="4" t="s">
        <v>7</v>
      </c>
      <c r="E156" s="4" t="s">
        <v>10</v>
      </c>
      <c r="F156" s="5">
        <v>0</v>
      </c>
      <c r="G156" t="str">
        <f>VLOOKUP(InputData[[#This Row],[PRODUCT ID]],MasterData[],2,0)</f>
        <v>Product26</v>
      </c>
      <c r="H156" t="str">
        <f>VLOOKUP(InputData[[#This Row],[PRODUCT ID]],MasterData[],3,0)</f>
        <v>Category04</v>
      </c>
      <c r="I156"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Row],[SELLING PRICE]]*InputData[[#This Row],[QUANTITY]]</f>
        <v>73.98</v>
      </c>
      <c r="N156" s="7">
        <f>DAY(InputData[[#This Row],[DATE]])</f>
        <v>22</v>
      </c>
      <c r="O156" s="7" t="str">
        <f>TEXT(InputData[[#This Row],[DATE]],"MMM")</f>
        <v>Jul</v>
      </c>
      <c r="P156" s="7">
        <f>YEAR(InputData[[#This Row],[DATE]])</f>
        <v>2021</v>
      </c>
    </row>
    <row r="157" spans="1:16" x14ac:dyDescent="0.3">
      <c r="A157" s="2">
        <v>44399</v>
      </c>
      <c r="B157" s="3" t="s">
        <v>6</v>
      </c>
      <c r="C157" s="4">
        <v>14</v>
      </c>
      <c r="D157" s="4" t="s">
        <v>8</v>
      </c>
      <c r="E157" s="4" t="s">
        <v>10</v>
      </c>
      <c r="F157" s="5">
        <v>0</v>
      </c>
      <c r="G157" t="str">
        <f>VLOOKUP(InputData[[#This Row],[PRODUCT ID]],MasterData[],2,0)</f>
        <v>Product24</v>
      </c>
      <c r="H157" t="str">
        <f>VLOOKUP(InputData[[#This Row],[PRODUCT ID]],MasterData[],3,0)</f>
        <v>Category03</v>
      </c>
      <c r="I15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Row],[SELLING PRICE]]*InputData[[#This Row],[QUANTITY]]</f>
        <v>2197.44</v>
      </c>
      <c r="N157" s="7">
        <f>DAY(InputData[[#This Row],[DATE]])</f>
        <v>22</v>
      </c>
      <c r="O157" s="7" t="str">
        <f>TEXT(InputData[[#This Row],[DATE]],"MMM")</f>
        <v>Jul</v>
      </c>
      <c r="P157" s="7">
        <f>YEAR(InputData[[#This Row],[DATE]])</f>
        <v>2021</v>
      </c>
    </row>
    <row r="158" spans="1:16" x14ac:dyDescent="0.3">
      <c r="A158" s="2">
        <v>44400</v>
      </c>
      <c r="B158" s="3" t="s">
        <v>53</v>
      </c>
      <c r="C158" s="4">
        <v>7</v>
      </c>
      <c r="D158" s="4" t="s">
        <v>7</v>
      </c>
      <c r="E158" s="4" t="s">
        <v>8</v>
      </c>
      <c r="F158" s="5">
        <v>0</v>
      </c>
      <c r="G158" t="str">
        <f>VLOOKUP(InputData[[#This Row],[PRODUCT ID]],MasterData[],2,0)</f>
        <v>Product36</v>
      </c>
      <c r="H158" t="str">
        <f>VLOOKUP(InputData[[#This Row],[PRODUCT ID]],MasterData[],3,0)</f>
        <v>Category04</v>
      </c>
      <c r="I158"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Row],[SELLING PRICE]]*InputData[[#This Row],[QUANTITY]]</f>
        <v>674.1</v>
      </c>
      <c r="N158" s="7">
        <f>DAY(InputData[[#This Row],[DATE]])</f>
        <v>23</v>
      </c>
      <c r="O158" s="7" t="str">
        <f>TEXT(InputData[[#This Row],[DATE]],"MMM")</f>
        <v>Jul</v>
      </c>
      <c r="P158" s="7">
        <f>YEAR(InputData[[#This Row],[DATE]])</f>
        <v>2021</v>
      </c>
    </row>
    <row r="159" spans="1:16" x14ac:dyDescent="0.3">
      <c r="A159" s="2">
        <v>44400</v>
      </c>
      <c r="B159" s="3" t="s">
        <v>18</v>
      </c>
      <c r="C159" s="4">
        <v>8</v>
      </c>
      <c r="D159" s="4" t="s">
        <v>12</v>
      </c>
      <c r="E159" s="4" t="s">
        <v>8</v>
      </c>
      <c r="F159" s="5">
        <v>0</v>
      </c>
      <c r="G159" t="str">
        <f>VLOOKUP(InputData[[#This Row],[PRODUCT ID]],MasterData[],2,0)</f>
        <v>Product37</v>
      </c>
      <c r="H159" t="str">
        <f>VLOOKUP(InputData[[#This Row],[PRODUCT ID]],MasterData[],3,0)</f>
        <v>Category05</v>
      </c>
      <c r="I159"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Row],[SELLING PRICE]]*InputData[[#This Row],[QUANTITY]]</f>
        <v>686.08</v>
      </c>
      <c r="N159" s="7">
        <f>DAY(InputData[[#This Row],[DATE]])</f>
        <v>23</v>
      </c>
      <c r="O159" s="7" t="str">
        <f>TEXT(InputData[[#This Row],[DATE]],"MMM")</f>
        <v>Jul</v>
      </c>
      <c r="P159" s="7">
        <f>YEAR(InputData[[#This Row],[DATE]])</f>
        <v>2021</v>
      </c>
    </row>
    <row r="160" spans="1:16" x14ac:dyDescent="0.3">
      <c r="A160" s="2">
        <v>44401</v>
      </c>
      <c r="B160" s="3" t="s">
        <v>47</v>
      </c>
      <c r="C160" s="4">
        <v>4</v>
      </c>
      <c r="D160" s="4" t="s">
        <v>8</v>
      </c>
      <c r="E160" s="4" t="s">
        <v>10</v>
      </c>
      <c r="F160" s="5">
        <v>0</v>
      </c>
      <c r="G160" t="str">
        <f>VLOOKUP(InputData[[#This Row],[PRODUCT ID]],MasterData[],2,0)</f>
        <v>Product09</v>
      </c>
      <c r="H160" t="str">
        <f>VLOOKUP(InputData[[#This Row],[PRODUCT ID]],MasterData[],3,0)</f>
        <v>Category01</v>
      </c>
      <c r="I160"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Row],[SELLING PRICE]]*InputData[[#This Row],[QUANTITY]]</f>
        <v>31.439999999999998</v>
      </c>
      <c r="N160" s="7">
        <f>DAY(InputData[[#This Row],[DATE]])</f>
        <v>24</v>
      </c>
      <c r="O160" s="7" t="str">
        <f>TEXT(InputData[[#This Row],[DATE]],"MMM")</f>
        <v>Jul</v>
      </c>
      <c r="P160" s="7">
        <f>YEAR(InputData[[#This Row],[DATE]])</f>
        <v>2021</v>
      </c>
    </row>
    <row r="161" spans="1:16" x14ac:dyDescent="0.3">
      <c r="A161" s="2">
        <v>44406</v>
      </c>
      <c r="B161" s="3" t="s">
        <v>21</v>
      </c>
      <c r="C161" s="4">
        <v>15</v>
      </c>
      <c r="D161" s="4" t="s">
        <v>8</v>
      </c>
      <c r="E161" s="4" t="s">
        <v>10</v>
      </c>
      <c r="F161" s="5">
        <v>0</v>
      </c>
      <c r="G161" t="str">
        <f>VLOOKUP(InputData[[#This Row],[PRODUCT ID]],MasterData[],2,0)</f>
        <v>Product44</v>
      </c>
      <c r="H161" t="str">
        <f>VLOOKUP(InputData[[#This Row],[PRODUCT ID]],MasterData[],3,0)</f>
        <v>Category05</v>
      </c>
      <c r="I161"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Row],[SELLING PRICE]]*InputData[[#This Row],[QUANTITY]]</f>
        <v>1231.2</v>
      </c>
      <c r="N161" s="7">
        <f>DAY(InputData[[#This Row],[DATE]])</f>
        <v>29</v>
      </c>
      <c r="O161" s="7" t="str">
        <f>TEXT(InputData[[#This Row],[DATE]],"MMM")</f>
        <v>Jul</v>
      </c>
      <c r="P161" s="7">
        <f>YEAR(InputData[[#This Row],[DATE]])</f>
        <v>2021</v>
      </c>
    </row>
    <row r="162" spans="1:16" x14ac:dyDescent="0.3">
      <c r="A162" s="2">
        <v>44409</v>
      </c>
      <c r="B162" s="3" t="s">
        <v>26</v>
      </c>
      <c r="C162" s="4">
        <v>11</v>
      </c>
      <c r="D162" s="4" t="s">
        <v>12</v>
      </c>
      <c r="E162" s="4" t="s">
        <v>10</v>
      </c>
      <c r="F162" s="5">
        <v>0</v>
      </c>
      <c r="G162" t="str">
        <f>VLOOKUP(InputData[[#This Row],[PRODUCT ID]],MasterData[],2,0)</f>
        <v>Product01</v>
      </c>
      <c r="H162" t="str">
        <f>VLOOKUP(InputData[[#This Row],[PRODUCT ID]],MasterData[],3,0)</f>
        <v>Category01</v>
      </c>
      <c r="I162"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Row],[SELLING PRICE]]*InputData[[#This Row],[QUANTITY]]</f>
        <v>1142.6799999999998</v>
      </c>
      <c r="N162" s="7">
        <f>DAY(InputData[[#This Row],[DATE]])</f>
        <v>1</v>
      </c>
      <c r="O162" s="7" t="str">
        <f>TEXT(InputData[[#This Row],[DATE]],"MMM")</f>
        <v>Aug</v>
      </c>
      <c r="P162" s="7">
        <f>YEAR(InputData[[#This Row],[DATE]])</f>
        <v>2021</v>
      </c>
    </row>
    <row r="163" spans="1:16" x14ac:dyDescent="0.3">
      <c r="A163" s="2">
        <v>44410</v>
      </c>
      <c r="B163" s="3" t="s">
        <v>22</v>
      </c>
      <c r="C163" s="4">
        <v>3</v>
      </c>
      <c r="D163" s="4" t="s">
        <v>12</v>
      </c>
      <c r="E163" s="4" t="s">
        <v>8</v>
      </c>
      <c r="F163" s="5">
        <v>0</v>
      </c>
      <c r="G163" t="str">
        <f>VLOOKUP(InputData[[#This Row],[PRODUCT ID]],MasterData[],2,0)</f>
        <v>Product23</v>
      </c>
      <c r="H163" t="str">
        <f>VLOOKUP(InputData[[#This Row],[PRODUCT ID]],MasterData[],3,0)</f>
        <v>Category03</v>
      </c>
      <c r="I163"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Row],[SELLING PRICE]]*InputData[[#This Row],[QUANTITY]]</f>
        <v>448.38</v>
      </c>
      <c r="N163" s="7">
        <f>DAY(InputData[[#This Row],[DATE]])</f>
        <v>2</v>
      </c>
      <c r="O163" s="7" t="str">
        <f>TEXT(InputData[[#This Row],[DATE]],"MMM")</f>
        <v>Aug</v>
      </c>
      <c r="P163" s="7">
        <f>YEAR(InputData[[#This Row],[DATE]])</f>
        <v>2021</v>
      </c>
    </row>
    <row r="164" spans="1:16" x14ac:dyDescent="0.3">
      <c r="A164" s="2">
        <v>44411</v>
      </c>
      <c r="B164" s="3" t="s">
        <v>32</v>
      </c>
      <c r="C164" s="4">
        <v>13</v>
      </c>
      <c r="D164" s="4" t="s">
        <v>8</v>
      </c>
      <c r="E164" s="4" t="s">
        <v>8</v>
      </c>
      <c r="F164" s="5">
        <v>0</v>
      </c>
      <c r="G164" t="str">
        <f>VLOOKUP(InputData[[#This Row],[PRODUCT ID]],MasterData[],2,0)</f>
        <v>Product22</v>
      </c>
      <c r="H164" t="str">
        <f>VLOOKUP(InputData[[#This Row],[PRODUCT ID]],MasterData[],3,0)</f>
        <v>Category03</v>
      </c>
      <c r="I164"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Row],[SELLING PRICE]]*InputData[[#This Row],[QUANTITY]]</f>
        <v>1840.4099999999999</v>
      </c>
      <c r="N164" s="7">
        <f>DAY(InputData[[#This Row],[DATE]])</f>
        <v>3</v>
      </c>
      <c r="O164" s="7" t="str">
        <f>TEXT(InputData[[#This Row],[DATE]],"MMM")</f>
        <v>Aug</v>
      </c>
      <c r="P164" s="7">
        <f>YEAR(InputData[[#This Row],[DATE]])</f>
        <v>2021</v>
      </c>
    </row>
    <row r="165" spans="1:16" x14ac:dyDescent="0.3">
      <c r="A165" s="2">
        <v>44411</v>
      </c>
      <c r="B165" s="3" t="s">
        <v>23</v>
      </c>
      <c r="C165" s="4">
        <v>12</v>
      </c>
      <c r="D165" s="4" t="s">
        <v>8</v>
      </c>
      <c r="E165" s="4" t="s">
        <v>8</v>
      </c>
      <c r="F165" s="5">
        <v>0</v>
      </c>
      <c r="G165" t="str">
        <f>VLOOKUP(InputData[[#This Row],[PRODUCT ID]],MasterData[],2,0)</f>
        <v>Product34</v>
      </c>
      <c r="H165" t="str">
        <f>VLOOKUP(InputData[[#This Row],[PRODUCT ID]],MasterData[],3,0)</f>
        <v>Category04</v>
      </c>
      <c r="I165"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Row],[SELLING PRICE]]*InputData[[#This Row],[QUANTITY]]</f>
        <v>699.59999999999991</v>
      </c>
      <c r="N165" s="7">
        <f>DAY(InputData[[#This Row],[DATE]])</f>
        <v>3</v>
      </c>
      <c r="O165" s="7" t="str">
        <f>TEXT(InputData[[#This Row],[DATE]],"MMM")</f>
        <v>Aug</v>
      </c>
      <c r="P165" s="7">
        <f>YEAR(InputData[[#This Row],[DATE]])</f>
        <v>2021</v>
      </c>
    </row>
    <row r="166" spans="1:16" x14ac:dyDescent="0.3">
      <c r="A166" s="2">
        <v>44413</v>
      </c>
      <c r="B166" s="3" t="s">
        <v>43</v>
      </c>
      <c r="C166" s="4">
        <v>14</v>
      </c>
      <c r="D166" s="4" t="s">
        <v>12</v>
      </c>
      <c r="E166" s="4" t="s">
        <v>10</v>
      </c>
      <c r="F166" s="5">
        <v>0</v>
      </c>
      <c r="G166" t="str">
        <f>VLOOKUP(InputData[[#This Row],[PRODUCT ID]],MasterData[],2,0)</f>
        <v>Product28</v>
      </c>
      <c r="H166" t="str">
        <f>VLOOKUP(InputData[[#This Row],[PRODUCT ID]],MasterData[],3,0)</f>
        <v>Category04</v>
      </c>
      <c r="I166"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Row],[SELLING PRICE]]*InputData[[#This Row],[QUANTITY]]</f>
        <v>585.34</v>
      </c>
      <c r="N166" s="7">
        <f>DAY(InputData[[#This Row],[DATE]])</f>
        <v>5</v>
      </c>
      <c r="O166" s="7" t="str">
        <f>TEXT(InputData[[#This Row],[DATE]],"MMM")</f>
        <v>Aug</v>
      </c>
      <c r="P166" s="7">
        <f>YEAR(InputData[[#This Row],[DATE]])</f>
        <v>2021</v>
      </c>
    </row>
    <row r="167" spans="1:16" x14ac:dyDescent="0.3">
      <c r="A167" s="2">
        <v>44414</v>
      </c>
      <c r="B167" s="3" t="s">
        <v>18</v>
      </c>
      <c r="C167" s="4">
        <v>1</v>
      </c>
      <c r="D167" s="4" t="s">
        <v>7</v>
      </c>
      <c r="E167" s="4" t="s">
        <v>10</v>
      </c>
      <c r="F167" s="5">
        <v>0</v>
      </c>
      <c r="G167" t="str">
        <f>VLOOKUP(InputData[[#This Row],[PRODUCT ID]],MasterData[],2,0)</f>
        <v>Product37</v>
      </c>
      <c r="H167" t="str">
        <f>VLOOKUP(InputData[[#This Row],[PRODUCT ID]],MasterData[],3,0)</f>
        <v>Category05</v>
      </c>
      <c r="I16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Row],[SELLING PRICE]]*InputData[[#This Row],[QUANTITY]]</f>
        <v>85.76</v>
      </c>
      <c r="N167" s="7">
        <f>DAY(InputData[[#This Row],[DATE]])</f>
        <v>6</v>
      </c>
      <c r="O167" s="7" t="str">
        <f>TEXT(InputData[[#This Row],[DATE]],"MMM")</f>
        <v>Aug</v>
      </c>
      <c r="P167" s="7">
        <f>YEAR(InputData[[#This Row],[DATE]])</f>
        <v>2021</v>
      </c>
    </row>
    <row r="168" spans="1:16" x14ac:dyDescent="0.3">
      <c r="A168" s="2">
        <v>44418</v>
      </c>
      <c r="B168" s="3" t="s">
        <v>34</v>
      </c>
      <c r="C168" s="4">
        <v>4</v>
      </c>
      <c r="D168" s="4" t="s">
        <v>7</v>
      </c>
      <c r="E168" s="4" t="s">
        <v>10</v>
      </c>
      <c r="F168" s="5">
        <v>0</v>
      </c>
      <c r="G168" t="str">
        <f>VLOOKUP(InputData[[#This Row],[PRODUCT ID]],MasterData[],2,0)</f>
        <v>Product05</v>
      </c>
      <c r="H168" t="str">
        <f>VLOOKUP(InputData[[#This Row],[PRODUCT ID]],MasterData[],3,0)</f>
        <v>Category01</v>
      </c>
      <c r="I168"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Row],[SELLING PRICE]]*InputData[[#This Row],[QUANTITY]]</f>
        <v>622.44000000000005</v>
      </c>
      <c r="N168" s="7">
        <f>DAY(InputData[[#This Row],[DATE]])</f>
        <v>10</v>
      </c>
      <c r="O168" s="7" t="str">
        <f>TEXT(InputData[[#This Row],[DATE]],"MMM")</f>
        <v>Aug</v>
      </c>
      <c r="P168" s="7">
        <f>YEAR(InputData[[#This Row],[DATE]])</f>
        <v>2021</v>
      </c>
    </row>
    <row r="169" spans="1:16" x14ac:dyDescent="0.3">
      <c r="A169" s="2">
        <v>44418</v>
      </c>
      <c r="B169" s="3" t="s">
        <v>21</v>
      </c>
      <c r="C169" s="4">
        <v>10</v>
      </c>
      <c r="D169" s="4" t="s">
        <v>8</v>
      </c>
      <c r="E169" s="4" t="s">
        <v>10</v>
      </c>
      <c r="F169" s="5">
        <v>0</v>
      </c>
      <c r="G169" t="str">
        <f>VLOOKUP(InputData[[#This Row],[PRODUCT ID]],MasterData[],2,0)</f>
        <v>Product44</v>
      </c>
      <c r="H169" t="str">
        <f>VLOOKUP(InputData[[#This Row],[PRODUCT ID]],MasterData[],3,0)</f>
        <v>Category05</v>
      </c>
      <c r="I169"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Row],[SELLING PRICE]]*InputData[[#This Row],[QUANTITY]]</f>
        <v>820.8</v>
      </c>
      <c r="N169" s="7">
        <f>DAY(InputData[[#This Row],[DATE]])</f>
        <v>10</v>
      </c>
      <c r="O169" s="7" t="str">
        <f>TEXT(InputData[[#This Row],[DATE]],"MMM")</f>
        <v>Aug</v>
      </c>
      <c r="P169" s="7">
        <f>YEAR(InputData[[#This Row],[DATE]])</f>
        <v>2021</v>
      </c>
    </row>
    <row r="170" spans="1:16" x14ac:dyDescent="0.3">
      <c r="A170" s="2">
        <v>44418</v>
      </c>
      <c r="B170" s="3" t="s">
        <v>25</v>
      </c>
      <c r="C170" s="4">
        <v>6</v>
      </c>
      <c r="D170" s="4" t="s">
        <v>12</v>
      </c>
      <c r="E170" s="4" t="s">
        <v>10</v>
      </c>
      <c r="F170" s="5">
        <v>0</v>
      </c>
      <c r="G170" t="str">
        <f>VLOOKUP(InputData[[#This Row],[PRODUCT ID]],MasterData[],2,0)</f>
        <v>Product06</v>
      </c>
      <c r="H170" t="str">
        <f>VLOOKUP(InputData[[#This Row],[PRODUCT ID]],MasterData[],3,0)</f>
        <v>Category01</v>
      </c>
      <c r="I170"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Row],[SELLING PRICE]]*InputData[[#This Row],[QUANTITY]]</f>
        <v>513</v>
      </c>
      <c r="N170" s="7">
        <f>DAY(InputData[[#This Row],[DATE]])</f>
        <v>10</v>
      </c>
      <c r="O170" s="7" t="str">
        <f>TEXT(InputData[[#This Row],[DATE]],"MMM")</f>
        <v>Aug</v>
      </c>
      <c r="P170" s="7">
        <f>YEAR(InputData[[#This Row],[DATE]])</f>
        <v>2021</v>
      </c>
    </row>
    <row r="171" spans="1:16" x14ac:dyDescent="0.3">
      <c r="A171" s="2">
        <v>44419</v>
      </c>
      <c r="B171" s="3" t="s">
        <v>22</v>
      </c>
      <c r="C171" s="4">
        <v>4</v>
      </c>
      <c r="D171" s="4" t="s">
        <v>12</v>
      </c>
      <c r="E171" s="4" t="s">
        <v>8</v>
      </c>
      <c r="F171" s="5">
        <v>0</v>
      </c>
      <c r="G171" t="str">
        <f>VLOOKUP(InputData[[#This Row],[PRODUCT ID]],MasterData[],2,0)</f>
        <v>Product23</v>
      </c>
      <c r="H171" t="str">
        <f>VLOOKUP(InputData[[#This Row],[PRODUCT ID]],MasterData[],3,0)</f>
        <v>Category03</v>
      </c>
      <c r="I171"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Row],[SELLING PRICE]]*InputData[[#This Row],[QUANTITY]]</f>
        <v>597.84</v>
      </c>
      <c r="N171" s="7">
        <f>DAY(InputData[[#This Row],[DATE]])</f>
        <v>11</v>
      </c>
      <c r="O171" s="7" t="str">
        <f>TEXT(InputData[[#This Row],[DATE]],"MMM")</f>
        <v>Aug</v>
      </c>
      <c r="P171" s="7">
        <f>YEAR(InputData[[#This Row],[DATE]])</f>
        <v>2021</v>
      </c>
    </row>
    <row r="172" spans="1:16" x14ac:dyDescent="0.3">
      <c r="A172" s="2">
        <v>44421</v>
      </c>
      <c r="B172" s="3" t="s">
        <v>41</v>
      </c>
      <c r="C172" s="4">
        <v>13</v>
      </c>
      <c r="D172" s="4" t="s">
        <v>12</v>
      </c>
      <c r="E172" s="4" t="s">
        <v>8</v>
      </c>
      <c r="F172" s="5">
        <v>0</v>
      </c>
      <c r="G172" t="str">
        <f>VLOOKUP(InputData[[#This Row],[PRODUCT ID]],MasterData[],2,0)</f>
        <v>Product11</v>
      </c>
      <c r="H172" t="str">
        <f>VLOOKUP(InputData[[#This Row],[PRODUCT ID]],MasterData[],3,0)</f>
        <v>Category02</v>
      </c>
      <c r="I172"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Row],[SELLING PRICE]]*InputData[[#This Row],[QUANTITY]]</f>
        <v>629.19999999999993</v>
      </c>
      <c r="N172" s="7">
        <f>DAY(InputData[[#This Row],[DATE]])</f>
        <v>13</v>
      </c>
      <c r="O172" s="7" t="str">
        <f>TEXT(InputData[[#This Row],[DATE]],"MMM")</f>
        <v>Aug</v>
      </c>
      <c r="P172" s="7">
        <f>YEAR(InputData[[#This Row],[DATE]])</f>
        <v>2021</v>
      </c>
    </row>
    <row r="173" spans="1:16" x14ac:dyDescent="0.3">
      <c r="A173" s="2">
        <v>44421</v>
      </c>
      <c r="B173" s="3" t="s">
        <v>36</v>
      </c>
      <c r="C173" s="4">
        <v>9</v>
      </c>
      <c r="D173" s="4" t="s">
        <v>12</v>
      </c>
      <c r="E173" s="4" t="s">
        <v>8</v>
      </c>
      <c r="F173" s="5">
        <v>0</v>
      </c>
      <c r="G173" t="str">
        <f>VLOOKUP(InputData[[#This Row],[PRODUCT ID]],MasterData[],2,0)</f>
        <v>Product27</v>
      </c>
      <c r="H173" t="str">
        <f>VLOOKUP(InputData[[#This Row],[PRODUCT ID]],MasterData[],3,0)</f>
        <v>Category04</v>
      </c>
      <c r="I173"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Row],[SELLING PRICE]]*InputData[[#This Row],[QUANTITY]]</f>
        <v>514.08000000000004</v>
      </c>
      <c r="N173" s="7">
        <f>DAY(InputData[[#This Row],[DATE]])</f>
        <v>13</v>
      </c>
      <c r="O173" s="7" t="str">
        <f>TEXT(InputData[[#This Row],[DATE]],"MMM")</f>
        <v>Aug</v>
      </c>
      <c r="P173" s="7">
        <f>YEAR(InputData[[#This Row],[DATE]])</f>
        <v>2021</v>
      </c>
    </row>
    <row r="174" spans="1:16" x14ac:dyDescent="0.3">
      <c r="A174" s="2">
        <v>44424</v>
      </c>
      <c r="B174" s="3" t="s">
        <v>16</v>
      </c>
      <c r="C174" s="4">
        <v>3</v>
      </c>
      <c r="D174" s="4" t="s">
        <v>8</v>
      </c>
      <c r="E174" s="4" t="s">
        <v>8</v>
      </c>
      <c r="F174" s="5">
        <v>0</v>
      </c>
      <c r="G174" t="str">
        <f>VLOOKUP(InputData[[#This Row],[PRODUCT ID]],MasterData[],2,0)</f>
        <v>Product03</v>
      </c>
      <c r="H174" t="str">
        <f>VLOOKUP(InputData[[#This Row],[PRODUCT ID]],MasterData[],3,0)</f>
        <v>Category01</v>
      </c>
      <c r="I174"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Row],[SELLING PRICE]]*InputData[[#This Row],[QUANTITY]]</f>
        <v>242.82</v>
      </c>
      <c r="N174" s="7">
        <f>DAY(InputData[[#This Row],[DATE]])</f>
        <v>16</v>
      </c>
      <c r="O174" s="7" t="str">
        <f>TEXT(InputData[[#This Row],[DATE]],"MMM")</f>
        <v>Aug</v>
      </c>
      <c r="P174" s="7">
        <f>YEAR(InputData[[#This Row],[DATE]])</f>
        <v>2021</v>
      </c>
    </row>
    <row r="175" spans="1:16" x14ac:dyDescent="0.3">
      <c r="A175" s="2">
        <v>44426</v>
      </c>
      <c r="B175" s="3" t="s">
        <v>17</v>
      </c>
      <c r="C175" s="4">
        <v>6</v>
      </c>
      <c r="D175" s="4" t="s">
        <v>12</v>
      </c>
      <c r="E175" s="4" t="s">
        <v>8</v>
      </c>
      <c r="F175" s="5">
        <v>0</v>
      </c>
      <c r="G175" t="str">
        <f>VLOOKUP(InputData[[#This Row],[PRODUCT ID]],MasterData[],2,0)</f>
        <v>Product25</v>
      </c>
      <c r="H175" t="str">
        <f>VLOOKUP(InputData[[#This Row],[PRODUCT ID]],MasterData[],3,0)</f>
        <v>Category03</v>
      </c>
      <c r="I175"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Row],[SELLING PRICE]]*InputData[[#This Row],[QUANTITY]]</f>
        <v>49.980000000000004</v>
      </c>
      <c r="N175" s="7">
        <f>DAY(InputData[[#This Row],[DATE]])</f>
        <v>18</v>
      </c>
      <c r="O175" s="7" t="str">
        <f>TEXT(InputData[[#This Row],[DATE]],"MMM")</f>
        <v>Aug</v>
      </c>
      <c r="P175" s="7">
        <f>YEAR(InputData[[#This Row],[DATE]])</f>
        <v>2021</v>
      </c>
    </row>
    <row r="176" spans="1:16" x14ac:dyDescent="0.3">
      <c r="A176" s="2">
        <v>44428</v>
      </c>
      <c r="B176" s="3" t="s">
        <v>24</v>
      </c>
      <c r="C176" s="4">
        <v>15</v>
      </c>
      <c r="D176" s="4" t="s">
        <v>12</v>
      </c>
      <c r="E176" s="4" t="s">
        <v>10</v>
      </c>
      <c r="F176" s="5">
        <v>0</v>
      </c>
      <c r="G176" t="str">
        <f>VLOOKUP(InputData[[#This Row],[PRODUCT ID]],MasterData[],2,0)</f>
        <v>Product20</v>
      </c>
      <c r="H176" t="str">
        <f>VLOOKUP(InputData[[#This Row],[PRODUCT ID]],MasterData[],3,0)</f>
        <v>Category03</v>
      </c>
      <c r="I176"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Row],[SELLING PRICE]]*InputData[[#This Row],[QUANTITY]]</f>
        <v>1143.75</v>
      </c>
      <c r="N176" s="7">
        <f>DAY(InputData[[#This Row],[DATE]])</f>
        <v>20</v>
      </c>
      <c r="O176" s="7" t="str">
        <f>TEXT(InputData[[#This Row],[DATE]],"MMM")</f>
        <v>Aug</v>
      </c>
      <c r="P176" s="7">
        <f>YEAR(InputData[[#This Row],[DATE]])</f>
        <v>2021</v>
      </c>
    </row>
    <row r="177" spans="1:16" x14ac:dyDescent="0.3">
      <c r="A177" s="2">
        <v>44428</v>
      </c>
      <c r="B177" s="3" t="s">
        <v>15</v>
      </c>
      <c r="C177" s="4">
        <v>9</v>
      </c>
      <c r="D177" s="4" t="s">
        <v>12</v>
      </c>
      <c r="E177" s="4" t="s">
        <v>8</v>
      </c>
      <c r="F177" s="5">
        <v>0</v>
      </c>
      <c r="G177" t="str">
        <f>VLOOKUP(InputData[[#This Row],[PRODUCT ID]],MasterData[],2,0)</f>
        <v>Product31</v>
      </c>
      <c r="H177" t="str">
        <f>VLOOKUP(InputData[[#This Row],[PRODUCT ID]],MasterData[],3,0)</f>
        <v>Category04</v>
      </c>
      <c r="I17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Row],[SELLING PRICE]]*InputData[[#This Row],[QUANTITY]]</f>
        <v>937.43999999999994</v>
      </c>
      <c r="N177" s="7">
        <f>DAY(InputData[[#This Row],[DATE]])</f>
        <v>20</v>
      </c>
      <c r="O177" s="7" t="str">
        <f>TEXT(InputData[[#This Row],[DATE]],"MMM")</f>
        <v>Aug</v>
      </c>
      <c r="P177" s="7">
        <f>YEAR(InputData[[#This Row],[DATE]])</f>
        <v>2021</v>
      </c>
    </row>
    <row r="178" spans="1:16" x14ac:dyDescent="0.3">
      <c r="A178" s="2">
        <v>44428</v>
      </c>
      <c r="B178" s="3" t="s">
        <v>43</v>
      </c>
      <c r="C178" s="4">
        <v>13</v>
      </c>
      <c r="D178" s="4" t="s">
        <v>12</v>
      </c>
      <c r="E178" s="4" t="s">
        <v>8</v>
      </c>
      <c r="F178" s="5">
        <v>0</v>
      </c>
      <c r="G178" t="str">
        <f>VLOOKUP(InputData[[#This Row],[PRODUCT ID]],MasterData[],2,0)</f>
        <v>Product28</v>
      </c>
      <c r="H178" t="str">
        <f>VLOOKUP(InputData[[#This Row],[PRODUCT ID]],MasterData[],3,0)</f>
        <v>Category04</v>
      </c>
      <c r="I178"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Row],[SELLING PRICE]]*InputData[[#This Row],[QUANTITY]]</f>
        <v>543.53</v>
      </c>
      <c r="N178" s="7">
        <f>DAY(InputData[[#This Row],[DATE]])</f>
        <v>20</v>
      </c>
      <c r="O178" s="7" t="str">
        <f>TEXT(InputData[[#This Row],[DATE]],"MMM")</f>
        <v>Aug</v>
      </c>
      <c r="P178" s="7">
        <f>YEAR(InputData[[#This Row],[DATE]])</f>
        <v>2021</v>
      </c>
    </row>
    <row r="179" spans="1:16" x14ac:dyDescent="0.3">
      <c r="A179" s="2">
        <v>44434</v>
      </c>
      <c r="B179" s="3" t="s">
        <v>44</v>
      </c>
      <c r="C179" s="4">
        <v>4</v>
      </c>
      <c r="D179" s="4" t="s">
        <v>12</v>
      </c>
      <c r="E179" s="4" t="s">
        <v>8</v>
      </c>
      <c r="F179" s="5">
        <v>0</v>
      </c>
      <c r="G179" t="str">
        <f>VLOOKUP(InputData[[#This Row],[PRODUCT ID]],MasterData[],2,0)</f>
        <v>Product39</v>
      </c>
      <c r="H179" t="str">
        <f>VLOOKUP(InputData[[#This Row],[PRODUCT ID]],MasterData[],3,0)</f>
        <v>Category05</v>
      </c>
      <c r="I179"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Row],[SELLING PRICE]]*InputData[[#This Row],[QUANTITY]]</f>
        <v>170.2</v>
      </c>
      <c r="N179" s="7">
        <f>DAY(InputData[[#This Row],[DATE]])</f>
        <v>26</v>
      </c>
      <c r="O179" s="7" t="str">
        <f>TEXT(InputData[[#This Row],[DATE]],"MMM")</f>
        <v>Aug</v>
      </c>
      <c r="P179" s="7">
        <f>YEAR(InputData[[#This Row],[DATE]])</f>
        <v>2021</v>
      </c>
    </row>
    <row r="180" spans="1:16" x14ac:dyDescent="0.3">
      <c r="A180" s="2">
        <v>44437</v>
      </c>
      <c r="B180" s="3" t="s">
        <v>23</v>
      </c>
      <c r="C180" s="4">
        <v>12</v>
      </c>
      <c r="D180" s="4" t="s">
        <v>7</v>
      </c>
      <c r="E180" s="4" t="s">
        <v>8</v>
      </c>
      <c r="F180" s="5">
        <v>0</v>
      </c>
      <c r="G180" t="str">
        <f>VLOOKUP(InputData[[#This Row],[PRODUCT ID]],MasterData[],2,0)</f>
        <v>Product34</v>
      </c>
      <c r="H180" t="str">
        <f>VLOOKUP(InputData[[#This Row],[PRODUCT ID]],MasterData[],3,0)</f>
        <v>Category04</v>
      </c>
      <c r="I180"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Row],[SELLING PRICE]]*InputData[[#This Row],[QUANTITY]]</f>
        <v>699.59999999999991</v>
      </c>
      <c r="N180" s="7">
        <f>DAY(InputData[[#This Row],[DATE]])</f>
        <v>29</v>
      </c>
      <c r="O180" s="7" t="str">
        <f>TEXT(InputData[[#This Row],[DATE]],"MMM")</f>
        <v>Aug</v>
      </c>
      <c r="P180" s="7">
        <f>YEAR(InputData[[#This Row],[DATE]])</f>
        <v>2021</v>
      </c>
    </row>
    <row r="181" spans="1:16" x14ac:dyDescent="0.3">
      <c r="A181" s="2">
        <v>44438</v>
      </c>
      <c r="B181" s="3" t="s">
        <v>11</v>
      </c>
      <c r="C181" s="4">
        <v>13</v>
      </c>
      <c r="D181" s="4" t="s">
        <v>12</v>
      </c>
      <c r="E181" s="4" t="s">
        <v>8</v>
      </c>
      <c r="F181" s="5">
        <v>0</v>
      </c>
      <c r="G181" t="str">
        <f>VLOOKUP(InputData[[#This Row],[PRODUCT ID]],MasterData[],2,0)</f>
        <v>Product13</v>
      </c>
      <c r="H181" t="str">
        <f>VLOOKUP(InputData[[#This Row],[PRODUCT ID]],MasterData[],3,0)</f>
        <v>Category02</v>
      </c>
      <c r="I181"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Row],[SELLING PRICE]]*InputData[[#This Row],[QUANTITY]]</f>
        <v>1587.04</v>
      </c>
      <c r="N181" s="7">
        <f>DAY(InputData[[#This Row],[DATE]])</f>
        <v>30</v>
      </c>
      <c r="O181" s="7" t="str">
        <f>TEXT(InputData[[#This Row],[DATE]],"MMM")</f>
        <v>Aug</v>
      </c>
      <c r="P181" s="7">
        <f>YEAR(InputData[[#This Row],[DATE]])</f>
        <v>2021</v>
      </c>
    </row>
    <row r="182" spans="1:16" x14ac:dyDescent="0.3">
      <c r="A182" s="2">
        <v>44439</v>
      </c>
      <c r="B182" s="3" t="s">
        <v>26</v>
      </c>
      <c r="C182" s="4">
        <v>2</v>
      </c>
      <c r="D182" s="4" t="s">
        <v>12</v>
      </c>
      <c r="E182" s="4" t="s">
        <v>8</v>
      </c>
      <c r="F182" s="5">
        <v>0</v>
      </c>
      <c r="G182" t="str">
        <f>VLOOKUP(InputData[[#This Row],[PRODUCT ID]],MasterData[],2,0)</f>
        <v>Product01</v>
      </c>
      <c r="H182" t="str">
        <f>VLOOKUP(InputData[[#This Row],[PRODUCT ID]],MasterData[],3,0)</f>
        <v>Category01</v>
      </c>
      <c r="I182"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Row],[SELLING PRICE]]*InputData[[#This Row],[QUANTITY]]</f>
        <v>207.76</v>
      </c>
      <c r="N182" s="7">
        <f>DAY(InputData[[#This Row],[DATE]])</f>
        <v>31</v>
      </c>
      <c r="O182" s="7" t="str">
        <f>TEXT(InputData[[#This Row],[DATE]],"MMM")</f>
        <v>Aug</v>
      </c>
      <c r="P182" s="7">
        <f>YEAR(InputData[[#This Row],[DATE]])</f>
        <v>2021</v>
      </c>
    </row>
    <row r="183" spans="1:16" x14ac:dyDescent="0.3">
      <c r="A183" s="2">
        <v>44439</v>
      </c>
      <c r="B183" s="3" t="s">
        <v>14</v>
      </c>
      <c r="C183" s="4">
        <v>11</v>
      </c>
      <c r="D183" s="4" t="s">
        <v>12</v>
      </c>
      <c r="E183" s="4" t="s">
        <v>8</v>
      </c>
      <c r="F183" s="5">
        <v>0</v>
      </c>
      <c r="G183" t="str">
        <f>VLOOKUP(InputData[[#This Row],[PRODUCT ID]],MasterData[],2,0)</f>
        <v>Product35</v>
      </c>
      <c r="H183" t="str">
        <f>VLOOKUP(InputData[[#This Row],[PRODUCT ID]],MasterData[],3,0)</f>
        <v>Category04</v>
      </c>
      <c r="I183"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Row],[SELLING PRICE]]*InputData[[#This Row],[QUANTITY]]</f>
        <v>73.7</v>
      </c>
      <c r="N183" s="7">
        <f>DAY(InputData[[#This Row],[DATE]])</f>
        <v>31</v>
      </c>
      <c r="O183" s="7" t="str">
        <f>TEXT(InputData[[#This Row],[DATE]],"MMM")</f>
        <v>Aug</v>
      </c>
      <c r="P183" s="7">
        <f>YEAR(InputData[[#This Row],[DATE]])</f>
        <v>2021</v>
      </c>
    </row>
    <row r="184" spans="1:16" x14ac:dyDescent="0.3">
      <c r="A184" s="2">
        <v>44440</v>
      </c>
      <c r="B184" s="3" t="s">
        <v>6</v>
      </c>
      <c r="C184" s="4">
        <v>1</v>
      </c>
      <c r="D184" s="4" t="s">
        <v>7</v>
      </c>
      <c r="E184" s="4" t="s">
        <v>10</v>
      </c>
      <c r="F184" s="5">
        <v>0</v>
      </c>
      <c r="G184" t="str">
        <f>VLOOKUP(InputData[[#This Row],[PRODUCT ID]],MasterData[],2,0)</f>
        <v>Product24</v>
      </c>
      <c r="H184" t="str">
        <f>VLOOKUP(InputData[[#This Row],[PRODUCT ID]],MasterData[],3,0)</f>
        <v>Category03</v>
      </c>
      <c r="I184"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Row],[SELLING PRICE]]*InputData[[#This Row],[QUANTITY]]</f>
        <v>156.96</v>
      </c>
      <c r="N184" s="7">
        <f>DAY(InputData[[#This Row],[DATE]])</f>
        <v>1</v>
      </c>
      <c r="O184" s="7" t="str">
        <f>TEXT(InputData[[#This Row],[DATE]],"MMM")</f>
        <v>Sep</v>
      </c>
      <c r="P184" s="7">
        <f>YEAR(InputData[[#This Row],[DATE]])</f>
        <v>2021</v>
      </c>
    </row>
    <row r="185" spans="1:16" x14ac:dyDescent="0.3">
      <c r="A185" s="2">
        <v>44440</v>
      </c>
      <c r="B185" s="3" t="s">
        <v>16</v>
      </c>
      <c r="C185" s="4">
        <v>14</v>
      </c>
      <c r="D185" s="4" t="s">
        <v>8</v>
      </c>
      <c r="E185" s="4" t="s">
        <v>8</v>
      </c>
      <c r="F185" s="5">
        <v>0</v>
      </c>
      <c r="G185" t="str">
        <f>VLOOKUP(InputData[[#This Row],[PRODUCT ID]],MasterData[],2,0)</f>
        <v>Product03</v>
      </c>
      <c r="H185" t="str">
        <f>VLOOKUP(InputData[[#This Row],[PRODUCT ID]],MasterData[],3,0)</f>
        <v>Category01</v>
      </c>
      <c r="I185"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Row],[SELLING PRICE]]*InputData[[#This Row],[QUANTITY]]</f>
        <v>1133.1599999999999</v>
      </c>
      <c r="N185" s="7">
        <f>DAY(InputData[[#This Row],[DATE]])</f>
        <v>1</v>
      </c>
      <c r="O185" s="7" t="str">
        <f>TEXT(InputData[[#This Row],[DATE]],"MMM")</f>
        <v>Sep</v>
      </c>
      <c r="P185" s="7">
        <f>YEAR(InputData[[#This Row],[DATE]])</f>
        <v>2021</v>
      </c>
    </row>
    <row r="186" spans="1:16" x14ac:dyDescent="0.3">
      <c r="A186" s="2">
        <v>44442</v>
      </c>
      <c r="B186" s="3" t="s">
        <v>51</v>
      </c>
      <c r="C186" s="4">
        <v>8</v>
      </c>
      <c r="D186" s="4" t="s">
        <v>12</v>
      </c>
      <c r="E186" s="4" t="s">
        <v>8</v>
      </c>
      <c r="F186" s="5">
        <v>0</v>
      </c>
      <c r="G186" t="str">
        <f>VLOOKUP(InputData[[#This Row],[PRODUCT ID]],MasterData[],2,0)</f>
        <v>Product41</v>
      </c>
      <c r="H186" t="str">
        <f>VLOOKUP(InputData[[#This Row],[PRODUCT ID]],MasterData[],3,0)</f>
        <v>Category05</v>
      </c>
      <c r="I186"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Row],[SELLING PRICE]]*InputData[[#This Row],[QUANTITY]]</f>
        <v>1391.04</v>
      </c>
      <c r="N186" s="7">
        <f>DAY(InputData[[#This Row],[DATE]])</f>
        <v>3</v>
      </c>
      <c r="O186" s="7" t="str">
        <f>TEXT(InputData[[#This Row],[DATE]],"MMM")</f>
        <v>Sep</v>
      </c>
      <c r="P186" s="7">
        <f>YEAR(InputData[[#This Row],[DATE]])</f>
        <v>2021</v>
      </c>
    </row>
    <row r="187" spans="1:16" x14ac:dyDescent="0.3">
      <c r="A187" s="2">
        <v>44443</v>
      </c>
      <c r="B187" s="3" t="s">
        <v>43</v>
      </c>
      <c r="C187" s="4">
        <v>7</v>
      </c>
      <c r="D187" s="4" t="s">
        <v>12</v>
      </c>
      <c r="E187" s="4" t="s">
        <v>8</v>
      </c>
      <c r="F187" s="5">
        <v>0</v>
      </c>
      <c r="G187" t="str">
        <f>VLOOKUP(InputData[[#This Row],[PRODUCT ID]],MasterData[],2,0)</f>
        <v>Product28</v>
      </c>
      <c r="H187" t="str">
        <f>VLOOKUP(InputData[[#This Row],[PRODUCT ID]],MasterData[],3,0)</f>
        <v>Category04</v>
      </c>
      <c r="I18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Row],[SELLING PRICE]]*InputData[[#This Row],[QUANTITY]]</f>
        <v>292.67</v>
      </c>
      <c r="N187" s="7">
        <f>DAY(InputData[[#This Row],[DATE]])</f>
        <v>4</v>
      </c>
      <c r="O187" s="7" t="str">
        <f>TEXT(InputData[[#This Row],[DATE]],"MMM")</f>
        <v>Sep</v>
      </c>
      <c r="P187" s="7">
        <f>YEAR(InputData[[#This Row],[DATE]])</f>
        <v>2021</v>
      </c>
    </row>
    <row r="188" spans="1:16" x14ac:dyDescent="0.3">
      <c r="A188" s="2">
        <v>44443</v>
      </c>
      <c r="B188" s="3" t="s">
        <v>22</v>
      </c>
      <c r="C188" s="4">
        <v>15</v>
      </c>
      <c r="D188" s="4" t="s">
        <v>12</v>
      </c>
      <c r="E188" s="4" t="s">
        <v>8</v>
      </c>
      <c r="F188" s="5">
        <v>0</v>
      </c>
      <c r="G188" t="str">
        <f>VLOOKUP(InputData[[#This Row],[PRODUCT ID]],MasterData[],2,0)</f>
        <v>Product23</v>
      </c>
      <c r="H188" t="str">
        <f>VLOOKUP(InputData[[#This Row],[PRODUCT ID]],MasterData[],3,0)</f>
        <v>Category03</v>
      </c>
      <c r="I188"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Row],[SELLING PRICE]]*InputData[[#This Row],[QUANTITY]]</f>
        <v>2241.9</v>
      </c>
      <c r="N188" s="7">
        <f>DAY(InputData[[#This Row],[DATE]])</f>
        <v>4</v>
      </c>
      <c r="O188" s="7" t="str">
        <f>TEXT(InputData[[#This Row],[DATE]],"MMM")</f>
        <v>Sep</v>
      </c>
      <c r="P188" s="7">
        <f>YEAR(InputData[[#This Row],[DATE]])</f>
        <v>2021</v>
      </c>
    </row>
    <row r="189" spans="1:16" x14ac:dyDescent="0.3">
      <c r="A189" s="2">
        <v>44444</v>
      </c>
      <c r="B189" s="3" t="s">
        <v>28</v>
      </c>
      <c r="C189" s="4">
        <v>1</v>
      </c>
      <c r="D189" s="4" t="s">
        <v>12</v>
      </c>
      <c r="E189" s="4" t="s">
        <v>10</v>
      </c>
      <c r="F189" s="5">
        <v>0</v>
      </c>
      <c r="G189" t="str">
        <f>VLOOKUP(InputData[[#This Row],[PRODUCT ID]],MasterData[],2,0)</f>
        <v>Product32</v>
      </c>
      <c r="H189" t="str">
        <f>VLOOKUP(InputData[[#This Row],[PRODUCT ID]],MasterData[],3,0)</f>
        <v>Category04</v>
      </c>
      <c r="I189"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Row],[SELLING PRICE]]*InputData[[#This Row],[QUANTITY]]</f>
        <v>117.48</v>
      </c>
      <c r="N189" s="7">
        <f>DAY(InputData[[#This Row],[DATE]])</f>
        <v>5</v>
      </c>
      <c r="O189" s="7" t="str">
        <f>TEXT(InputData[[#This Row],[DATE]],"MMM")</f>
        <v>Sep</v>
      </c>
      <c r="P189" s="7">
        <f>YEAR(InputData[[#This Row],[DATE]])</f>
        <v>2021</v>
      </c>
    </row>
    <row r="190" spans="1:16" x14ac:dyDescent="0.3">
      <c r="A190" s="2">
        <v>44446</v>
      </c>
      <c r="B190" s="3" t="s">
        <v>50</v>
      </c>
      <c r="C190" s="4">
        <v>5</v>
      </c>
      <c r="D190" s="4" t="s">
        <v>12</v>
      </c>
      <c r="E190" s="4" t="s">
        <v>8</v>
      </c>
      <c r="F190" s="5">
        <v>0</v>
      </c>
      <c r="G190" t="str">
        <f>VLOOKUP(InputData[[#This Row],[PRODUCT ID]],MasterData[],2,0)</f>
        <v>Product19</v>
      </c>
      <c r="H190" t="str">
        <f>VLOOKUP(InputData[[#This Row],[PRODUCT ID]],MasterData[],3,0)</f>
        <v>Category02</v>
      </c>
      <c r="I190"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Row],[SELLING PRICE]]*InputData[[#This Row],[QUANTITY]]</f>
        <v>1050</v>
      </c>
      <c r="N190" s="7">
        <f>DAY(InputData[[#This Row],[DATE]])</f>
        <v>7</v>
      </c>
      <c r="O190" s="7" t="str">
        <f>TEXT(InputData[[#This Row],[DATE]],"MMM")</f>
        <v>Sep</v>
      </c>
      <c r="P190" s="7">
        <f>YEAR(InputData[[#This Row],[DATE]])</f>
        <v>2021</v>
      </c>
    </row>
    <row r="191" spans="1:16" x14ac:dyDescent="0.3">
      <c r="A191" s="2">
        <v>44448</v>
      </c>
      <c r="B191" s="3" t="s">
        <v>21</v>
      </c>
      <c r="C191" s="4">
        <v>4</v>
      </c>
      <c r="D191" s="4" t="s">
        <v>12</v>
      </c>
      <c r="E191" s="4" t="s">
        <v>8</v>
      </c>
      <c r="F191" s="5">
        <v>0</v>
      </c>
      <c r="G191" t="str">
        <f>VLOOKUP(InputData[[#This Row],[PRODUCT ID]],MasterData[],2,0)</f>
        <v>Product44</v>
      </c>
      <c r="H191" t="str">
        <f>VLOOKUP(InputData[[#This Row],[PRODUCT ID]],MasterData[],3,0)</f>
        <v>Category05</v>
      </c>
      <c r="I191"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Row],[SELLING PRICE]]*InputData[[#This Row],[QUANTITY]]</f>
        <v>328.32</v>
      </c>
      <c r="N191" s="7">
        <f>DAY(InputData[[#This Row],[DATE]])</f>
        <v>9</v>
      </c>
      <c r="O191" s="7" t="str">
        <f>TEXT(InputData[[#This Row],[DATE]],"MMM")</f>
        <v>Sep</v>
      </c>
      <c r="P191" s="7">
        <f>YEAR(InputData[[#This Row],[DATE]])</f>
        <v>2021</v>
      </c>
    </row>
    <row r="192" spans="1:16" x14ac:dyDescent="0.3">
      <c r="A192" s="2">
        <v>44449</v>
      </c>
      <c r="B192" s="3" t="s">
        <v>38</v>
      </c>
      <c r="C192" s="4">
        <v>6</v>
      </c>
      <c r="D192" s="4" t="s">
        <v>12</v>
      </c>
      <c r="E192" s="4" t="s">
        <v>8</v>
      </c>
      <c r="F192" s="5">
        <v>0</v>
      </c>
      <c r="G192" t="str">
        <f>VLOOKUP(InputData[[#This Row],[PRODUCT ID]],MasterData[],2,0)</f>
        <v>Product30</v>
      </c>
      <c r="H192" t="str">
        <f>VLOOKUP(InputData[[#This Row],[PRODUCT ID]],MasterData[],3,0)</f>
        <v>Category04</v>
      </c>
      <c r="I192"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Row],[SELLING PRICE]]*InputData[[#This Row],[QUANTITY]]</f>
        <v>1207.68</v>
      </c>
      <c r="N192" s="7">
        <f>DAY(InputData[[#This Row],[DATE]])</f>
        <v>10</v>
      </c>
      <c r="O192" s="7" t="str">
        <f>TEXT(InputData[[#This Row],[DATE]],"MMM")</f>
        <v>Sep</v>
      </c>
      <c r="P192" s="7">
        <f>YEAR(InputData[[#This Row],[DATE]])</f>
        <v>2021</v>
      </c>
    </row>
    <row r="193" spans="1:16" x14ac:dyDescent="0.3">
      <c r="A193" s="2">
        <v>44449</v>
      </c>
      <c r="B193" s="3" t="s">
        <v>26</v>
      </c>
      <c r="C193" s="4">
        <v>9</v>
      </c>
      <c r="D193" s="4" t="s">
        <v>7</v>
      </c>
      <c r="E193" s="4" t="s">
        <v>8</v>
      </c>
      <c r="F193" s="5">
        <v>0</v>
      </c>
      <c r="G193" t="str">
        <f>VLOOKUP(InputData[[#This Row],[PRODUCT ID]],MasterData[],2,0)</f>
        <v>Product01</v>
      </c>
      <c r="H193" t="str">
        <f>VLOOKUP(InputData[[#This Row],[PRODUCT ID]],MasterData[],3,0)</f>
        <v>Category01</v>
      </c>
      <c r="I193"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Row],[SELLING PRICE]]*InputData[[#This Row],[QUANTITY]]</f>
        <v>934.92</v>
      </c>
      <c r="N193" s="7">
        <f>DAY(InputData[[#This Row],[DATE]])</f>
        <v>10</v>
      </c>
      <c r="O193" s="7" t="str">
        <f>TEXT(InputData[[#This Row],[DATE]],"MMM")</f>
        <v>Sep</v>
      </c>
      <c r="P193" s="7">
        <f>YEAR(InputData[[#This Row],[DATE]])</f>
        <v>2021</v>
      </c>
    </row>
    <row r="194" spans="1:16" x14ac:dyDescent="0.3">
      <c r="A194" s="2">
        <v>44449</v>
      </c>
      <c r="B194" s="3" t="s">
        <v>52</v>
      </c>
      <c r="C194" s="4">
        <v>2</v>
      </c>
      <c r="D194" s="4" t="s">
        <v>12</v>
      </c>
      <c r="E194" s="4" t="s">
        <v>8</v>
      </c>
      <c r="F194" s="5">
        <v>0</v>
      </c>
      <c r="G194" t="str">
        <f>VLOOKUP(InputData[[#This Row],[PRODUCT ID]],MasterData[],2,0)</f>
        <v>Product26</v>
      </c>
      <c r="H194" t="str">
        <f>VLOOKUP(InputData[[#This Row],[PRODUCT ID]],MasterData[],3,0)</f>
        <v>Category04</v>
      </c>
      <c r="I194"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Row],[SELLING PRICE]]*InputData[[#This Row],[QUANTITY]]</f>
        <v>49.32</v>
      </c>
      <c r="N194" s="7">
        <f>DAY(InputData[[#This Row],[DATE]])</f>
        <v>10</v>
      </c>
      <c r="O194" s="7" t="str">
        <f>TEXT(InputData[[#This Row],[DATE]],"MMM")</f>
        <v>Sep</v>
      </c>
      <c r="P194" s="7">
        <f>YEAR(InputData[[#This Row],[DATE]])</f>
        <v>2021</v>
      </c>
    </row>
    <row r="195" spans="1:16" x14ac:dyDescent="0.3">
      <c r="A195" s="2">
        <v>44450</v>
      </c>
      <c r="B195" s="3" t="s">
        <v>26</v>
      </c>
      <c r="C195" s="4">
        <v>6</v>
      </c>
      <c r="D195" s="4" t="s">
        <v>7</v>
      </c>
      <c r="E195" s="4" t="s">
        <v>8</v>
      </c>
      <c r="F195" s="5">
        <v>0</v>
      </c>
      <c r="G195" t="str">
        <f>VLOOKUP(InputData[[#This Row],[PRODUCT ID]],MasterData[],2,0)</f>
        <v>Product01</v>
      </c>
      <c r="H195" t="str">
        <f>VLOOKUP(InputData[[#This Row],[PRODUCT ID]],MasterData[],3,0)</f>
        <v>Category01</v>
      </c>
      <c r="I195"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Row],[SELLING PRICE]]*InputData[[#This Row],[QUANTITY]]</f>
        <v>623.28</v>
      </c>
      <c r="N195" s="7">
        <f>DAY(InputData[[#This Row],[DATE]])</f>
        <v>11</v>
      </c>
      <c r="O195" s="7" t="str">
        <f>TEXT(InputData[[#This Row],[DATE]],"MMM")</f>
        <v>Sep</v>
      </c>
      <c r="P195" s="7">
        <f>YEAR(InputData[[#This Row],[DATE]])</f>
        <v>2021</v>
      </c>
    </row>
    <row r="196" spans="1:16" x14ac:dyDescent="0.3">
      <c r="A196" s="2">
        <v>44452</v>
      </c>
      <c r="B196" s="3" t="s">
        <v>51</v>
      </c>
      <c r="C196" s="4">
        <v>7</v>
      </c>
      <c r="D196" s="4" t="s">
        <v>12</v>
      </c>
      <c r="E196" s="4" t="s">
        <v>10</v>
      </c>
      <c r="F196" s="5">
        <v>0</v>
      </c>
      <c r="G196" t="str">
        <f>VLOOKUP(InputData[[#This Row],[PRODUCT ID]],MasterData[],2,0)</f>
        <v>Product41</v>
      </c>
      <c r="H196" t="str">
        <f>VLOOKUP(InputData[[#This Row],[PRODUCT ID]],MasterData[],3,0)</f>
        <v>Category05</v>
      </c>
      <c r="I196"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Row],[SELLING PRICE]]*InputData[[#This Row],[QUANTITY]]</f>
        <v>1217.1599999999999</v>
      </c>
      <c r="N196" s="7">
        <f>DAY(InputData[[#This Row],[DATE]])</f>
        <v>13</v>
      </c>
      <c r="O196" s="7" t="str">
        <f>TEXT(InputData[[#This Row],[DATE]],"MMM")</f>
        <v>Sep</v>
      </c>
      <c r="P196" s="7">
        <f>YEAR(InputData[[#This Row],[DATE]])</f>
        <v>2021</v>
      </c>
    </row>
    <row r="197" spans="1:16" x14ac:dyDescent="0.3">
      <c r="A197" s="2">
        <v>44454</v>
      </c>
      <c r="B197" s="3" t="s">
        <v>20</v>
      </c>
      <c r="C197" s="4">
        <v>6</v>
      </c>
      <c r="D197" s="4" t="s">
        <v>12</v>
      </c>
      <c r="E197" s="4" t="s">
        <v>8</v>
      </c>
      <c r="F197" s="5">
        <v>0</v>
      </c>
      <c r="G197" t="str">
        <f>VLOOKUP(InputData[[#This Row],[PRODUCT ID]],MasterData[],2,0)</f>
        <v>Product42</v>
      </c>
      <c r="H197" t="str">
        <f>VLOOKUP(InputData[[#This Row],[PRODUCT ID]],MasterData[],3,0)</f>
        <v>Category05</v>
      </c>
      <c r="I19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Row],[SELLING PRICE]]*InputData[[#This Row],[QUANTITY]]</f>
        <v>972</v>
      </c>
      <c r="N197" s="7">
        <f>DAY(InputData[[#This Row],[DATE]])</f>
        <v>15</v>
      </c>
      <c r="O197" s="7" t="str">
        <f>TEXT(InputData[[#This Row],[DATE]],"MMM")</f>
        <v>Sep</v>
      </c>
      <c r="P197" s="7">
        <f>YEAR(InputData[[#This Row],[DATE]])</f>
        <v>2021</v>
      </c>
    </row>
    <row r="198" spans="1:16" x14ac:dyDescent="0.3">
      <c r="A198" s="2">
        <v>44454</v>
      </c>
      <c r="B198" s="3" t="s">
        <v>20</v>
      </c>
      <c r="C198" s="4">
        <v>14</v>
      </c>
      <c r="D198" s="4" t="s">
        <v>12</v>
      </c>
      <c r="E198" s="4" t="s">
        <v>8</v>
      </c>
      <c r="F198" s="5">
        <v>0</v>
      </c>
      <c r="G198" t="str">
        <f>VLOOKUP(InputData[[#This Row],[PRODUCT ID]],MasterData[],2,0)</f>
        <v>Product42</v>
      </c>
      <c r="H198" t="str">
        <f>VLOOKUP(InputData[[#This Row],[PRODUCT ID]],MasterData[],3,0)</f>
        <v>Category05</v>
      </c>
      <c r="I198"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Row],[SELLING PRICE]]*InputData[[#This Row],[QUANTITY]]</f>
        <v>2268</v>
      </c>
      <c r="N198" s="7">
        <f>DAY(InputData[[#This Row],[DATE]])</f>
        <v>15</v>
      </c>
      <c r="O198" s="7" t="str">
        <f>TEXT(InputData[[#This Row],[DATE]],"MMM")</f>
        <v>Sep</v>
      </c>
      <c r="P198" s="7">
        <f>YEAR(InputData[[#This Row],[DATE]])</f>
        <v>2021</v>
      </c>
    </row>
    <row r="199" spans="1:16" x14ac:dyDescent="0.3">
      <c r="A199" s="2">
        <v>44460</v>
      </c>
      <c r="B199" s="3" t="s">
        <v>24</v>
      </c>
      <c r="C199" s="4">
        <v>7</v>
      </c>
      <c r="D199" s="4" t="s">
        <v>7</v>
      </c>
      <c r="E199" s="4" t="s">
        <v>10</v>
      </c>
      <c r="F199" s="5">
        <v>0</v>
      </c>
      <c r="G199" t="str">
        <f>VLOOKUP(InputData[[#This Row],[PRODUCT ID]],MasterData[],2,0)</f>
        <v>Product20</v>
      </c>
      <c r="H199" t="str">
        <f>VLOOKUP(InputData[[#This Row],[PRODUCT ID]],MasterData[],3,0)</f>
        <v>Category03</v>
      </c>
      <c r="I199"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Row],[SELLING PRICE]]*InputData[[#This Row],[QUANTITY]]</f>
        <v>533.75</v>
      </c>
      <c r="N199" s="7">
        <f>DAY(InputData[[#This Row],[DATE]])</f>
        <v>21</v>
      </c>
      <c r="O199" s="7" t="str">
        <f>TEXT(InputData[[#This Row],[DATE]],"MMM")</f>
        <v>Sep</v>
      </c>
      <c r="P199" s="7">
        <f>YEAR(InputData[[#This Row],[DATE]])</f>
        <v>2021</v>
      </c>
    </row>
    <row r="200" spans="1:16" x14ac:dyDescent="0.3">
      <c r="A200" s="2">
        <v>44461</v>
      </c>
      <c r="B200" s="3" t="s">
        <v>27</v>
      </c>
      <c r="C200" s="4">
        <v>2</v>
      </c>
      <c r="D200" s="4" t="s">
        <v>8</v>
      </c>
      <c r="E200" s="4" t="s">
        <v>10</v>
      </c>
      <c r="F200" s="5">
        <v>0</v>
      </c>
      <c r="G200" t="str">
        <f>VLOOKUP(InputData[[#This Row],[PRODUCT ID]],MasterData[],2,0)</f>
        <v>Product40</v>
      </c>
      <c r="H200" t="str">
        <f>VLOOKUP(InputData[[#This Row],[PRODUCT ID]],MasterData[],3,0)</f>
        <v>Category05</v>
      </c>
      <c r="I200"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Row],[SELLING PRICE]]*InputData[[#This Row],[QUANTITY]]</f>
        <v>230.4</v>
      </c>
      <c r="N200" s="7">
        <f>DAY(InputData[[#This Row],[DATE]])</f>
        <v>22</v>
      </c>
      <c r="O200" s="7" t="str">
        <f>TEXT(InputData[[#This Row],[DATE]],"MMM")</f>
        <v>Sep</v>
      </c>
      <c r="P200" s="7">
        <f>YEAR(InputData[[#This Row],[DATE]])</f>
        <v>2021</v>
      </c>
    </row>
    <row r="201" spans="1:16" x14ac:dyDescent="0.3">
      <c r="A201" s="2">
        <v>44461</v>
      </c>
      <c r="B201" s="3" t="s">
        <v>39</v>
      </c>
      <c r="C201" s="4">
        <v>4</v>
      </c>
      <c r="D201" s="4" t="s">
        <v>12</v>
      </c>
      <c r="E201" s="4" t="s">
        <v>10</v>
      </c>
      <c r="F201" s="5">
        <v>0</v>
      </c>
      <c r="G201" t="str">
        <f>VLOOKUP(InputData[[#This Row],[PRODUCT ID]],MasterData[],2,0)</f>
        <v>Product02</v>
      </c>
      <c r="H201" t="str">
        <f>VLOOKUP(InputData[[#This Row],[PRODUCT ID]],MasterData[],3,0)</f>
        <v>Category01</v>
      </c>
      <c r="I201"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Row],[SELLING PRICE]]*InputData[[#This Row],[QUANTITY]]</f>
        <v>571.20000000000005</v>
      </c>
      <c r="N201" s="7">
        <f>DAY(InputData[[#This Row],[DATE]])</f>
        <v>22</v>
      </c>
      <c r="O201" s="7" t="str">
        <f>TEXT(InputData[[#This Row],[DATE]],"MMM")</f>
        <v>Sep</v>
      </c>
      <c r="P201" s="7">
        <f>YEAR(InputData[[#This Row],[DATE]])</f>
        <v>2021</v>
      </c>
    </row>
    <row r="202" spans="1:16" x14ac:dyDescent="0.3">
      <c r="A202" s="2">
        <v>44462</v>
      </c>
      <c r="B202" s="3" t="s">
        <v>40</v>
      </c>
      <c r="C202" s="4">
        <v>12</v>
      </c>
      <c r="D202" s="4" t="s">
        <v>12</v>
      </c>
      <c r="E202" s="4" t="s">
        <v>10</v>
      </c>
      <c r="F202" s="5">
        <v>0</v>
      </c>
      <c r="G202" t="str">
        <f>VLOOKUP(InputData[[#This Row],[PRODUCT ID]],MasterData[],2,0)</f>
        <v>Product18</v>
      </c>
      <c r="H202" t="str">
        <f>VLOOKUP(InputData[[#This Row],[PRODUCT ID]],MasterData[],3,0)</f>
        <v>Category02</v>
      </c>
      <c r="I202"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Row],[SELLING PRICE]]*InputData[[#This Row],[QUANTITY]]</f>
        <v>590.52</v>
      </c>
      <c r="N202" s="7">
        <f>DAY(InputData[[#This Row],[DATE]])</f>
        <v>23</v>
      </c>
      <c r="O202" s="7" t="str">
        <f>TEXT(InputData[[#This Row],[DATE]],"MMM")</f>
        <v>Sep</v>
      </c>
      <c r="P202" s="7">
        <f>YEAR(InputData[[#This Row],[DATE]])</f>
        <v>2021</v>
      </c>
    </row>
    <row r="203" spans="1:16" x14ac:dyDescent="0.3">
      <c r="A203" s="2">
        <v>44462</v>
      </c>
      <c r="B203" s="3" t="s">
        <v>42</v>
      </c>
      <c r="C203" s="4">
        <v>7</v>
      </c>
      <c r="D203" s="4" t="s">
        <v>8</v>
      </c>
      <c r="E203" s="4" t="s">
        <v>8</v>
      </c>
      <c r="F203" s="5">
        <v>0</v>
      </c>
      <c r="G203" t="str">
        <f>VLOOKUP(InputData[[#This Row],[PRODUCT ID]],MasterData[],2,0)</f>
        <v>Product21</v>
      </c>
      <c r="H203" t="str">
        <f>VLOOKUP(InputData[[#This Row],[PRODUCT ID]],MasterData[],3,0)</f>
        <v>Category03</v>
      </c>
      <c r="I203"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Row],[SELLING PRICE]]*InputData[[#This Row],[QUANTITY]]</f>
        <v>1137.78</v>
      </c>
      <c r="N203" s="7">
        <f>DAY(InputData[[#This Row],[DATE]])</f>
        <v>23</v>
      </c>
      <c r="O203" s="7" t="str">
        <f>TEXT(InputData[[#This Row],[DATE]],"MMM")</f>
        <v>Sep</v>
      </c>
      <c r="P203" s="7">
        <f>YEAR(InputData[[#This Row],[DATE]])</f>
        <v>2021</v>
      </c>
    </row>
    <row r="204" spans="1:16" x14ac:dyDescent="0.3">
      <c r="A204" s="2">
        <v>44466</v>
      </c>
      <c r="B204" s="3" t="s">
        <v>23</v>
      </c>
      <c r="C204" s="4">
        <v>1</v>
      </c>
      <c r="D204" s="4" t="s">
        <v>12</v>
      </c>
      <c r="E204" s="4" t="s">
        <v>10</v>
      </c>
      <c r="F204" s="5">
        <v>0</v>
      </c>
      <c r="G204" t="str">
        <f>VLOOKUP(InputData[[#This Row],[PRODUCT ID]],MasterData[],2,0)</f>
        <v>Product34</v>
      </c>
      <c r="H204" t="str">
        <f>VLOOKUP(InputData[[#This Row],[PRODUCT ID]],MasterData[],3,0)</f>
        <v>Category04</v>
      </c>
      <c r="I204"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Row],[SELLING PRICE]]*InputData[[#This Row],[QUANTITY]]</f>
        <v>58.3</v>
      </c>
      <c r="N204" s="7">
        <f>DAY(InputData[[#This Row],[DATE]])</f>
        <v>27</v>
      </c>
      <c r="O204" s="7" t="str">
        <f>TEXT(InputData[[#This Row],[DATE]],"MMM")</f>
        <v>Sep</v>
      </c>
      <c r="P204" s="7">
        <f>YEAR(InputData[[#This Row],[DATE]])</f>
        <v>2021</v>
      </c>
    </row>
    <row r="205" spans="1:16" x14ac:dyDescent="0.3">
      <c r="A205" s="2">
        <v>44469</v>
      </c>
      <c r="B205" s="3" t="s">
        <v>19</v>
      </c>
      <c r="C205" s="4">
        <v>9</v>
      </c>
      <c r="D205" s="4" t="s">
        <v>8</v>
      </c>
      <c r="E205" s="4" t="s">
        <v>8</v>
      </c>
      <c r="F205" s="5">
        <v>0</v>
      </c>
      <c r="G205" t="str">
        <f>VLOOKUP(InputData[[#This Row],[PRODUCT ID]],MasterData[],2,0)</f>
        <v>Product14</v>
      </c>
      <c r="H205" t="str">
        <f>VLOOKUP(InputData[[#This Row],[PRODUCT ID]],MasterData[],3,0)</f>
        <v>Category02</v>
      </c>
      <c r="I205"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Row],[SELLING PRICE]]*InputData[[#This Row],[QUANTITY]]</f>
        <v>1320.48</v>
      </c>
      <c r="N205" s="7">
        <f>DAY(InputData[[#This Row],[DATE]])</f>
        <v>30</v>
      </c>
      <c r="O205" s="7" t="str">
        <f>TEXT(InputData[[#This Row],[DATE]],"MMM")</f>
        <v>Sep</v>
      </c>
      <c r="P205" s="7">
        <f>YEAR(InputData[[#This Row],[DATE]])</f>
        <v>2021</v>
      </c>
    </row>
    <row r="206" spans="1:16" x14ac:dyDescent="0.3">
      <c r="A206" s="2">
        <v>44469</v>
      </c>
      <c r="B206" s="3" t="s">
        <v>25</v>
      </c>
      <c r="C206" s="4">
        <v>5</v>
      </c>
      <c r="D206" s="4" t="s">
        <v>8</v>
      </c>
      <c r="E206" s="4" t="s">
        <v>8</v>
      </c>
      <c r="F206" s="5">
        <v>0</v>
      </c>
      <c r="G206" t="str">
        <f>VLOOKUP(InputData[[#This Row],[PRODUCT ID]],MasterData[],2,0)</f>
        <v>Product06</v>
      </c>
      <c r="H206" t="str">
        <f>VLOOKUP(InputData[[#This Row],[PRODUCT ID]],MasterData[],3,0)</f>
        <v>Category01</v>
      </c>
      <c r="I206"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Row],[SELLING PRICE]]*InputData[[#This Row],[QUANTITY]]</f>
        <v>427.5</v>
      </c>
      <c r="N206" s="7">
        <f>DAY(InputData[[#This Row],[DATE]])</f>
        <v>30</v>
      </c>
      <c r="O206" s="7" t="str">
        <f>TEXT(InputData[[#This Row],[DATE]],"MMM")</f>
        <v>Sep</v>
      </c>
      <c r="P206" s="7">
        <f>YEAR(InputData[[#This Row],[DATE]])</f>
        <v>2021</v>
      </c>
    </row>
    <row r="207" spans="1:16" x14ac:dyDescent="0.3">
      <c r="A207" s="2">
        <v>44470</v>
      </c>
      <c r="B207" s="3" t="s">
        <v>38</v>
      </c>
      <c r="C207" s="4">
        <v>14</v>
      </c>
      <c r="D207" s="4" t="s">
        <v>8</v>
      </c>
      <c r="E207" s="4" t="s">
        <v>10</v>
      </c>
      <c r="F207" s="5">
        <v>0</v>
      </c>
      <c r="G207" t="str">
        <f>VLOOKUP(InputData[[#This Row],[PRODUCT ID]],MasterData[],2,0)</f>
        <v>Product30</v>
      </c>
      <c r="H207" t="str">
        <f>VLOOKUP(InputData[[#This Row],[PRODUCT ID]],MasterData[],3,0)</f>
        <v>Category04</v>
      </c>
      <c r="I20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Row],[SELLING PRICE]]*InputData[[#This Row],[QUANTITY]]</f>
        <v>2817.92</v>
      </c>
      <c r="N207" s="7">
        <f>DAY(InputData[[#This Row],[DATE]])</f>
        <v>1</v>
      </c>
      <c r="O207" s="7" t="str">
        <f>TEXT(InputData[[#This Row],[DATE]],"MMM")</f>
        <v>Oct</v>
      </c>
      <c r="P207" s="7">
        <f>YEAR(InputData[[#This Row],[DATE]])</f>
        <v>2021</v>
      </c>
    </row>
    <row r="208" spans="1:16" x14ac:dyDescent="0.3">
      <c r="A208" s="2">
        <v>44471</v>
      </c>
      <c r="B208" s="3" t="s">
        <v>19</v>
      </c>
      <c r="C208" s="4">
        <v>15</v>
      </c>
      <c r="D208" s="4" t="s">
        <v>12</v>
      </c>
      <c r="E208" s="4" t="s">
        <v>8</v>
      </c>
      <c r="F208" s="5">
        <v>0</v>
      </c>
      <c r="G208" t="str">
        <f>VLOOKUP(InputData[[#This Row],[PRODUCT ID]],MasterData[],2,0)</f>
        <v>Product14</v>
      </c>
      <c r="H208" t="str">
        <f>VLOOKUP(InputData[[#This Row],[PRODUCT ID]],MasterData[],3,0)</f>
        <v>Category02</v>
      </c>
      <c r="I208"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Row],[SELLING PRICE]]*InputData[[#This Row],[QUANTITY]]</f>
        <v>2200.8000000000002</v>
      </c>
      <c r="N208" s="7">
        <f>DAY(InputData[[#This Row],[DATE]])</f>
        <v>2</v>
      </c>
      <c r="O208" s="7" t="str">
        <f>TEXT(InputData[[#This Row],[DATE]],"MMM")</f>
        <v>Oct</v>
      </c>
      <c r="P208" s="7">
        <f>YEAR(InputData[[#This Row],[DATE]])</f>
        <v>2021</v>
      </c>
    </row>
    <row r="209" spans="1:16" x14ac:dyDescent="0.3">
      <c r="A209" s="2">
        <v>44472</v>
      </c>
      <c r="B209" s="3" t="s">
        <v>50</v>
      </c>
      <c r="C209" s="4">
        <v>9</v>
      </c>
      <c r="D209" s="4" t="s">
        <v>12</v>
      </c>
      <c r="E209" s="4" t="s">
        <v>8</v>
      </c>
      <c r="F209" s="5">
        <v>0</v>
      </c>
      <c r="G209" t="str">
        <f>VLOOKUP(InputData[[#This Row],[PRODUCT ID]],MasterData[],2,0)</f>
        <v>Product19</v>
      </c>
      <c r="H209" t="str">
        <f>VLOOKUP(InputData[[#This Row],[PRODUCT ID]],MasterData[],3,0)</f>
        <v>Category02</v>
      </c>
      <c r="I209"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Row],[SELLING PRICE]]*InputData[[#This Row],[QUANTITY]]</f>
        <v>1890</v>
      </c>
      <c r="N209" s="7">
        <f>DAY(InputData[[#This Row],[DATE]])</f>
        <v>3</v>
      </c>
      <c r="O209" s="7" t="str">
        <f>TEXT(InputData[[#This Row],[DATE]],"MMM")</f>
        <v>Oct</v>
      </c>
      <c r="P209" s="7">
        <f>YEAR(InputData[[#This Row],[DATE]])</f>
        <v>2021</v>
      </c>
    </row>
    <row r="210" spans="1:16" x14ac:dyDescent="0.3">
      <c r="A210" s="2">
        <v>44475</v>
      </c>
      <c r="B210" s="3" t="s">
        <v>14</v>
      </c>
      <c r="C210" s="4">
        <v>1</v>
      </c>
      <c r="D210" s="4" t="s">
        <v>12</v>
      </c>
      <c r="E210" s="4" t="s">
        <v>8</v>
      </c>
      <c r="F210" s="5">
        <v>0</v>
      </c>
      <c r="G210" t="str">
        <f>VLOOKUP(InputData[[#This Row],[PRODUCT ID]],MasterData[],2,0)</f>
        <v>Product35</v>
      </c>
      <c r="H210" t="str">
        <f>VLOOKUP(InputData[[#This Row],[PRODUCT ID]],MasterData[],3,0)</f>
        <v>Category04</v>
      </c>
      <c r="I210"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Row],[SELLING PRICE]]*InputData[[#This Row],[QUANTITY]]</f>
        <v>6.7</v>
      </c>
      <c r="N210" s="7">
        <f>DAY(InputData[[#This Row],[DATE]])</f>
        <v>6</v>
      </c>
      <c r="O210" s="7" t="str">
        <f>TEXT(InputData[[#This Row],[DATE]],"MMM")</f>
        <v>Oct</v>
      </c>
      <c r="P210" s="7">
        <f>YEAR(InputData[[#This Row],[DATE]])</f>
        <v>2021</v>
      </c>
    </row>
    <row r="211" spans="1:16" x14ac:dyDescent="0.3">
      <c r="A211" s="2">
        <v>44475</v>
      </c>
      <c r="B211" s="3" t="s">
        <v>53</v>
      </c>
      <c r="C211" s="4">
        <v>12</v>
      </c>
      <c r="D211" s="4" t="s">
        <v>8</v>
      </c>
      <c r="E211" s="4" t="s">
        <v>8</v>
      </c>
      <c r="F211" s="5">
        <v>0</v>
      </c>
      <c r="G211" t="str">
        <f>VLOOKUP(InputData[[#This Row],[PRODUCT ID]],MasterData[],2,0)</f>
        <v>Product36</v>
      </c>
      <c r="H211" t="str">
        <f>VLOOKUP(InputData[[#This Row],[PRODUCT ID]],MasterData[],3,0)</f>
        <v>Category04</v>
      </c>
      <c r="I211"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Row],[SELLING PRICE]]*InputData[[#This Row],[QUANTITY]]</f>
        <v>1155.5999999999999</v>
      </c>
      <c r="N211" s="7">
        <f>DAY(InputData[[#This Row],[DATE]])</f>
        <v>6</v>
      </c>
      <c r="O211" s="7" t="str">
        <f>TEXT(InputData[[#This Row],[DATE]],"MMM")</f>
        <v>Oct</v>
      </c>
      <c r="P211" s="7">
        <f>YEAR(InputData[[#This Row],[DATE]])</f>
        <v>2021</v>
      </c>
    </row>
    <row r="212" spans="1:16" x14ac:dyDescent="0.3">
      <c r="A212" s="2">
        <v>44476</v>
      </c>
      <c r="B212" s="3" t="s">
        <v>52</v>
      </c>
      <c r="C212" s="4">
        <v>6</v>
      </c>
      <c r="D212" s="4" t="s">
        <v>12</v>
      </c>
      <c r="E212" s="4" t="s">
        <v>10</v>
      </c>
      <c r="F212" s="5">
        <v>0</v>
      </c>
      <c r="G212" t="str">
        <f>VLOOKUP(InputData[[#This Row],[PRODUCT ID]],MasterData[],2,0)</f>
        <v>Product26</v>
      </c>
      <c r="H212" t="str">
        <f>VLOOKUP(InputData[[#This Row],[PRODUCT ID]],MasterData[],3,0)</f>
        <v>Category04</v>
      </c>
      <c r="I212"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Row],[SELLING PRICE]]*InputData[[#This Row],[QUANTITY]]</f>
        <v>147.96</v>
      </c>
      <c r="N212" s="7">
        <f>DAY(InputData[[#This Row],[DATE]])</f>
        <v>7</v>
      </c>
      <c r="O212" s="7" t="str">
        <f>TEXT(InputData[[#This Row],[DATE]],"MMM")</f>
        <v>Oct</v>
      </c>
      <c r="P212" s="7">
        <f>YEAR(InputData[[#This Row],[DATE]])</f>
        <v>2021</v>
      </c>
    </row>
    <row r="213" spans="1:16" x14ac:dyDescent="0.3">
      <c r="A213" s="2">
        <v>44478</v>
      </c>
      <c r="B213" s="3" t="s">
        <v>9</v>
      </c>
      <c r="C213" s="4">
        <v>5</v>
      </c>
      <c r="D213" s="4" t="s">
        <v>12</v>
      </c>
      <c r="E213" s="4" t="s">
        <v>10</v>
      </c>
      <c r="F213" s="5">
        <v>0</v>
      </c>
      <c r="G213" t="str">
        <f>VLOOKUP(InputData[[#This Row],[PRODUCT ID]],MasterData[],2,0)</f>
        <v>Product38</v>
      </c>
      <c r="H213" t="str">
        <f>VLOOKUP(InputData[[#This Row],[PRODUCT ID]],MasterData[],3,0)</f>
        <v>Category05</v>
      </c>
      <c r="I213"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Row],[SELLING PRICE]]*InputData[[#This Row],[QUANTITY]]</f>
        <v>399.6</v>
      </c>
      <c r="N213" s="7">
        <f>DAY(InputData[[#This Row],[DATE]])</f>
        <v>9</v>
      </c>
      <c r="O213" s="7" t="str">
        <f>TEXT(InputData[[#This Row],[DATE]],"MMM")</f>
        <v>Oct</v>
      </c>
      <c r="P213" s="7">
        <f>YEAR(InputData[[#This Row],[DATE]])</f>
        <v>2021</v>
      </c>
    </row>
    <row r="214" spans="1:16" x14ac:dyDescent="0.3">
      <c r="A214" s="2">
        <v>44478</v>
      </c>
      <c r="B214" s="3" t="s">
        <v>28</v>
      </c>
      <c r="C214" s="4">
        <v>11</v>
      </c>
      <c r="D214" s="4" t="s">
        <v>8</v>
      </c>
      <c r="E214" s="4" t="s">
        <v>10</v>
      </c>
      <c r="F214" s="5">
        <v>0</v>
      </c>
      <c r="G214" t="str">
        <f>VLOOKUP(InputData[[#This Row],[PRODUCT ID]],MasterData[],2,0)</f>
        <v>Product32</v>
      </c>
      <c r="H214" t="str">
        <f>VLOOKUP(InputData[[#This Row],[PRODUCT ID]],MasterData[],3,0)</f>
        <v>Category04</v>
      </c>
      <c r="I214"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Row],[SELLING PRICE]]*InputData[[#This Row],[QUANTITY]]</f>
        <v>1292.28</v>
      </c>
      <c r="N214" s="7">
        <f>DAY(InputData[[#This Row],[DATE]])</f>
        <v>9</v>
      </c>
      <c r="O214" s="7" t="str">
        <f>TEXT(InputData[[#This Row],[DATE]],"MMM")</f>
        <v>Oct</v>
      </c>
      <c r="P214" s="7">
        <f>YEAR(InputData[[#This Row],[DATE]])</f>
        <v>2021</v>
      </c>
    </row>
    <row r="215" spans="1:16" x14ac:dyDescent="0.3">
      <c r="A215" s="2">
        <v>44479</v>
      </c>
      <c r="B215" s="3" t="s">
        <v>14</v>
      </c>
      <c r="C215" s="4">
        <v>14</v>
      </c>
      <c r="D215" s="4" t="s">
        <v>12</v>
      </c>
      <c r="E215" s="4" t="s">
        <v>10</v>
      </c>
      <c r="F215" s="5">
        <v>0</v>
      </c>
      <c r="G215" t="str">
        <f>VLOOKUP(InputData[[#This Row],[PRODUCT ID]],MasterData[],2,0)</f>
        <v>Product35</v>
      </c>
      <c r="H215" t="str">
        <f>VLOOKUP(InputData[[#This Row],[PRODUCT ID]],MasterData[],3,0)</f>
        <v>Category04</v>
      </c>
      <c r="I215"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Row],[SELLING PRICE]]*InputData[[#This Row],[QUANTITY]]</f>
        <v>93.8</v>
      </c>
      <c r="N215" s="7">
        <f>DAY(InputData[[#This Row],[DATE]])</f>
        <v>10</v>
      </c>
      <c r="O215" s="7" t="str">
        <f>TEXT(InputData[[#This Row],[DATE]],"MMM")</f>
        <v>Oct</v>
      </c>
      <c r="P215" s="7">
        <f>YEAR(InputData[[#This Row],[DATE]])</f>
        <v>2021</v>
      </c>
    </row>
    <row r="216" spans="1:16" x14ac:dyDescent="0.3">
      <c r="A216" s="2">
        <v>44480</v>
      </c>
      <c r="B216" s="3" t="s">
        <v>41</v>
      </c>
      <c r="C216" s="4">
        <v>15</v>
      </c>
      <c r="D216" s="4" t="s">
        <v>12</v>
      </c>
      <c r="E216" s="4" t="s">
        <v>10</v>
      </c>
      <c r="F216" s="5">
        <v>0</v>
      </c>
      <c r="G216" t="str">
        <f>VLOOKUP(InputData[[#This Row],[PRODUCT ID]],MasterData[],2,0)</f>
        <v>Product11</v>
      </c>
      <c r="H216" t="str">
        <f>VLOOKUP(InputData[[#This Row],[PRODUCT ID]],MasterData[],3,0)</f>
        <v>Category02</v>
      </c>
      <c r="I216"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Row],[SELLING PRICE]]*InputData[[#This Row],[QUANTITY]]</f>
        <v>726</v>
      </c>
      <c r="N216" s="7">
        <f>DAY(InputData[[#This Row],[DATE]])</f>
        <v>11</v>
      </c>
      <c r="O216" s="7" t="str">
        <f>TEXT(InputData[[#This Row],[DATE]],"MMM")</f>
        <v>Oct</v>
      </c>
      <c r="P216" s="7">
        <f>YEAR(InputData[[#This Row],[DATE]])</f>
        <v>2021</v>
      </c>
    </row>
    <row r="217" spans="1:16" x14ac:dyDescent="0.3">
      <c r="A217" s="2">
        <v>44481</v>
      </c>
      <c r="B217" s="3" t="s">
        <v>36</v>
      </c>
      <c r="C217" s="4">
        <v>8</v>
      </c>
      <c r="D217" s="4" t="s">
        <v>8</v>
      </c>
      <c r="E217" s="4" t="s">
        <v>8</v>
      </c>
      <c r="F217" s="5">
        <v>0</v>
      </c>
      <c r="G217" t="str">
        <f>VLOOKUP(InputData[[#This Row],[PRODUCT ID]],MasterData[],2,0)</f>
        <v>Product27</v>
      </c>
      <c r="H217" t="str">
        <f>VLOOKUP(InputData[[#This Row],[PRODUCT ID]],MasterData[],3,0)</f>
        <v>Category04</v>
      </c>
      <c r="I21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Row],[SELLING PRICE]]*InputData[[#This Row],[QUANTITY]]</f>
        <v>456.96000000000004</v>
      </c>
      <c r="N217" s="7">
        <f>DAY(InputData[[#This Row],[DATE]])</f>
        <v>12</v>
      </c>
      <c r="O217" s="7" t="str">
        <f>TEXT(InputData[[#This Row],[DATE]],"MMM")</f>
        <v>Oct</v>
      </c>
      <c r="P217" s="7">
        <f>YEAR(InputData[[#This Row],[DATE]])</f>
        <v>2021</v>
      </c>
    </row>
    <row r="218" spans="1:16" x14ac:dyDescent="0.3">
      <c r="A218" s="2">
        <v>44486</v>
      </c>
      <c r="B218" s="3" t="s">
        <v>26</v>
      </c>
      <c r="C218" s="4">
        <v>13</v>
      </c>
      <c r="D218" s="4" t="s">
        <v>12</v>
      </c>
      <c r="E218" s="4" t="s">
        <v>8</v>
      </c>
      <c r="F218" s="5">
        <v>0</v>
      </c>
      <c r="G218" t="str">
        <f>VLOOKUP(InputData[[#This Row],[PRODUCT ID]],MasterData[],2,0)</f>
        <v>Product01</v>
      </c>
      <c r="H218" t="str">
        <f>VLOOKUP(InputData[[#This Row],[PRODUCT ID]],MasterData[],3,0)</f>
        <v>Category01</v>
      </c>
      <c r="I218"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Row],[SELLING PRICE]]*InputData[[#This Row],[QUANTITY]]</f>
        <v>1350.44</v>
      </c>
      <c r="N218" s="7">
        <f>DAY(InputData[[#This Row],[DATE]])</f>
        <v>17</v>
      </c>
      <c r="O218" s="7" t="str">
        <f>TEXT(InputData[[#This Row],[DATE]],"MMM")</f>
        <v>Oct</v>
      </c>
      <c r="P218" s="7">
        <f>YEAR(InputData[[#This Row],[DATE]])</f>
        <v>2021</v>
      </c>
    </row>
    <row r="219" spans="1:16" x14ac:dyDescent="0.3">
      <c r="A219" s="2">
        <v>44487</v>
      </c>
      <c r="B219" s="3" t="s">
        <v>17</v>
      </c>
      <c r="C219" s="4">
        <v>6</v>
      </c>
      <c r="D219" s="4" t="s">
        <v>8</v>
      </c>
      <c r="E219" s="4" t="s">
        <v>10</v>
      </c>
      <c r="F219" s="5">
        <v>0</v>
      </c>
      <c r="G219" t="str">
        <f>VLOOKUP(InputData[[#This Row],[PRODUCT ID]],MasterData[],2,0)</f>
        <v>Product25</v>
      </c>
      <c r="H219" t="str">
        <f>VLOOKUP(InputData[[#This Row],[PRODUCT ID]],MasterData[],3,0)</f>
        <v>Category03</v>
      </c>
      <c r="I219"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Row],[SELLING PRICE]]*InputData[[#This Row],[QUANTITY]]</f>
        <v>49.980000000000004</v>
      </c>
      <c r="N219" s="7">
        <f>DAY(InputData[[#This Row],[DATE]])</f>
        <v>18</v>
      </c>
      <c r="O219" s="7" t="str">
        <f>TEXT(InputData[[#This Row],[DATE]],"MMM")</f>
        <v>Oct</v>
      </c>
      <c r="P219" s="7">
        <f>YEAR(InputData[[#This Row],[DATE]])</f>
        <v>2021</v>
      </c>
    </row>
    <row r="220" spans="1:16" x14ac:dyDescent="0.3">
      <c r="A220" s="2">
        <v>44487</v>
      </c>
      <c r="B220" s="3" t="s">
        <v>42</v>
      </c>
      <c r="C220" s="4">
        <v>13</v>
      </c>
      <c r="D220" s="4" t="s">
        <v>8</v>
      </c>
      <c r="E220" s="4" t="s">
        <v>10</v>
      </c>
      <c r="F220" s="5">
        <v>0</v>
      </c>
      <c r="G220" t="str">
        <f>VLOOKUP(InputData[[#This Row],[PRODUCT ID]],MasterData[],2,0)</f>
        <v>Product21</v>
      </c>
      <c r="H220" t="str">
        <f>VLOOKUP(InputData[[#This Row],[PRODUCT ID]],MasterData[],3,0)</f>
        <v>Category03</v>
      </c>
      <c r="I220"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Row],[SELLING PRICE]]*InputData[[#This Row],[QUANTITY]]</f>
        <v>2113.02</v>
      </c>
      <c r="N220" s="7">
        <f>DAY(InputData[[#This Row],[DATE]])</f>
        <v>18</v>
      </c>
      <c r="O220" s="7" t="str">
        <f>TEXT(InputData[[#This Row],[DATE]],"MMM")</f>
        <v>Oct</v>
      </c>
      <c r="P220" s="7">
        <f>YEAR(InputData[[#This Row],[DATE]])</f>
        <v>2021</v>
      </c>
    </row>
    <row r="221" spans="1:16" x14ac:dyDescent="0.3">
      <c r="A221" s="2">
        <v>44491</v>
      </c>
      <c r="B221" s="3" t="s">
        <v>41</v>
      </c>
      <c r="C221" s="4">
        <v>7</v>
      </c>
      <c r="D221" s="4" t="s">
        <v>12</v>
      </c>
      <c r="E221" s="4" t="s">
        <v>10</v>
      </c>
      <c r="F221" s="5">
        <v>0</v>
      </c>
      <c r="G221" t="str">
        <f>VLOOKUP(InputData[[#This Row],[PRODUCT ID]],MasterData[],2,0)</f>
        <v>Product11</v>
      </c>
      <c r="H221" t="str">
        <f>VLOOKUP(InputData[[#This Row],[PRODUCT ID]],MasterData[],3,0)</f>
        <v>Category02</v>
      </c>
      <c r="I221"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Row],[SELLING PRICE]]*InputData[[#This Row],[QUANTITY]]</f>
        <v>338.8</v>
      </c>
      <c r="N221" s="7">
        <f>DAY(InputData[[#This Row],[DATE]])</f>
        <v>22</v>
      </c>
      <c r="O221" s="7" t="str">
        <f>TEXT(InputData[[#This Row],[DATE]],"MMM")</f>
        <v>Oct</v>
      </c>
      <c r="P221" s="7">
        <f>YEAR(InputData[[#This Row],[DATE]])</f>
        <v>2021</v>
      </c>
    </row>
    <row r="222" spans="1:16" x14ac:dyDescent="0.3">
      <c r="A222" s="2">
        <v>44491</v>
      </c>
      <c r="B222" s="3" t="s">
        <v>6</v>
      </c>
      <c r="C222" s="4">
        <v>13</v>
      </c>
      <c r="D222" s="4" t="s">
        <v>8</v>
      </c>
      <c r="E222" s="4" t="s">
        <v>10</v>
      </c>
      <c r="F222" s="5">
        <v>0</v>
      </c>
      <c r="G222" t="str">
        <f>VLOOKUP(InputData[[#This Row],[PRODUCT ID]],MasterData[],2,0)</f>
        <v>Product24</v>
      </c>
      <c r="H222" t="str">
        <f>VLOOKUP(InputData[[#This Row],[PRODUCT ID]],MasterData[],3,0)</f>
        <v>Category03</v>
      </c>
      <c r="I222"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Row],[SELLING PRICE]]*InputData[[#This Row],[QUANTITY]]</f>
        <v>2040.48</v>
      </c>
      <c r="N222" s="7">
        <f>DAY(InputData[[#This Row],[DATE]])</f>
        <v>22</v>
      </c>
      <c r="O222" s="7" t="str">
        <f>TEXT(InputData[[#This Row],[DATE]],"MMM")</f>
        <v>Oct</v>
      </c>
      <c r="P222" s="7">
        <f>YEAR(InputData[[#This Row],[DATE]])</f>
        <v>2021</v>
      </c>
    </row>
    <row r="223" spans="1:16" x14ac:dyDescent="0.3">
      <c r="A223" s="2">
        <v>44491</v>
      </c>
      <c r="B223" s="3" t="s">
        <v>47</v>
      </c>
      <c r="C223" s="4">
        <v>1</v>
      </c>
      <c r="D223" s="4" t="s">
        <v>12</v>
      </c>
      <c r="E223" s="4" t="s">
        <v>10</v>
      </c>
      <c r="F223" s="5">
        <v>0</v>
      </c>
      <c r="G223" t="str">
        <f>VLOOKUP(InputData[[#This Row],[PRODUCT ID]],MasterData[],2,0)</f>
        <v>Product09</v>
      </c>
      <c r="H223" t="str">
        <f>VLOOKUP(InputData[[#This Row],[PRODUCT ID]],MasterData[],3,0)</f>
        <v>Category01</v>
      </c>
      <c r="I223"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Row],[SELLING PRICE]]*InputData[[#This Row],[QUANTITY]]</f>
        <v>7.8599999999999994</v>
      </c>
      <c r="N223" s="7">
        <f>DAY(InputData[[#This Row],[DATE]])</f>
        <v>22</v>
      </c>
      <c r="O223" s="7" t="str">
        <f>TEXT(InputData[[#This Row],[DATE]],"MMM")</f>
        <v>Oct</v>
      </c>
      <c r="P223" s="7">
        <f>YEAR(InputData[[#This Row],[DATE]])</f>
        <v>2021</v>
      </c>
    </row>
    <row r="224" spans="1:16" x14ac:dyDescent="0.3">
      <c r="A224" s="2">
        <v>44493</v>
      </c>
      <c r="B224" s="3" t="s">
        <v>41</v>
      </c>
      <c r="C224" s="4">
        <v>3</v>
      </c>
      <c r="D224" s="4" t="s">
        <v>7</v>
      </c>
      <c r="E224" s="4" t="s">
        <v>10</v>
      </c>
      <c r="F224" s="5">
        <v>0</v>
      </c>
      <c r="G224" t="str">
        <f>VLOOKUP(InputData[[#This Row],[PRODUCT ID]],MasterData[],2,0)</f>
        <v>Product11</v>
      </c>
      <c r="H224" t="str">
        <f>VLOOKUP(InputData[[#This Row],[PRODUCT ID]],MasterData[],3,0)</f>
        <v>Category02</v>
      </c>
      <c r="I224"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Row],[SELLING PRICE]]*InputData[[#This Row],[QUANTITY]]</f>
        <v>145.19999999999999</v>
      </c>
      <c r="N224" s="7">
        <f>DAY(InputData[[#This Row],[DATE]])</f>
        <v>24</v>
      </c>
      <c r="O224" s="7" t="str">
        <f>TEXT(InputData[[#This Row],[DATE]],"MMM")</f>
        <v>Oct</v>
      </c>
      <c r="P224" s="7">
        <f>YEAR(InputData[[#This Row],[DATE]])</f>
        <v>2021</v>
      </c>
    </row>
    <row r="225" spans="1:16" x14ac:dyDescent="0.3">
      <c r="A225" s="2">
        <v>44494</v>
      </c>
      <c r="B225" s="3" t="s">
        <v>21</v>
      </c>
      <c r="C225" s="4">
        <v>9</v>
      </c>
      <c r="D225" s="4" t="s">
        <v>8</v>
      </c>
      <c r="E225" s="4" t="s">
        <v>10</v>
      </c>
      <c r="F225" s="5">
        <v>0</v>
      </c>
      <c r="G225" t="str">
        <f>VLOOKUP(InputData[[#This Row],[PRODUCT ID]],MasterData[],2,0)</f>
        <v>Product44</v>
      </c>
      <c r="H225" t="str">
        <f>VLOOKUP(InputData[[#This Row],[PRODUCT ID]],MasterData[],3,0)</f>
        <v>Category05</v>
      </c>
      <c r="I225"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Row],[SELLING PRICE]]*InputData[[#This Row],[QUANTITY]]</f>
        <v>738.72</v>
      </c>
      <c r="N225" s="7">
        <f>DAY(InputData[[#This Row],[DATE]])</f>
        <v>25</v>
      </c>
      <c r="O225" s="7" t="str">
        <f>TEXT(InputData[[#This Row],[DATE]],"MMM")</f>
        <v>Oct</v>
      </c>
      <c r="P225" s="7">
        <f>YEAR(InputData[[#This Row],[DATE]])</f>
        <v>2021</v>
      </c>
    </row>
    <row r="226" spans="1:16" x14ac:dyDescent="0.3">
      <c r="A226" s="2">
        <v>44495</v>
      </c>
      <c r="B226" s="3" t="s">
        <v>13</v>
      </c>
      <c r="C226" s="4">
        <v>6</v>
      </c>
      <c r="D226" s="4" t="s">
        <v>7</v>
      </c>
      <c r="E226" s="4" t="s">
        <v>10</v>
      </c>
      <c r="F226" s="5">
        <v>0</v>
      </c>
      <c r="G226" t="str">
        <f>VLOOKUP(InputData[[#This Row],[PRODUCT ID]],MasterData[],2,0)</f>
        <v>Product04</v>
      </c>
      <c r="H226" t="str">
        <f>VLOOKUP(InputData[[#This Row],[PRODUCT ID]],MasterData[],3,0)</f>
        <v>Category01</v>
      </c>
      <c r="I226"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Row],[SELLING PRICE]]*InputData[[#This Row],[QUANTITY]]</f>
        <v>293.04000000000002</v>
      </c>
      <c r="N226" s="7">
        <f>DAY(InputData[[#This Row],[DATE]])</f>
        <v>26</v>
      </c>
      <c r="O226" s="7" t="str">
        <f>TEXT(InputData[[#This Row],[DATE]],"MMM")</f>
        <v>Oct</v>
      </c>
      <c r="P226" s="7">
        <f>YEAR(InputData[[#This Row],[DATE]])</f>
        <v>2021</v>
      </c>
    </row>
    <row r="227" spans="1:16" x14ac:dyDescent="0.3">
      <c r="A227" s="2">
        <v>44497</v>
      </c>
      <c r="B227" s="3" t="s">
        <v>35</v>
      </c>
      <c r="C227" s="4">
        <v>1</v>
      </c>
      <c r="D227" s="4" t="s">
        <v>12</v>
      </c>
      <c r="E227" s="4" t="s">
        <v>10</v>
      </c>
      <c r="F227" s="5">
        <v>0</v>
      </c>
      <c r="G227" t="str">
        <f>VLOOKUP(InputData[[#This Row],[PRODUCT ID]],MasterData[],2,0)</f>
        <v>Product08</v>
      </c>
      <c r="H227" t="str">
        <f>VLOOKUP(InputData[[#This Row],[PRODUCT ID]],MasterData[],3,0)</f>
        <v>Category01</v>
      </c>
      <c r="I22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Row],[SELLING PRICE]]*InputData[[#This Row],[QUANTITY]]</f>
        <v>94.62</v>
      </c>
      <c r="N227" s="7">
        <f>DAY(InputData[[#This Row],[DATE]])</f>
        <v>28</v>
      </c>
      <c r="O227" s="7" t="str">
        <f>TEXT(InputData[[#This Row],[DATE]],"MMM")</f>
        <v>Oct</v>
      </c>
      <c r="P227" s="7">
        <f>YEAR(InputData[[#This Row],[DATE]])</f>
        <v>2021</v>
      </c>
    </row>
    <row r="228" spans="1:16" x14ac:dyDescent="0.3">
      <c r="A228" s="2">
        <v>44498</v>
      </c>
      <c r="B228" s="3" t="s">
        <v>9</v>
      </c>
      <c r="C228" s="4">
        <v>14</v>
      </c>
      <c r="D228" s="4" t="s">
        <v>8</v>
      </c>
      <c r="E228" s="4" t="s">
        <v>8</v>
      </c>
      <c r="F228" s="5">
        <v>0</v>
      </c>
      <c r="G228" t="str">
        <f>VLOOKUP(InputData[[#This Row],[PRODUCT ID]],MasterData[],2,0)</f>
        <v>Product38</v>
      </c>
      <c r="H228" t="str">
        <f>VLOOKUP(InputData[[#This Row],[PRODUCT ID]],MasterData[],3,0)</f>
        <v>Category05</v>
      </c>
      <c r="I228"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Row],[SELLING PRICE]]*InputData[[#This Row],[QUANTITY]]</f>
        <v>1118.8800000000001</v>
      </c>
      <c r="N228" s="7">
        <f>DAY(InputData[[#This Row],[DATE]])</f>
        <v>29</v>
      </c>
      <c r="O228" s="7" t="str">
        <f>TEXT(InputData[[#This Row],[DATE]],"MMM")</f>
        <v>Oct</v>
      </c>
      <c r="P228" s="7">
        <f>YEAR(InputData[[#This Row],[DATE]])</f>
        <v>2021</v>
      </c>
    </row>
    <row r="229" spans="1:16" x14ac:dyDescent="0.3">
      <c r="A229" s="2">
        <v>44500</v>
      </c>
      <c r="B229" s="3" t="s">
        <v>42</v>
      </c>
      <c r="C229" s="4">
        <v>6</v>
      </c>
      <c r="D229" s="4" t="s">
        <v>8</v>
      </c>
      <c r="E229" s="4" t="s">
        <v>10</v>
      </c>
      <c r="F229" s="5">
        <v>0</v>
      </c>
      <c r="G229" t="str">
        <f>VLOOKUP(InputData[[#This Row],[PRODUCT ID]],MasterData[],2,0)</f>
        <v>Product21</v>
      </c>
      <c r="H229" t="str">
        <f>VLOOKUP(InputData[[#This Row],[PRODUCT ID]],MasterData[],3,0)</f>
        <v>Category03</v>
      </c>
      <c r="I229"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Row],[SELLING PRICE]]*InputData[[#This Row],[QUANTITY]]</f>
        <v>975.24</v>
      </c>
      <c r="N229" s="7">
        <f>DAY(InputData[[#This Row],[DATE]])</f>
        <v>31</v>
      </c>
      <c r="O229" s="7" t="str">
        <f>TEXT(InputData[[#This Row],[DATE]],"MMM")</f>
        <v>Oct</v>
      </c>
      <c r="P229" s="7">
        <f>YEAR(InputData[[#This Row],[DATE]])</f>
        <v>2021</v>
      </c>
    </row>
    <row r="230" spans="1:16" x14ac:dyDescent="0.3">
      <c r="A230" s="2">
        <v>44503</v>
      </c>
      <c r="B230" s="3" t="s">
        <v>11</v>
      </c>
      <c r="C230" s="4">
        <v>12</v>
      </c>
      <c r="D230" s="4" t="s">
        <v>12</v>
      </c>
      <c r="E230" s="4" t="s">
        <v>10</v>
      </c>
      <c r="F230" s="5">
        <v>0</v>
      </c>
      <c r="G230" t="str">
        <f>VLOOKUP(InputData[[#This Row],[PRODUCT ID]],MasterData[],2,0)</f>
        <v>Product13</v>
      </c>
      <c r="H230" t="str">
        <f>VLOOKUP(InputData[[#This Row],[PRODUCT ID]],MasterData[],3,0)</f>
        <v>Category02</v>
      </c>
      <c r="I230"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Row],[SELLING PRICE]]*InputData[[#This Row],[QUANTITY]]</f>
        <v>1464.96</v>
      </c>
      <c r="N230" s="7">
        <f>DAY(InputData[[#This Row],[DATE]])</f>
        <v>3</v>
      </c>
      <c r="O230" s="7" t="str">
        <f>TEXT(InputData[[#This Row],[DATE]],"MMM")</f>
        <v>Nov</v>
      </c>
      <c r="P230" s="7">
        <f>YEAR(InputData[[#This Row],[DATE]])</f>
        <v>2021</v>
      </c>
    </row>
    <row r="231" spans="1:16" x14ac:dyDescent="0.3">
      <c r="A231" s="2">
        <v>44506</v>
      </c>
      <c r="B231" s="3" t="s">
        <v>53</v>
      </c>
      <c r="C231" s="4">
        <v>10</v>
      </c>
      <c r="D231" s="4" t="s">
        <v>12</v>
      </c>
      <c r="E231" s="4" t="s">
        <v>8</v>
      </c>
      <c r="F231" s="5">
        <v>0</v>
      </c>
      <c r="G231" t="str">
        <f>VLOOKUP(InputData[[#This Row],[PRODUCT ID]],MasterData[],2,0)</f>
        <v>Product36</v>
      </c>
      <c r="H231" t="str">
        <f>VLOOKUP(InputData[[#This Row],[PRODUCT ID]],MasterData[],3,0)</f>
        <v>Category04</v>
      </c>
      <c r="I231"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Row],[SELLING PRICE]]*InputData[[#This Row],[QUANTITY]]</f>
        <v>963</v>
      </c>
      <c r="N231" s="7">
        <f>DAY(InputData[[#This Row],[DATE]])</f>
        <v>6</v>
      </c>
      <c r="O231" s="7" t="str">
        <f>TEXT(InputData[[#This Row],[DATE]],"MMM")</f>
        <v>Nov</v>
      </c>
      <c r="P231" s="7">
        <f>YEAR(InputData[[#This Row],[DATE]])</f>
        <v>2021</v>
      </c>
    </row>
    <row r="232" spans="1:16" x14ac:dyDescent="0.3">
      <c r="A232" s="2">
        <v>44508</v>
      </c>
      <c r="B232" s="3" t="s">
        <v>46</v>
      </c>
      <c r="C232" s="4">
        <v>15</v>
      </c>
      <c r="D232" s="4" t="s">
        <v>12</v>
      </c>
      <c r="E232" s="4" t="s">
        <v>8</v>
      </c>
      <c r="F232" s="5">
        <v>0</v>
      </c>
      <c r="G232" t="str">
        <f>VLOOKUP(InputData[[#This Row],[PRODUCT ID]],MasterData[],2,0)</f>
        <v>Product07</v>
      </c>
      <c r="H232" t="str">
        <f>VLOOKUP(InputData[[#This Row],[PRODUCT ID]],MasterData[],3,0)</f>
        <v>Category01</v>
      </c>
      <c r="I232"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Row],[SELLING PRICE]]*InputData[[#This Row],[QUANTITY]]</f>
        <v>715.95</v>
      </c>
      <c r="N232" s="7">
        <f>DAY(InputData[[#This Row],[DATE]])</f>
        <v>8</v>
      </c>
      <c r="O232" s="7" t="str">
        <f>TEXT(InputData[[#This Row],[DATE]],"MMM")</f>
        <v>Nov</v>
      </c>
      <c r="P232" s="7">
        <f>YEAR(InputData[[#This Row],[DATE]])</f>
        <v>2021</v>
      </c>
    </row>
    <row r="233" spans="1:16" x14ac:dyDescent="0.3">
      <c r="A233" s="2">
        <v>44510</v>
      </c>
      <c r="B233" s="3" t="s">
        <v>20</v>
      </c>
      <c r="C233" s="4">
        <v>6</v>
      </c>
      <c r="D233" s="4" t="s">
        <v>8</v>
      </c>
      <c r="E233" s="4" t="s">
        <v>10</v>
      </c>
      <c r="F233" s="5">
        <v>0</v>
      </c>
      <c r="G233" t="str">
        <f>VLOOKUP(InputData[[#This Row],[PRODUCT ID]],MasterData[],2,0)</f>
        <v>Product42</v>
      </c>
      <c r="H233" t="str">
        <f>VLOOKUP(InputData[[#This Row],[PRODUCT ID]],MasterData[],3,0)</f>
        <v>Category05</v>
      </c>
      <c r="I233"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Row],[SELLING PRICE]]*InputData[[#This Row],[QUANTITY]]</f>
        <v>972</v>
      </c>
      <c r="N233" s="7">
        <f>DAY(InputData[[#This Row],[DATE]])</f>
        <v>10</v>
      </c>
      <c r="O233" s="7" t="str">
        <f>TEXT(InputData[[#This Row],[DATE]],"MMM")</f>
        <v>Nov</v>
      </c>
      <c r="P233" s="7">
        <f>YEAR(InputData[[#This Row],[DATE]])</f>
        <v>2021</v>
      </c>
    </row>
    <row r="234" spans="1:16" x14ac:dyDescent="0.3">
      <c r="A234" s="2">
        <v>44511</v>
      </c>
      <c r="B234" s="3" t="s">
        <v>27</v>
      </c>
      <c r="C234" s="4">
        <v>12</v>
      </c>
      <c r="D234" s="4" t="s">
        <v>7</v>
      </c>
      <c r="E234" s="4" t="s">
        <v>8</v>
      </c>
      <c r="F234" s="5">
        <v>0</v>
      </c>
      <c r="G234" t="str">
        <f>VLOOKUP(InputData[[#This Row],[PRODUCT ID]],MasterData[],2,0)</f>
        <v>Product40</v>
      </c>
      <c r="H234" t="str">
        <f>VLOOKUP(InputData[[#This Row],[PRODUCT ID]],MasterData[],3,0)</f>
        <v>Category05</v>
      </c>
      <c r="I234"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Row],[SELLING PRICE]]*InputData[[#This Row],[QUANTITY]]</f>
        <v>1382.4</v>
      </c>
      <c r="N234" s="7">
        <f>DAY(InputData[[#This Row],[DATE]])</f>
        <v>11</v>
      </c>
      <c r="O234" s="7" t="str">
        <f>TEXT(InputData[[#This Row],[DATE]],"MMM")</f>
        <v>Nov</v>
      </c>
      <c r="P234" s="7">
        <f>YEAR(InputData[[#This Row],[DATE]])</f>
        <v>2021</v>
      </c>
    </row>
    <row r="235" spans="1:16" x14ac:dyDescent="0.3">
      <c r="A235" s="2">
        <v>44512</v>
      </c>
      <c r="B235" s="3" t="s">
        <v>30</v>
      </c>
      <c r="C235" s="4">
        <v>3</v>
      </c>
      <c r="D235" s="4" t="s">
        <v>8</v>
      </c>
      <c r="E235" s="4" t="s">
        <v>10</v>
      </c>
      <c r="F235" s="5">
        <v>0</v>
      </c>
      <c r="G235" t="str">
        <f>VLOOKUP(InputData[[#This Row],[PRODUCT ID]],MasterData[],2,0)</f>
        <v>Product10</v>
      </c>
      <c r="H235" t="str">
        <f>VLOOKUP(InputData[[#This Row],[PRODUCT ID]],MasterData[],3,0)</f>
        <v>Category02</v>
      </c>
      <c r="I235"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Row],[SELLING PRICE]]*InputData[[#This Row],[QUANTITY]]</f>
        <v>492.84000000000003</v>
      </c>
      <c r="N235" s="7">
        <f>DAY(InputData[[#This Row],[DATE]])</f>
        <v>12</v>
      </c>
      <c r="O235" s="7" t="str">
        <f>TEXT(InputData[[#This Row],[DATE]],"MMM")</f>
        <v>Nov</v>
      </c>
      <c r="P235" s="7">
        <f>YEAR(InputData[[#This Row],[DATE]])</f>
        <v>2021</v>
      </c>
    </row>
    <row r="236" spans="1:16" x14ac:dyDescent="0.3">
      <c r="A236" s="2">
        <v>44520</v>
      </c>
      <c r="B236" s="3" t="s">
        <v>23</v>
      </c>
      <c r="C236" s="4">
        <v>14</v>
      </c>
      <c r="D236" s="4" t="s">
        <v>8</v>
      </c>
      <c r="E236" s="4" t="s">
        <v>8</v>
      </c>
      <c r="F236" s="5">
        <v>0</v>
      </c>
      <c r="G236" t="str">
        <f>VLOOKUP(InputData[[#This Row],[PRODUCT ID]],MasterData[],2,0)</f>
        <v>Product34</v>
      </c>
      <c r="H236" t="str">
        <f>VLOOKUP(InputData[[#This Row],[PRODUCT ID]],MasterData[],3,0)</f>
        <v>Category04</v>
      </c>
      <c r="I236"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Row],[SELLING PRICE]]*InputData[[#This Row],[QUANTITY]]</f>
        <v>816.19999999999993</v>
      </c>
      <c r="N236" s="7">
        <f>DAY(InputData[[#This Row],[DATE]])</f>
        <v>20</v>
      </c>
      <c r="O236" s="7" t="str">
        <f>TEXT(InputData[[#This Row],[DATE]],"MMM")</f>
        <v>Nov</v>
      </c>
      <c r="P236" s="7">
        <f>YEAR(InputData[[#This Row],[DATE]])</f>
        <v>2021</v>
      </c>
    </row>
    <row r="237" spans="1:16" x14ac:dyDescent="0.3">
      <c r="A237" s="2">
        <v>44520</v>
      </c>
      <c r="B237" s="3" t="s">
        <v>35</v>
      </c>
      <c r="C237" s="4">
        <v>11</v>
      </c>
      <c r="D237" s="4" t="s">
        <v>8</v>
      </c>
      <c r="E237" s="4" t="s">
        <v>10</v>
      </c>
      <c r="F237" s="5">
        <v>0</v>
      </c>
      <c r="G237" t="str">
        <f>VLOOKUP(InputData[[#This Row],[PRODUCT ID]],MasterData[],2,0)</f>
        <v>Product08</v>
      </c>
      <c r="H237" t="str">
        <f>VLOOKUP(InputData[[#This Row],[PRODUCT ID]],MasterData[],3,0)</f>
        <v>Category01</v>
      </c>
      <c r="I23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Row],[SELLING PRICE]]*InputData[[#This Row],[QUANTITY]]</f>
        <v>1040.8200000000002</v>
      </c>
      <c r="N237" s="7">
        <f>DAY(InputData[[#This Row],[DATE]])</f>
        <v>20</v>
      </c>
      <c r="O237" s="7" t="str">
        <f>TEXT(InputData[[#This Row],[DATE]],"MMM")</f>
        <v>Nov</v>
      </c>
      <c r="P237" s="7">
        <f>YEAR(InputData[[#This Row],[DATE]])</f>
        <v>2021</v>
      </c>
    </row>
    <row r="238" spans="1:16" x14ac:dyDescent="0.3">
      <c r="A238" s="2">
        <v>44521</v>
      </c>
      <c r="B238" s="3" t="s">
        <v>19</v>
      </c>
      <c r="C238" s="4">
        <v>1</v>
      </c>
      <c r="D238" s="4" t="s">
        <v>7</v>
      </c>
      <c r="E238" s="4" t="s">
        <v>8</v>
      </c>
      <c r="F238" s="5">
        <v>0</v>
      </c>
      <c r="G238" t="str">
        <f>VLOOKUP(InputData[[#This Row],[PRODUCT ID]],MasterData[],2,0)</f>
        <v>Product14</v>
      </c>
      <c r="H238" t="str">
        <f>VLOOKUP(InputData[[#This Row],[PRODUCT ID]],MasterData[],3,0)</f>
        <v>Category02</v>
      </c>
      <c r="I238"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Row],[SELLING PRICE]]*InputData[[#This Row],[QUANTITY]]</f>
        <v>146.72</v>
      </c>
      <c r="N238" s="7">
        <f>DAY(InputData[[#This Row],[DATE]])</f>
        <v>21</v>
      </c>
      <c r="O238" s="7" t="str">
        <f>TEXT(InputData[[#This Row],[DATE]],"MMM")</f>
        <v>Nov</v>
      </c>
      <c r="P238" s="7">
        <f>YEAR(InputData[[#This Row],[DATE]])</f>
        <v>2021</v>
      </c>
    </row>
    <row r="239" spans="1:16" x14ac:dyDescent="0.3">
      <c r="A239" s="2">
        <v>44521</v>
      </c>
      <c r="B239" s="3" t="s">
        <v>25</v>
      </c>
      <c r="C239" s="4">
        <v>1</v>
      </c>
      <c r="D239" s="4" t="s">
        <v>8</v>
      </c>
      <c r="E239" s="4" t="s">
        <v>10</v>
      </c>
      <c r="F239" s="5">
        <v>0</v>
      </c>
      <c r="G239" t="str">
        <f>VLOOKUP(InputData[[#This Row],[PRODUCT ID]],MasterData[],2,0)</f>
        <v>Product06</v>
      </c>
      <c r="H239" t="str">
        <f>VLOOKUP(InputData[[#This Row],[PRODUCT ID]],MasterData[],3,0)</f>
        <v>Category01</v>
      </c>
      <c r="I239"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Row],[SELLING PRICE]]*InputData[[#This Row],[QUANTITY]]</f>
        <v>85.5</v>
      </c>
      <c r="N239" s="7">
        <f>DAY(InputData[[#This Row],[DATE]])</f>
        <v>21</v>
      </c>
      <c r="O239" s="7" t="str">
        <f>TEXT(InputData[[#This Row],[DATE]],"MMM")</f>
        <v>Nov</v>
      </c>
      <c r="P239" s="7">
        <f>YEAR(InputData[[#This Row],[DATE]])</f>
        <v>2021</v>
      </c>
    </row>
    <row r="240" spans="1:16" x14ac:dyDescent="0.3">
      <c r="A240" s="2">
        <v>44527</v>
      </c>
      <c r="B240" s="3" t="s">
        <v>45</v>
      </c>
      <c r="C240" s="4">
        <v>8</v>
      </c>
      <c r="D240" s="4" t="s">
        <v>8</v>
      </c>
      <c r="E240" s="4" t="s">
        <v>8</v>
      </c>
      <c r="F240" s="5">
        <v>0</v>
      </c>
      <c r="G240" t="str">
        <f>VLOOKUP(InputData[[#This Row],[PRODUCT ID]],MasterData[],2,0)</f>
        <v>Product12</v>
      </c>
      <c r="H240" t="str">
        <f>VLOOKUP(InputData[[#This Row],[PRODUCT ID]],MasterData[],3,0)</f>
        <v>Category02</v>
      </c>
      <c r="I240"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Row],[SELLING PRICE]]*InputData[[#This Row],[QUANTITY]]</f>
        <v>753.36</v>
      </c>
      <c r="N240" s="7">
        <f>DAY(InputData[[#This Row],[DATE]])</f>
        <v>27</v>
      </c>
      <c r="O240" s="7" t="str">
        <f>TEXT(InputData[[#This Row],[DATE]],"MMM")</f>
        <v>Nov</v>
      </c>
      <c r="P240" s="7">
        <f>YEAR(InputData[[#This Row],[DATE]])</f>
        <v>2021</v>
      </c>
    </row>
    <row r="241" spans="1:16" x14ac:dyDescent="0.3">
      <c r="A241" s="2">
        <v>44528</v>
      </c>
      <c r="B241" s="3" t="s">
        <v>27</v>
      </c>
      <c r="C241" s="4">
        <v>2</v>
      </c>
      <c r="D241" s="4" t="s">
        <v>12</v>
      </c>
      <c r="E241" s="4" t="s">
        <v>10</v>
      </c>
      <c r="F241" s="5">
        <v>0</v>
      </c>
      <c r="G241" t="str">
        <f>VLOOKUP(InputData[[#This Row],[PRODUCT ID]],MasterData[],2,0)</f>
        <v>Product40</v>
      </c>
      <c r="H241" t="str">
        <f>VLOOKUP(InputData[[#This Row],[PRODUCT ID]],MasterData[],3,0)</f>
        <v>Category05</v>
      </c>
      <c r="I241"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Row],[SELLING PRICE]]*InputData[[#This Row],[QUANTITY]]</f>
        <v>230.4</v>
      </c>
      <c r="N241" s="7">
        <f>DAY(InputData[[#This Row],[DATE]])</f>
        <v>28</v>
      </c>
      <c r="O241" s="7" t="str">
        <f>TEXT(InputData[[#This Row],[DATE]],"MMM")</f>
        <v>Nov</v>
      </c>
      <c r="P241" s="7">
        <f>YEAR(InputData[[#This Row],[DATE]])</f>
        <v>2021</v>
      </c>
    </row>
    <row r="242" spans="1:16" x14ac:dyDescent="0.3">
      <c r="A242" s="2">
        <v>44530</v>
      </c>
      <c r="B242" s="3" t="s">
        <v>44</v>
      </c>
      <c r="C242" s="4">
        <v>15</v>
      </c>
      <c r="D242" s="4" t="s">
        <v>12</v>
      </c>
      <c r="E242" s="4" t="s">
        <v>8</v>
      </c>
      <c r="F242" s="5">
        <v>0</v>
      </c>
      <c r="G242" t="str">
        <f>VLOOKUP(InputData[[#This Row],[PRODUCT ID]],MasterData[],2,0)</f>
        <v>Product39</v>
      </c>
      <c r="H242" t="str">
        <f>VLOOKUP(InputData[[#This Row],[PRODUCT ID]],MasterData[],3,0)</f>
        <v>Category05</v>
      </c>
      <c r="I242"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Row],[SELLING PRICE]]*InputData[[#This Row],[QUANTITY]]</f>
        <v>638.25</v>
      </c>
      <c r="N242" s="7">
        <f>DAY(InputData[[#This Row],[DATE]])</f>
        <v>30</v>
      </c>
      <c r="O242" s="7" t="str">
        <f>TEXT(InputData[[#This Row],[DATE]],"MMM")</f>
        <v>Nov</v>
      </c>
      <c r="P242" s="7">
        <f>YEAR(InputData[[#This Row],[DATE]])</f>
        <v>2021</v>
      </c>
    </row>
    <row r="243" spans="1:16" x14ac:dyDescent="0.3">
      <c r="A243" s="2">
        <v>44532</v>
      </c>
      <c r="B243" s="3" t="s">
        <v>31</v>
      </c>
      <c r="C243" s="4">
        <v>10</v>
      </c>
      <c r="D243" s="4" t="s">
        <v>12</v>
      </c>
      <c r="E243" s="4" t="s">
        <v>10</v>
      </c>
      <c r="F243" s="5">
        <v>0</v>
      </c>
      <c r="G243" t="str">
        <f>VLOOKUP(InputData[[#This Row],[PRODUCT ID]],MasterData[],2,0)</f>
        <v>Product16</v>
      </c>
      <c r="H243" t="str">
        <f>VLOOKUP(InputData[[#This Row],[PRODUCT ID]],MasterData[],3,0)</f>
        <v>Category02</v>
      </c>
      <c r="I243"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Row],[SELLING PRICE]]*InputData[[#This Row],[QUANTITY]]</f>
        <v>166.4</v>
      </c>
      <c r="N243" s="7">
        <f>DAY(InputData[[#This Row],[DATE]])</f>
        <v>2</v>
      </c>
      <c r="O243" s="7" t="str">
        <f>TEXT(InputData[[#This Row],[DATE]],"MMM")</f>
        <v>Dec</v>
      </c>
      <c r="P243" s="7">
        <f>YEAR(InputData[[#This Row],[DATE]])</f>
        <v>2021</v>
      </c>
    </row>
    <row r="244" spans="1:16" x14ac:dyDescent="0.3">
      <c r="A244" s="2">
        <v>44533</v>
      </c>
      <c r="B244" s="3" t="s">
        <v>23</v>
      </c>
      <c r="C244" s="4">
        <v>2</v>
      </c>
      <c r="D244" s="4" t="s">
        <v>8</v>
      </c>
      <c r="E244" s="4" t="s">
        <v>10</v>
      </c>
      <c r="F244" s="5">
        <v>0</v>
      </c>
      <c r="G244" t="str">
        <f>VLOOKUP(InputData[[#This Row],[PRODUCT ID]],MasterData[],2,0)</f>
        <v>Product34</v>
      </c>
      <c r="H244" t="str">
        <f>VLOOKUP(InputData[[#This Row],[PRODUCT ID]],MasterData[],3,0)</f>
        <v>Category04</v>
      </c>
      <c r="I244"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Row],[SELLING PRICE]]*InputData[[#This Row],[QUANTITY]]</f>
        <v>116.6</v>
      </c>
      <c r="N244" s="7">
        <f>DAY(InputData[[#This Row],[DATE]])</f>
        <v>3</v>
      </c>
      <c r="O244" s="7" t="str">
        <f>TEXT(InputData[[#This Row],[DATE]],"MMM")</f>
        <v>Dec</v>
      </c>
      <c r="P244" s="7">
        <f>YEAR(InputData[[#This Row],[DATE]])</f>
        <v>2021</v>
      </c>
    </row>
    <row r="245" spans="1:16" x14ac:dyDescent="0.3">
      <c r="A245" s="2">
        <v>44533</v>
      </c>
      <c r="B245" s="3" t="s">
        <v>50</v>
      </c>
      <c r="C245" s="4">
        <v>8</v>
      </c>
      <c r="D245" s="4" t="s">
        <v>8</v>
      </c>
      <c r="E245" s="4" t="s">
        <v>8</v>
      </c>
      <c r="F245" s="5">
        <v>0</v>
      </c>
      <c r="G245" t="str">
        <f>VLOOKUP(InputData[[#This Row],[PRODUCT ID]],MasterData[],2,0)</f>
        <v>Product19</v>
      </c>
      <c r="H245" t="str">
        <f>VLOOKUP(InputData[[#This Row],[PRODUCT ID]],MasterData[],3,0)</f>
        <v>Category02</v>
      </c>
      <c r="I245"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Row],[SELLING PRICE]]*InputData[[#This Row],[QUANTITY]]</f>
        <v>1680</v>
      </c>
      <c r="N245" s="7">
        <f>DAY(InputData[[#This Row],[DATE]])</f>
        <v>3</v>
      </c>
      <c r="O245" s="7" t="str">
        <f>TEXT(InputData[[#This Row],[DATE]],"MMM")</f>
        <v>Dec</v>
      </c>
      <c r="P245" s="7">
        <f>YEAR(InputData[[#This Row],[DATE]])</f>
        <v>2021</v>
      </c>
    </row>
    <row r="246" spans="1:16" x14ac:dyDescent="0.3">
      <c r="A246" s="2">
        <v>44535</v>
      </c>
      <c r="B246" s="3" t="s">
        <v>13</v>
      </c>
      <c r="C246" s="4">
        <v>15</v>
      </c>
      <c r="D246" s="4" t="s">
        <v>12</v>
      </c>
      <c r="E246" s="4" t="s">
        <v>10</v>
      </c>
      <c r="F246" s="5">
        <v>0</v>
      </c>
      <c r="G246" t="str">
        <f>VLOOKUP(InputData[[#This Row],[PRODUCT ID]],MasterData[],2,0)</f>
        <v>Product04</v>
      </c>
      <c r="H246" t="str">
        <f>VLOOKUP(InputData[[#This Row],[PRODUCT ID]],MasterData[],3,0)</f>
        <v>Category01</v>
      </c>
      <c r="I246"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Row],[SELLING PRICE]]*InputData[[#This Row],[QUANTITY]]</f>
        <v>732.6</v>
      </c>
      <c r="N246" s="7">
        <f>DAY(InputData[[#This Row],[DATE]])</f>
        <v>5</v>
      </c>
      <c r="O246" s="7" t="str">
        <f>TEXT(InputData[[#This Row],[DATE]],"MMM")</f>
        <v>Dec</v>
      </c>
      <c r="P246" s="7">
        <f>YEAR(InputData[[#This Row],[DATE]])</f>
        <v>2021</v>
      </c>
    </row>
    <row r="247" spans="1:16" x14ac:dyDescent="0.3">
      <c r="A247" s="2">
        <v>44535</v>
      </c>
      <c r="B247" s="3" t="s">
        <v>30</v>
      </c>
      <c r="C247" s="4">
        <v>1</v>
      </c>
      <c r="D247" s="4" t="s">
        <v>12</v>
      </c>
      <c r="E247" s="4" t="s">
        <v>8</v>
      </c>
      <c r="F247" s="5">
        <v>0</v>
      </c>
      <c r="G247" t="str">
        <f>VLOOKUP(InputData[[#This Row],[PRODUCT ID]],MasterData[],2,0)</f>
        <v>Product10</v>
      </c>
      <c r="H247" t="str">
        <f>VLOOKUP(InputData[[#This Row],[PRODUCT ID]],MasterData[],3,0)</f>
        <v>Category02</v>
      </c>
      <c r="I24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Row],[SELLING PRICE]]*InputData[[#This Row],[QUANTITY]]</f>
        <v>164.28</v>
      </c>
      <c r="N247" s="7">
        <f>DAY(InputData[[#This Row],[DATE]])</f>
        <v>5</v>
      </c>
      <c r="O247" s="7" t="str">
        <f>TEXT(InputData[[#This Row],[DATE]],"MMM")</f>
        <v>Dec</v>
      </c>
      <c r="P247" s="7">
        <f>YEAR(InputData[[#This Row],[DATE]])</f>
        <v>2021</v>
      </c>
    </row>
    <row r="248" spans="1:16" x14ac:dyDescent="0.3">
      <c r="A248" s="2">
        <v>44537</v>
      </c>
      <c r="B248" s="3" t="s">
        <v>11</v>
      </c>
      <c r="C248" s="4">
        <v>8</v>
      </c>
      <c r="D248" s="4" t="s">
        <v>12</v>
      </c>
      <c r="E248" s="4" t="s">
        <v>8</v>
      </c>
      <c r="F248" s="5">
        <v>0</v>
      </c>
      <c r="G248" t="str">
        <f>VLOOKUP(InputData[[#This Row],[PRODUCT ID]],MasterData[],2,0)</f>
        <v>Product13</v>
      </c>
      <c r="H248" t="str">
        <f>VLOOKUP(InputData[[#This Row],[PRODUCT ID]],MasterData[],3,0)</f>
        <v>Category02</v>
      </c>
      <c r="I248"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Row],[SELLING PRICE]]*InputData[[#This Row],[QUANTITY]]</f>
        <v>976.64</v>
      </c>
      <c r="N248" s="7">
        <f>DAY(InputData[[#This Row],[DATE]])</f>
        <v>7</v>
      </c>
      <c r="O248" s="7" t="str">
        <f>TEXT(InputData[[#This Row],[DATE]],"MMM")</f>
        <v>Dec</v>
      </c>
      <c r="P248" s="7">
        <f>YEAR(InputData[[#This Row],[DATE]])</f>
        <v>2021</v>
      </c>
    </row>
    <row r="249" spans="1:16" x14ac:dyDescent="0.3">
      <c r="A249" s="2">
        <v>44538</v>
      </c>
      <c r="B249" s="3" t="s">
        <v>21</v>
      </c>
      <c r="C249" s="4">
        <v>14</v>
      </c>
      <c r="D249" s="4" t="s">
        <v>12</v>
      </c>
      <c r="E249" s="4" t="s">
        <v>8</v>
      </c>
      <c r="F249" s="5">
        <v>0</v>
      </c>
      <c r="G249" t="str">
        <f>VLOOKUP(InputData[[#This Row],[PRODUCT ID]],MasterData[],2,0)</f>
        <v>Product44</v>
      </c>
      <c r="H249" t="str">
        <f>VLOOKUP(InputData[[#This Row],[PRODUCT ID]],MasterData[],3,0)</f>
        <v>Category05</v>
      </c>
      <c r="I249"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Row],[SELLING PRICE]]*InputData[[#This Row],[QUANTITY]]</f>
        <v>1149.1199999999999</v>
      </c>
      <c r="N249" s="7">
        <f>DAY(InputData[[#This Row],[DATE]])</f>
        <v>8</v>
      </c>
      <c r="O249" s="7" t="str">
        <f>TEXT(InputData[[#This Row],[DATE]],"MMM")</f>
        <v>Dec</v>
      </c>
      <c r="P249" s="7">
        <f>YEAR(InputData[[#This Row],[DATE]])</f>
        <v>2021</v>
      </c>
    </row>
    <row r="250" spans="1:16" x14ac:dyDescent="0.3">
      <c r="A250" s="2">
        <v>44544</v>
      </c>
      <c r="B250" s="3" t="s">
        <v>20</v>
      </c>
      <c r="C250" s="4">
        <v>4</v>
      </c>
      <c r="D250" s="4" t="s">
        <v>12</v>
      </c>
      <c r="E250" s="4" t="s">
        <v>8</v>
      </c>
      <c r="F250" s="5">
        <v>0</v>
      </c>
      <c r="G250" t="str">
        <f>VLOOKUP(InputData[[#This Row],[PRODUCT ID]],MasterData[],2,0)</f>
        <v>Product42</v>
      </c>
      <c r="H250" t="str">
        <f>VLOOKUP(InputData[[#This Row],[PRODUCT ID]],MasterData[],3,0)</f>
        <v>Category05</v>
      </c>
      <c r="I250"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Row],[SELLING PRICE]]*InputData[[#This Row],[QUANTITY]]</f>
        <v>648</v>
      </c>
      <c r="N250" s="7">
        <f>DAY(InputData[[#This Row],[DATE]])</f>
        <v>14</v>
      </c>
      <c r="O250" s="7" t="str">
        <f>TEXT(InputData[[#This Row],[DATE]],"MMM")</f>
        <v>Dec</v>
      </c>
      <c r="P250" s="7">
        <f>YEAR(InputData[[#This Row],[DATE]])</f>
        <v>2021</v>
      </c>
    </row>
    <row r="251" spans="1:16" x14ac:dyDescent="0.3">
      <c r="A251" s="2">
        <v>44548</v>
      </c>
      <c r="B251" s="3" t="s">
        <v>16</v>
      </c>
      <c r="C251" s="4">
        <v>2</v>
      </c>
      <c r="D251" s="4" t="s">
        <v>12</v>
      </c>
      <c r="E251" s="4" t="s">
        <v>10</v>
      </c>
      <c r="F251" s="5">
        <v>0</v>
      </c>
      <c r="G251" t="str">
        <f>VLOOKUP(InputData[[#This Row],[PRODUCT ID]],MasterData[],2,0)</f>
        <v>Product03</v>
      </c>
      <c r="H251" t="str">
        <f>VLOOKUP(InputData[[#This Row],[PRODUCT ID]],MasterData[],3,0)</f>
        <v>Category01</v>
      </c>
      <c r="I251"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Row],[SELLING PRICE]]*InputData[[#This Row],[QUANTITY]]</f>
        <v>161.88</v>
      </c>
      <c r="N251" s="7">
        <f>DAY(InputData[[#This Row],[DATE]])</f>
        <v>18</v>
      </c>
      <c r="O251" s="7" t="str">
        <f>TEXT(InputData[[#This Row],[DATE]],"MMM")</f>
        <v>Dec</v>
      </c>
      <c r="P251" s="7">
        <f>YEAR(InputData[[#This Row],[DATE]])</f>
        <v>2021</v>
      </c>
    </row>
    <row r="252" spans="1:16" x14ac:dyDescent="0.3">
      <c r="A252" s="2">
        <v>44548</v>
      </c>
      <c r="B252" s="3" t="s">
        <v>32</v>
      </c>
      <c r="C252" s="4">
        <v>8</v>
      </c>
      <c r="D252" s="4" t="s">
        <v>8</v>
      </c>
      <c r="E252" s="4" t="s">
        <v>10</v>
      </c>
      <c r="F252" s="5">
        <v>0</v>
      </c>
      <c r="G252" t="str">
        <f>VLOOKUP(InputData[[#This Row],[PRODUCT ID]],MasterData[],2,0)</f>
        <v>Product22</v>
      </c>
      <c r="H252" t="str">
        <f>VLOOKUP(InputData[[#This Row],[PRODUCT ID]],MasterData[],3,0)</f>
        <v>Category03</v>
      </c>
      <c r="I252"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Row],[SELLING PRICE]]*InputData[[#This Row],[QUANTITY]]</f>
        <v>1132.56</v>
      </c>
      <c r="N252" s="7">
        <f>DAY(InputData[[#This Row],[DATE]])</f>
        <v>18</v>
      </c>
      <c r="O252" s="7" t="str">
        <f>TEXT(InputData[[#This Row],[DATE]],"MMM")</f>
        <v>Dec</v>
      </c>
      <c r="P252" s="7">
        <f>YEAR(InputData[[#This Row],[DATE]])</f>
        <v>2021</v>
      </c>
    </row>
    <row r="253" spans="1:16" x14ac:dyDescent="0.3">
      <c r="A253" s="2">
        <v>44549</v>
      </c>
      <c r="B253" s="3" t="s">
        <v>22</v>
      </c>
      <c r="C253" s="4">
        <v>12</v>
      </c>
      <c r="D253" s="4" t="s">
        <v>12</v>
      </c>
      <c r="E253" s="4" t="s">
        <v>8</v>
      </c>
      <c r="F253" s="5">
        <v>0</v>
      </c>
      <c r="G253" t="str">
        <f>VLOOKUP(InputData[[#This Row],[PRODUCT ID]],MasterData[],2,0)</f>
        <v>Product23</v>
      </c>
      <c r="H253" t="str">
        <f>VLOOKUP(InputData[[#This Row],[PRODUCT ID]],MasterData[],3,0)</f>
        <v>Category03</v>
      </c>
      <c r="I253"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Row],[SELLING PRICE]]*InputData[[#This Row],[QUANTITY]]</f>
        <v>1793.52</v>
      </c>
      <c r="N253" s="7">
        <f>DAY(InputData[[#This Row],[DATE]])</f>
        <v>19</v>
      </c>
      <c r="O253" s="7" t="str">
        <f>TEXT(InputData[[#This Row],[DATE]],"MMM")</f>
        <v>Dec</v>
      </c>
      <c r="P253" s="7">
        <f>YEAR(InputData[[#This Row],[DATE]])</f>
        <v>2021</v>
      </c>
    </row>
    <row r="254" spans="1:16" x14ac:dyDescent="0.3">
      <c r="A254" s="2">
        <v>44549</v>
      </c>
      <c r="B254" s="3" t="s">
        <v>29</v>
      </c>
      <c r="C254" s="4">
        <v>3</v>
      </c>
      <c r="D254" s="4" t="s">
        <v>7</v>
      </c>
      <c r="E254" s="4" t="s">
        <v>8</v>
      </c>
      <c r="F254" s="5">
        <v>0</v>
      </c>
      <c r="G254" t="str">
        <f>VLOOKUP(InputData[[#This Row],[PRODUCT ID]],MasterData[],2,0)</f>
        <v>Product29</v>
      </c>
      <c r="H254" t="str">
        <f>VLOOKUP(InputData[[#This Row],[PRODUCT ID]],MasterData[],3,0)</f>
        <v>Category04</v>
      </c>
      <c r="I254"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Row],[SELLING PRICE]]*InputData[[#This Row],[QUANTITY]]</f>
        <v>159.32999999999998</v>
      </c>
      <c r="N254" s="7">
        <f>DAY(InputData[[#This Row],[DATE]])</f>
        <v>19</v>
      </c>
      <c r="O254" s="7" t="str">
        <f>TEXT(InputData[[#This Row],[DATE]],"MMM")</f>
        <v>Dec</v>
      </c>
      <c r="P254" s="7">
        <f>YEAR(InputData[[#This Row],[DATE]])</f>
        <v>2021</v>
      </c>
    </row>
    <row r="255" spans="1:16" x14ac:dyDescent="0.3">
      <c r="A255" s="2">
        <v>44549</v>
      </c>
      <c r="B255" s="3" t="s">
        <v>41</v>
      </c>
      <c r="C255" s="4">
        <v>10</v>
      </c>
      <c r="D255" s="4" t="s">
        <v>8</v>
      </c>
      <c r="E255" s="4" t="s">
        <v>8</v>
      </c>
      <c r="F255" s="5">
        <v>0</v>
      </c>
      <c r="G255" t="str">
        <f>VLOOKUP(InputData[[#This Row],[PRODUCT ID]],MasterData[],2,0)</f>
        <v>Product11</v>
      </c>
      <c r="H255" t="str">
        <f>VLOOKUP(InputData[[#This Row],[PRODUCT ID]],MasterData[],3,0)</f>
        <v>Category02</v>
      </c>
      <c r="I255"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Row],[SELLING PRICE]]*InputData[[#This Row],[QUANTITY]]</f>
        <v>484</v>
      </c>
      <c r="N255" s="7">
        <f>DAY(InputData[[#This Row],[DATE]])</f>
        <v>19</v>
      </c>
      <c r="O255" s="7" t="str">
        <f>TEXT(InputData[[#This Row],[DATE]],"MMM")</f>
        <v>Dec</v>
      </c>
      <c r="P255" s="7">
        <f>YEAR(InputData[[#This Row],[DATE]])</f>
        <v>2021</v>
      </c>
    </row>
    <row r="256" spans="1:16" x14ac:dyDescent="0.3">
      <c r="A256" s="2">
        <v>44550</v>
      </c>
      <c r="B256" s="3" t="s">
        <v>45</v>
      </c>
      <c r="C256" s="4">
        <v>14</v>
      </c>
      <c r="D256" s="4" t="s">
        <v>12</v>
      </c>
      <c r="E256" s="4" t="s">
        <v>8</v>
      </c>
      <c r="F256" s="5">
        <v>0</v>
      </c>
      <c r="G256" t="str">
        <f>VLOOKUP(InputData[[#This Row],[PRODUCT ID]],MasterData[],2,0)</f>
        <v>Product12</v>
      </c>
      <c r="H256" t="str">
        <f>VLOOKUP(InputData[[#This Row],[PRODUCT ID]],MasterData[],3,0)</f>
        <v>Category02</v>
      </c>
      <c r="I256"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Row],[SELLING PRICE]]*InputData[[#This Row],[QUANTITY]]</f>
        <v>1318.38</v>
      </c>
      <c r="N256" s="7">
        <f>DAY(InputData[[#This Row],[DATE]])</f>
        <v>20</v>
      </c>
      <c r="O256" s="7" t="str">
        <f>TEXT(InputData[[#This Row],[DATE]],"MMM")</f>
        <v>Dec</v>
      </c>
      <c r="P256" s="7">
        <f>YEAR(InputData[[#This Row],[DATE]])</f>
        <v>2021</v>
      </c>
    </row>
    <row r="257" spans="1:16" x14ac:dyDescent="0.3">
      <c r="A257" s="2">
        <v>44551</v>
      </c>
      <c r="B257" s="3" t="s">
        <v>52</v>
      </c>
      <c r="C257" s="4">
        <v>10</v>
      </c>
      <c r="D257" s="4" t="s">
        <v>8</v>
      </c>
      <c r="E257" s="4" t="s">
        <v>10</v>
      </c>
      <c r="F257" s="5">
        <v>0</v>
      </c>
      <c r="G257" t="str">
        <f>VLOOKUP(InputData[[#This Row],[PRODUCT ID]],MasterData[],2,0)</f>
        <v>Product26</v>
      </c>
      <c r="H257" t="str">
        <f>VLOOKUP(InputData[[#This Row],[PRODUCT ID]],MasterData[],3,0)</f>
        <v>Category04</v>
      </c>
      <c r="I25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Row],[SELLING PRICE]]*InputData[[#This Row],[QUANTITY]]</f>
        <v>246.6</v>
      </c>
      <c r="N257" s="7">
        <f>DAY(InputData[[#This Row],[DATE]])</f>
        <v>21</v>
      </c>
      <c r="O257" s="7" t="str">
        <f>TEXT(InputData[[#This Row],[DATE]],"MMM")</f>
        <v>Dec</v>
      </c>
      <c r="P257" s="7">
        <f>YEAR(InputData[[#This Row],[DATE]])</f>
        <v>2021</v>
      </c>
    </row>
    <row r="258" spans="1:16" x14ac:dyDescent="0.3">
      <c r="A258" s="2">
        <v>44554</v>
      </c>
      <c r="B258" s="3" t="s">
        <v>20</v>
      </c>
      <c r="C258" s="4">
        <v>8</v>
      </c>
      <c r="D258" s="4" t="s">
        <v>7</v>
      </c>
      <c r="E258" s="4" t="s">
        <v>10</v>
      </c>
      <c r="F258" s="5">
        <v>0</v>
      </c>
      <c r="G258" t="str">
        <f>VLOOKUP(InputData[[#This Row],[PRODUCT ID]],MasterData[],2,0)</f>
        <v>Product42</v>
      </c>
      <c r="H258" t="str">
        <f>VLOOKUP(InputData[[#This Row],[PRODUCT ID]],MasterData[],3,0)</f>
        <v>Category05</v>
      </c>
      <c r="I258"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Row],[SELLING PRICE]]*InputData[[#This Row],[QUANTITY]]</f>
        <v>1296</v>
      </c>
      <c r="N258" s="7">
        <f>DAY(InputData[[#This Row],[DATE]])</f>
        <v>24</v>
      </c>
      <c r="O258" s="7" t="str">
        <f>TEXT(InputData[[#This Row],[DATE]],"MMM")</f>
        <v>Dec</v>
      </c>
      <c r="P258" s="7">
        <f>YEAR(InputData[[#This Row],[DATE]])</f>
        <v>2021</v>
      </c>
    </row>
    <row r="259" spans="1:16" x14ac:dyDescent="0.3">
      <c r="A259" s="2">
        <v>44554</v>
      </c>
      <c r="B259" s="3" t="s">
        <v>53</v>
      </c>
      <c r="C259" s="4">
        <v>8</v>
      </c>
      <c r="D259" s="4" t="s">
        <v>7</v>
      </c>
      <c r="E259" s="4" t="s">
        <v>8</v>
      </c>
      <c r="F259" s="5">
        <v>0</v>
      </c>
      <c r="G259" t="str">
        <f>VLOOKUP(InputData[[#This Row],[PRODUCT ID]],MasterData[],2,0)</f>
        <v>Product36</v>
      </c>
      <c r="H259" t="str">
        <f>VLOOKUP(InputData[[#This Row],[PRODUCT ID]],MasterData[],3,0)</f>
        <v>Category04</v>
      </c>
      <c r="I259"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Row],[SELLING PRICE]]*InputData[[#This Row],[QUANTITY]]</f>
        <v>770.4</v>
      </c>
      <c r="N259" s="7">
        <f>DAY(InputData[[#This Row],[DATE]])</f>
        <v>24</v>
      </c>
      <c r="O259" s="7" t="str">
        <f>TEXT(InputData[[#This Row],[DATE]],"MMM")</f>
        <v>Dec</v>
      </c>
      <c r="P259" s="7">
        <f>YEAR(InputData[[#This Row],[DATE]])</f>
        <v>2021</v>
      </c>
    </row>
    <row r="260" spans="1:16" x14ac:dyDescent="0.3">
      <c r="A260" s="2">
        <v>44556</v>
      </c>
      <c r="B260" s="3" t="s">
        <v>51</v>
      </c>
      <c r="C260" s="4">
        <v>14</v>
      </c>
      <c r="D260" s="4" t="s">
        <v>8</v>
      </c>
      <c r="E260" s="4" t="s">
        <v>10</v>
      </c>
      <c r="F260" s="5">
        <v>0</v>
      </c>
      <c r="G260" t="str">
        <f>VLOOKUP(InputData[[#This Row],[PRODUCT ID]],MasterData[],2,0)</f>
        <v>Product41</v>
      </c>
      <c r="H260" t="str">
        <f>VLOOKUP(InputData[[#This Row],[PRODUCT ID]],MasterData[],3,0)</f>
        <v>Category05</v>
      </c>
      <c r="I260"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Row],[SELLING PRICE]]*InputData[[#This Row],[QUANTITY]]</f>
        <v>2434.3199999999997</v>
      </c>
      <c r="N260" s="7">
        <f>DAY(InputData[[#This Row],[DATE]])</f>
        <v>26</v>
      </c>
      <c r="O260" s="7" t="str">
        <f>TEXT(InputData[[#This Row],[DATE]],"MMM")</f>
        <v>Dec</v>
      </c>
      <c r="P260" s="7">
        <f>YEAR(InputData[[#This Row],[DATE]])</f>
        <v>2021</v>
      </c>
    </row>
    <row r="261" spans="1:16" x14ac:dyDescent="0.3">
      <c r="A261" s="2">
        <v>44557</v>
      </c>
      <c r="B261" s="3" t="s">
        <v>29</v>
      </c>
      <c r="C261" s="4">
        <v>14</v>
      </c>
      <c r="D261" s="4" t="s">
        <v>12</v>
      </c>
      <c r="E261" s="4" t="s">
        <v>10</v>
      </c>
      <c r="F261" s="5">
        <v>0</v>
      </c>
      <c r="G261" t="str">
        <f>VLOOKUP(InputData[[#This Row],[PRODUCT ID]],MasterData[],2,0)</f>
        <v>Product29</v>
      </c>
      <c r="H261" t="str">
        <f>VLOOKUP(InputData[[#This Row],[PRODUCT ID]],MasterData[],3,0)</f>
        <v>Category04</v>
      </c>
      <c r="I261"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Row],[SELLING PRICE]]*InputData[[#This Row],[QUANTITY]]</f>
        <v>743.54</v>
      </c>
      <c r="N261" s="7">
        <f>DAY(InputData[[#This Row],[DATE]])</f>
        <v>27</v>
      </c>
      <c r="O261" s="7" t="str">
        <f>TEXT(InputData[[#This Row],[DATE]],"MMM")</f>
        <v>Dec</v>
      </c>
      <c r="P261" s="7">
        <f>YEAR(InputData[[#This Row],[DATE]])</f>
        <v>2021</v>
      </c>
    </row>
    <row r="262" spans="1:16" x14ac:dyDescent="0.3">
      <c r="A262" s="2">
        <v>44558</v>
      </c>
      <c r="B262" s="3" t="s">
        <v>29</v>
      </c>
      <c r="C262" s="4">
        <v>6</v>
      </c>
      <c r="D262" s="4" t="s">
        <v>12</v>
      </c>
      <c r="E262" s="4" t="s">
        <v>10</v>
      </c>
      <c r="F262" s="5">
        <v>0</v>
      </c>
      <c r="G262" t="str">
        <f>VLOOKUP(InputData[[#This Row],[PRODUCT ID]],MasterData[],2,0)</f>
        <v>Product29</v>
      </c>
      <c r="H262" t="str">
        <f>VLOOKUP(InputData[[#This Row],[PRODUCT ID]],MasterData[],3,0)</f>
        <v>Category04</v>
      </c>
      <c r="I262"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Row],[SELLING PRICE]]*InputData[[#This Row],[QUANTITY]]</f>
        <v>318.65999999999997</v>
      </c>
      <c r="N262" s="7">
        <f>DAY(InputData[[#This Row],[DATE]])</f>
        <v>28</v>
      </c>
      <c r="O262" s="7" t="str">
        <f>TEXT(InputData[[#This Row],[DATE]],"MMM")</f>
        <v>Dec</v>
      </c>
      <c r="P262" s="7">
        <f>YEAR(InputData[[#This Row],[DATE]])</f>
        <v>2021</v>
      </c>
    </row>
    <row r="263" spans="1:16" x14ac:dyDescent="0.3">
      <c r="A263" s="2">
        <v>44560</v>
      </c>
      <c r="B263" s="3" t="s">
        <v>30</v>
      </c>
      <c r="C263" s="4">
        <v>13</v>
      </c>
      <c r="D263" s="4" t="s">
        <v>8</v>
      </c>
      <c r="E263" s="4" t="s">
        <v>8</v>
      </c>
      <c r="F263" s="5">
        <v>0</v>
      </c>
      <c r="G263" t="str">
        <f>VLOOKUP(InputData[[#This Row],[PRODUCT ID]],MasterData[],2,0)</f>
        <v>Product10</v>
      </c>
      <c r="H263" t="str">
        <f>VLOOKUP(InputData[[#This Row],[PRODUCT ID]],MasterData[],3,0)</f>
        <v>Category02</v>
      </c>
      <c r="I263"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Row],[SELLING PRICE]]*InputData[[#This Row],[QUANTITY]]</f>
        <v>2135.64</v>
      </c>
      <c r="N263" s="7">
        <f>DAY(InputData[[#This Row],[DATE]])</f>
        <v>30</v>
      </c>
      <c r="O263" s="7" t="str">
        <f>TEXT(InputData[[#This Row],[DATE]],"MMM")</f>
        <v>Dec</v>
      </c>
      <c r="P263" s="7">
        <f>YEAR(InputData[[#This Row],[DATE]])</f>
        <v>2021</v>
      </c>
    </row>
    <row r="264" spans="1:16" x14ac:dyDescent="0.3">
      <c r="A264" s="2">
        <v>44562</v>
      </c>
      <c r="B264" s="3" t="s">
        <v>32</v>
      </c>
      <c r="C264" s="4">
        <v>1</v>
      </c>
      <c r="D264" s="4" t="s">
        <v>7</v>
      </c>
      <c r="E264" s="4" t="s">
        <v>10</v>
      </c>
      <c r="F264" s="5">
        <v>0</v>
      </c>
      <c r="G264" t="str">
        <f>VLOOKUP(InputData[[#This Row],[PRODUCT ID]],MasterData[],2,0)</f>
        <v>Product22</v>
      </c>
      <c r="H264" t="str">
        <f>VLOOKUP(InputData[[#This Row],[PRODUCT ID]],MasterData[],3,0)</f>
        <v>Category03</v>
      </c>
      <c r="I264"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Row],[SELLING PRICE]]*InputData[[#This Row],[QUANTITY]]</f>
        <v>141.57</v>
      </c>
      <c r="N264" s="7">
        <f>DAY(InputData[[#This Row],[DATE]])</f>
        <v>1</v>
      </c>
      <c r="O264" s="7" t="str">
        <f>TEXT(InputData[[#This Row],[DATE]],"MMM")</f>
        <v>Jan</v>
      </c>
      <c r="P264" s="7">
        <f>YEAR(InputData[[#This Row],[DATE]])</f>
        <v>2022</v>
      </c>
    </row>
    <row r="265" spans="1:16" x14ac:dyDescent="0.3">
      <c r="A265" s="2">
        <v>44563</v>
      </c>
      <c r="B265" s="3" t="s">
        <v>30</v>
      </c>
      <c r="C265" s="4">
        <v>7</v>
      </c>
      <c r="D265" s="4" t="s">
        <v>12</v>
      </c>
      <c r="E265" s="4" t="s">
        <v>10</v>
      </c>
      <c r="F265" s="5">
        <v>0</v>
      </c>
      <c r="G265" t="str">
        <f>VLOOKUP(InputData[[#This Row],[PRODUCT ID]],MasterData[],2,0)</f>
        <v>Product10</v>
      </c>
      <c r="H265" t="str">
        <f>VLOOKUP(InputData[[#This Row],[PRODUCT ID]],MasterData[],3,0)</f>
        <v>Category02</v>
      </c>
      <c r="I265"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Row],[SELLING PRICE]]*InputData[[#This Row],[QUANTITY]]</f>
        <v>1149.96</v>
      </c>
      <c r="N265" s="7">
        <f>DAY(InputData[[#This Row],[DATE]])</f>
        <v>2</v>
      </c>
      <c r="O265" s="7" t="str">
        <f>TEXT(InputData[[#This Row],[DATE]],"MMM")</f>
        <v>Jan</v>
      </c>
      <c r="P265" s="7">
        <f>YEAR(InputData[[#This Row],[DATE]])</f>
        <v>2022</v>
      </c>
    </row>
    <row r="266" spans="1:16" x14ac:dyDescent="0.3">
      <c r="A266" s="2">
        <v>44563</v>
      </c>
      <c r="B266" s="3" t="s">
        <v>37</v>
      </c>
      <c r="C266" s="4">
        <v>2</v>
      </c>
      <c r="D266" s="4" t="s">
        <v>8</v>
      </c>
      <c r="E266" s="4" t="s">
        <v>10</v>
      </c>
      <c r="F266" s="5">
        <v>0</v>
      </c>
      <c r="G266" t="str">
        <f>VLOOKUP(InputData[[#This Row],[PRODUCT ID]],MasterData[],2,0)</f>
        <v>Product15</v>
      </c>
      <c r="H266" t="str">
        <f>VLOOKUP(InputData[[#This Row],[PRODUCT ID]],MasterData[],3,0)</f>
        <v>Category02</v>
      </c>
      <c r="I266"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Row],[SELLING PRICE]]*InputData[[#This Row],[QUANTITY]]</f>
        <v>31.439999999999998</v>
      </c>
      <c r="N266" s="7">
        <f>DAY(InputData[[#This Row],[DATE]])</f>
        <v>2</v>
      </c>
      <c r="O266" s="7" t="str">
        <f>TEXT(InputData[[#This Row],[DATE]],"MMM")</f>
        <v>Jan</v>
      </c>
      <c r="P266" s="7">
        <f>YEAR(InputData[[#This Row],[DATE]])</f>
        <v>2022</v>
      </c>
    </row>
    <row r="267" spans="1:16" x14ac:dyDescent="0.3">
      <c r="A267" s="2">
        <v>44563</v>
      </c>
      <c r="B267" s="3" t="s">
        <v>48</v>
      </c>
      <c r="C267" s="4">
        <v>1</v>
      </c>
      <c r="D267" s="4" t="s">
        <v>12</v>
      </c>
      <c r="E267" s="4" t="s">
        <v>10</v>
      </c>
      <c r="F267" s="5">
        <v>0</v>
      </c>
      <c r="G267" t="str">
        <f>VLOOKUP(InputData[[#This Row],[PRODUCT ID]],MasterData[],2,0)</f>
        <v>Product33</v>
      </c>
      <c r="H267" t="str">
        <f>VLOOKUP(InputData[[#This Row],[PRODUCT ID]],MasterData[],3,0)</f>
        <v>Category04</v>
      </c>
      <c r="I26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Row],[SELLING PRICE]]*InputData[[#This Row],[QUANTITY]]</f>
        <v>119.7</v>
      </c>
      <c r="N267" s="7">
        <f>DAY(InputData[[#This Row],[DATE]])</f>
        <v>2</v>
      </c>
      <c r="O267" s="7" t="str">
        <f>TEXT(InputData[[#This Row],[DATE]],"MMM")</f>
        <v>Jan</v>
      </c>
      <c r="P267" s="7">
        <f>YEAR(InputData[[#This Row],[DATE]])</f>
        <v>2022</v>
      </c>
    </row>
    <row r="268" spans="1:16" x14ac:dyDescent="0.3">
      <c r="A268" s="2">
        <v>44564</v>
      </c>
      <c r="B268" s="3" t="s">
        <v>33</v>
      </c>
      <c r="C268" s="4">
        <v>9</v>
      </c>
      <c r="D268" s="4" t="s">
        <v>12</v>
      </c>
      <c r="E268" s="4" t="s">
        <v>10</v>
      </c>
      <c r="F268" s="5">
        <v>0</v>
      </c>
      <c r="G268" t="str">
        <f>VLOOKUP(InputData[[#This Row],[PRODUCT ID]],MasterData[],2,0)</f>
        <v>Product43</v>
      </c>
      <c r="H268" t="str">
        <f>VLOOKUP(InputData[[#This Row],[PRODUCT ID]],MasterData[],3,0)</f>
        <v>Category05</v>
      </c>
      <c r="I268"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Row],[SELLING PRICE]]*InputData[[#This Row],[QUANTITY]]</f>
        <v>747.72</v>
      </c>
      <c r="N268" s="7">
        <f>DAY(InputData[[#This Row],[DATE]])</f>
        <v>3</v>
      </c>
      <c r="O268" s="7" t="str">
        <f>TEXT(InputData[[#This Row],[DATE]],"MMM")</f>
        <v>Jan</v>
      </c>
      <c r="P268" s="7">
        <f>YEAR(InputData[[#This Row],[DATE]])</f>
        <v>2022</v>
      </c>
    </row>
    <row r="269" spans="1:16" x14ac:dyDescent="0.3">
      <c r="A269" s="2">
        <v>44565</v>
      </c>
      <c r="B269" s="3" t="s">
        <v>45</v>
      </c>
      <c r="C269" s="4">
        <v>8</v>
      </c>
      <c r="D269" s="4" t="s">
        <v>12</v>
      </c>
      <c r="E269" s="4" t="s">
        <v>8</v>
      </c>
      <c r="F269" s="5">
        <v>0</v>
      </c>
      <c r="G269" t="str">
        <f>VLOOKUP(InputData[[#This Row],[PRODUCT ID]],MasterData[],2,0)</f>
        <v>Product12</v>
      </c>
      <c r="H269" t="str">
        <f>VLOOKUP(InputData[[#This Row],[PRODUCT ID]],MasterData[],3,0)</f>
        <v>Category02</v>
      </c>
      <c r="I269"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Row],[SELLING PRICE]]*InputData[[#This Row],[QUANTITY]]</f>
        <v>753.36</v>
      </c>
      <c r="N269" s="7">
        <f>DAY(InputData[[#This Row],[DATE]])</f>
        <v>4</v>
      </c>
      <c r="O269" s="7" t="str">
        <f>TEXT(InputData[[#This Row],[DATE]],"MMM")</f>
        <v>Jan</v>
      </c>
      <c r="P269" s="7">
        <f>YEAR(InputData[[#This Row],[DATE]])</f>
        <v>2022</v>
      </c>
    </row>
    <row r="270" spans="1:16" x14ac:dyDescent="0.3">
      <c r="A270" s="2">
        <v>44565</v>
      </c>
      <c r="B270" s="3" t="s">
        <v>29</v>
      </c>
      <c r="C270" s="4">
        <v>1</v>
      </c>
      <c r="D270" s="4" t="s">
        <v>8</v>
      </c>
      <c r="E270" s="4" t="s">
        <v>8</v>
      </c>
      <c r="F270" s="5">
        <v>0</v>
      </c>
      <c r="G270" t="str">
        <f>VLOOKUP(InputData[[#This Row],[PRODUCT ID]],MasterData[],2,0)</f>
        <v>Product29</v>
      </c>
      <c r="H270" t="str">
        <f>VLOOKUP(InputData[[#This Row],[PRODUCT ID]],MasterData[],3,0)</f>
        <v>Category04</v>
      </c>
      <c r="I270"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Row],[SELLING PRICE]]*InputData[[#This Row],[QUANTITY]]</f>
        <v>53.11</v>
      </c>
      <c r="N270" s="7">
        <f>DAY(InputData[[#This Row],[DATE]])</f>
        <v>4</v>
      </c>
      <c r="O270" s="7" t="str">
        <f>TEXT(InputData[[#This Row],[DATE]],"MMM")</f>
        <v>Jan</v>
      </c>
      <c r="P270" s="7">
        <f>YEAR(InputData[[#This Row],[DATE]])</f>
        <v>2022</v>
      </c>
    </row>
    <row r="271" spans="1:16" x14ac:dyDescent="0.3">
      <c r="A271" s="2">
        <v>44570</v>
      </c>
      <c r="B271" s="3" t="s">
        <v>28</v>
      </c>
      <c r="C271" s="4">
        <v>12</v>
      </c>
      <c r="D271" s="4" t="s">
        <v>12</v>
      </c>
      <c r="E271" s="4" t="s">
        <v>8</v>
      </c>
      <c r="F271" s="5">
        <v>0</v>
      </c>
      <c r="G271" t="str">
        <f>VLOOKUP(InputData[[#This Row],[PRODUCT ID]],MasterData[],2,0)</f>
        <v>Product32</v>
      </c>
      <c r="H271" t="str">
        <f>VLOOKUP(InputData[[#This Row],[PRODUCT ID]],MasterData[],3,0)</f>
        <v>Category04</v>
      </c>
      <c r="I271"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Row],[SELLING PRICE]]*InputData[[#This Row],[QUANTITY]]</f>
        <v>1409.76</v>
      </c>
      <c r="N271" s="7">
        <f>DAY(InputData[[#This Row],[DATE]])</f>
        <v>9</v>
      </c>
      <c r="O271" s="7" t="str">
        <f>TEXT(InputData[[#This Row],[DATE]],"MMM")</f>
        <v>Jan</v>
      </c>
      <c r="P271" s="7">
        <f>YEAR(InputData[[#This Row],[DATE]])</f>
        <v>2022</v>
      </c>
    </row>
    <row r="272" spans="1:16" x14ac:dyDescent="0.3">
      <c r="A272" s="2">
        <v>44571</v>
      </c>
      <c r="B272" s="3" t="s">
        <v>23</v>
      </c>
      <c r="C272" s="4">
        <v>14</v>
      </c>
      <c r="D272" s="4" t="s">
        <v>8</v>
      </c>
      <c r="E272" s="4" t="s">
        <v>8</v>
      </c>
      <c r="F272" s="5">
        <v>0</v>
      </c>
      <c r="G272" t="str">
        <f>VLOOKUP(InputData[[#This Row],[PRODUCT ID]],MasterData[],2,0)</f>
        <v>Product34</v>
      </c>
      <c r="H272" t="str">
        <f>VLOOKUP(InputData[[#This Row],[PRODUCT ID]],MasterData[],3,0)</f>
        <v>Category04</v>
      </c>
      <c r="I272"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Row],[SELLING PRICE]]*InputData[[#This Row],[QUANTITY]]</f>
        <v>816.19999999999993</v>
      </c>
      <c r="N272" s="7">
        <f>DAY(InputData[[#This Row],[DATE]])</f>
        <v>10</v>
      </c>
      <c r="O272" s="7" t="str">
        <f>TEXT(InputData[[#This Row],[DATE]],"MMM")</f>
        <v>Jan</v>
      </c>
      <c r="P272" s="7">
        <f>YEAR(InputData[[#This Row],[DATE]])</f>
        <v>2022</v>
      </c>
    </row>
    <row r="273" spans="1:16" x14ac:dyDescent="0.3">
      <c r="A273" s="2">
        <v>44572</v>
      </c>
      <c r="B273" s="3" t="s">
        <v>28</v>
      </c>
      <c r="C273" s="4">
        <v>2</v>
      </c>
      <c r="D273" s="4" t="s">
        <v>12</v>
      </c>
      <c r="E273" s="4" t="s">
        <v>8</v>
      </c>
      <c r="F273" s="5">
        <v>0</v>
      </c>
      <c r="G273" t="str">
        <f>VLOOKUP(InputData[[#This Row],[PRODUCT ID]],MasterData[],2,0)</f>
        <v>Product32</v>
      </c>
      <c r="H273" t="str">
        <f>VLOOKUP(InputData[[#This Row],[PRODUCT ID]],MasterData[],3,0)</f>
        <v>Category04</v>
      </c>
      <c r="I273"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Row],[SELLING PRICE]]*InputData[[#This Row],[QUANTITY]]</f>
        <v>234.96</v>
      </c>
      <c r="N273" s="7">
        <f>DAY(InputData[[#This Row],[DATE]])</f>
        <v>11</v>
      </c>
      <c r="O273" s="7" t="str">
        <f>TEXT(InputData[[#This Row],[DATE]],"MMM")</f>
        <v>Jan</v>
      </c>
      <c r="P273" s="7">
        <f>YEAR(InputData[[#This Row],[DATE]])</f>
        <v>2022</v>
      </c>
    </row>
    <row r="274" spans="1:16" x14ac:dyDescent="0.3">
      <c r="A274" s="2">
        <v>44574</v>
      </c>
      <c r="B274" s="3" t="s">
        <v>50</v>
      </c>
      <c r="C274" s="4">
        <v>6</v>
      </c>
      <c r="D274" s="4" t="s">
        <v>8</v>
      </c>
      <c r="E274" s="4" t="s">
        <v>8</v>
      </c>
      <c r="F274" s="5">
        <v>0</v>
      </c>
      <c r="G274" t="str">
        <f>VLOOKUP(InputData[[#This Row],[PRODUCT ID]],MasterData[],2,0)</f>
        <v>Product19</v>
      </c>
      <c r="H274" t="str">
        <f>VLOOKUP(InputData[[#This Row],[PRODUCT ID]],MasterData[],3,0)</f>
        <v>Category02</v>
      </c>
      <c r="I274"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Row],[SELLING PRICE]]*InputData[[#This Row],[QUANTITY]]</f>
        <v>1260</v>
      </c>
      <c r="N274" s="7">
        <f>DAY(InputData[[#This Row],[DATE]])</f>
        <v>13</v>
      </c>
      <c r="O274" s="7" t="str">
        <f>TEXT(InputData[[#This Row],[DATE]],"MMM")</f>
        <v>Jan</v>
      </c>
      <c r="P274" s="7">
        <f>YEAR(InputData[[#This Row],[DATE]])</f>
        <v>2022</v>
      </c>
    </row>
    <row r="275" spans="1:16" x14ac:dyDescent="0.3">
      <c r="A275" s="2">
        <v>44575</v>
      </c>
      <c r="B275" s="3" t="s">
        <v>41</v>
      </c>
      <c r="C275" s="4">
        <v>14</v>
      </c>
      <c r="D275" s="4" t="s">
        <v>12</v>
      </c>
      <c r="E275" s="4" t="s">
        <v>8</v>
      </c>
      <c r="F275" s="5">
        <v>0</v>
      </c>
      <c r="G275" t="str">
        <f>VLOOKUP(InputData[[#This Row],[PRODUCT ID]],MasterData[],2,0)</f>
        <v>Product11</v>
      </c>
      <c r="H275" t="str">
        <f>VLOOKUP(InputData[[#This Row],[PRODUCT ID]],MasterData[],3,0)</f>
        <v>Category02</v>
      </c>
      <c r="I275"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Row],[SELLING PRICE]]*InputData[[#This Row],[QUANTITY]]</f>
        <v>677.6</v>
      </c>
      <c r="N275" s="7">
        <f>DAY(InputData[[#This Row],[DATE]])</f>
        <v>14</v>
      </c>
      <c r="O275" s="7" t="str">
        <f>TEXT(InputData[[#This Row],[DATE]],"MMM")</f>
        <v>Jan</v>
      </c>
      <c r="P275" s="7">
        <f>YEAR(InputData[[#This Row],[DATE]])</f>
        <v>2022</v>
      </c>
    </row>
    <row r="276" spans="1:16" x14ac:dyDescent="0.3">
      <c r="A276" s="2">
        <v>44576</v>
      </c>
      <c r="B276" s="3" t="s">
        <v>32</v>
      </c>
      <c r="C276" s="4">
        <v>10</v>
      </c>
      <c r="D276" s="4" t="s">
        <v>12</v>
      </c>
      <c r="E276" s="4" t="s">
        <v>10</v>
      </c>
      <c r="F276" s="5">
        <v>0</v>
      </c>
      <c r="G276" t="str">
        <f>VLOOKUP(InputData[[#This Row],[PRODUCT ID]],MasterData[],2,0)</f>
        <v>Product22</v>
      </c>
      <c r="H276" t="str">
        <f>VLOOKUP(InputData[[#This Row],[PRODUCT ID]],MasterData[],3,0)</f>
        <v>Category03</v>
      </c>
      <c r="I276"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Row],[SELLING PRICE]]*InputData[[#This Row],[QUANTITY]]</f>
        <v>1415.6999999999998</v>
      </c>
      <c r="N276" s="7">
        <f>DAY(InputData[[#This Row],[DATE]])</f>
        <v>15</v>
      </c>
      <c r="O276" s="7" t="str">
        <f>TEXT(InputData[[#This Row],[DATE]],"MMM")</f>
        <v>Jan</v>
      </c>
      <c r="P276" s="7">
        <f>YEAR(InputData[[#This Row],[DATE]])</f>
        <v>2022</v>
      </c>
    </row>
    <row r="277" spans="1:16" x14ac:dyDescent="0.3">
      <c r="A277" s="2">
        <v>44577</v>
      </c>
      <c r="B277" s="3" t="s">
        <v>19</v>
      </c>
      <c r="C277" s="4">
        <v>11</v>
      </c>
      <c r="D277" s="4" t="s">
        <v>8</v>
      </c>
      <c r="E277" s="4" t="s">
        <v>10</v>
      </c>
      <c r="F277" s="5">
        <v>0</v>
      </c>
      <c r="G277" t="str">
        <f>VLOOKUP(InputData[[#This Row],[PRODUCT ID]],MasterData[],2,0)</f>
        <v>Product14</v>
      </c>
      <c r="H277" t="str">
        <f>VLOOKUP(InputData[[#This Row],[PRODUCT ID]],MasterData[],3,0)</f>
        <v>Category02</v>
      </c>
      <c r="I27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Row],[SELLING PRICE]]*InputData[[#This Row],[QUANTITY]]</f>
        <v>1613.92</v>
      </c>
      <c r="N277" s="7">
        <f>DAY(InputData[[#This Row],[DATE]])</f>
        <v>16</v>
      </c>
      <c r="O277" s="7" t="str">
        <f>TEXT(InputData[[#This Row],[DATE]],"MMM")</f>
        <v>Jan</v>
      </c>
      <c r="P277" s="7">
        <f>YEAR(InputData[[#This Row],[DATE]])</f>
        <v>2022</v>
      </c>
    </row>
    <row r="278" spans="1:16" x14ac:dyDescent="0.3">
      <c r="A278" s="2">
        <v>44578</v>
      </c>
      <c r="B278" s="3" t="s">
        <v>27</v>
      </c>
      <c r="C278" s="4">
        <v>4</v>
      </c>
      <c r="D278" s="4" t="s">
        <v>8</v>
      </c>
      <c r="E278" s="4" t="s">
        <v>8</v>
      </c>
      <c r="F278" s="5">
        <v>0</v>
      </c>
      <c r="G278" t="str">
        <f>VLOOKUP(InputData[[#This Row],[PRODUCT ID]],MasterData[],2,0)</f>
        <v>Product40</v>
      </c>
      <c r="H278" t="str">
        <f>VLOOKUP(InputData[[#This Row],[PRODUCT ID]],MasterData[],3,0)</f>
        <v>Category05</v>
      </c>
      <c r="I278"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Row],[SELLING PRICE]]*InputData[[#This Row],[QUANTITY]]</f>
        <v>460.8</v>
      </c>
      <c r="N278" s="7">
        <f>DAY(InputData[[#This Row],[DATE]])</f>
        <v>17</v>
      </c>
      <c r="O278" s="7" t="str">
        <f>TEXT(InputData[[#This Row],[DATE]],"MMM")</f>
        <v>Jan</v>
      </c>
      <c r="P278" s="7">
        <f>YEAR(InputData[[#This Row],[DATE]])</f>
        <v>2022</v>
      </c>
    </row>
    <row r="279" spans="1:16" x14ac:dyDescent="0.3">
      <c r="A279" s="2">
        <v>44579</v>
      </c>
      <c r="B279" s="3" t="s">
        <v>35</v>
      </c>
      <c r="C279" s="4">
        <v>9</v>
      </c>
      <c r="D279" s="4" t="s">
        <v>7</v>
      </c>
      <c r="E279" s="4" t="s">
        <v>10</v>
      </c>
      <c r="F279" s="5">
        <v>0</v>
      </c>
      <c r="G279" t="str">
        <f>VLOOKUP(InputData[[#This Row],[PRODUCT ID]],MasterData[],2,0)</f>
        <v>Product08</v>
      </c>
      <c r="H279" t="str">
        <f>VLOOKUP(InputData[[#This Row],[PRODUCT ID]],MasterData[],3,0)</f>
        <v>Category01</v>
      </c>
      <c r="I279"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Row],[SELLING PRICE]]*InputData[[#This Row],[QUANTITY]]</f>
        <v>851.58</v>
      </c>
      <c r="N279" s="7">
        <f>DAY(InputData[[#This Row],[DATE]])</f>
        <v>18</v>
      </c>
      <c r="O279" s="7" t="str">
        <f>TEXT(InputData[[#This Row],[DATE]],"MMM")</f>
        <v>Jan</v>
      </c>
      <c r="P279" s="7">
        <f>YEAR(InputData[[#This Row],[DATE]])</f>
        <v>2022</v>
      </c>
    </row>
    <row r="280" spans="1:16" x14ac:dyDescent="0.3">
      <c r="A280" s="2">
        <v>44581</v>
      </c>
      <c r="B280" s="3" t="s">
        <v>42</v>
      </c>
      <c r="C280" s="4">
        <v>2</v>
      </c>
      <c r="D280" s="4" t="s">
        <v>12</v>
      </c>
      <c r="E280" s="4" t="s">
        <v>10</v>
      </c>
      <c r="F280" s="5">
        <v>0</v>
      </c>
      <c r="G280" t="str">
        <f>VLOOKUP(InputData[[#This Row],[PRODUCT ID]],MasterData[],2,0)</f>
        <v>Product21</v>
      </c>
      <c r="H280" t="str">
        <f>VLOOKUP(InputData[[#This Row],[PRODUCT ID]],MasterData[],3,0)</f>
        <v>Category03</v>
      </c>
      <c r="I280"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Row],[SELLING PRICE]]*InputData[[#This Row],[QUANTITY]]</f>
        <v>325.08</v>
      </c>
      <c r="N280" s="7">
        <f>DAY(InputData[[#This Row],[DATE]])</f>
        <v>20</v>
      </c>
      <c r="O280" s="7" t="str">
        <f>TEXT(InputData[[#This Row],[DATE]],"MMM")</f>
        <v>Jan</v>
      </c>
      <c r="P280" s="7">
        <f>YEAR(InputData[[#This Row],[DATE]])</f>
        <v>2022</v>
      </c>
    </row>
    <row r="281" spans="1:16" x14ac:dyDescent="0.3">
      <c r="A281" s="2">
        <v>44581</v>
      </c>
      <c r="B281" s="3" t="s">
        <v>19</v>
      </c>
      <c r="C281" s="4">
        <v>7</v>
      </c>
      <c r="D281" s="4" t="s">
        <v>8</v>
      </c>
      <c r="E281" s="4" t="s">
        <v>8</v>
      </c>
      <c r="F281" s="5">
        <v>0</v>
      </c>
      <c r="G281" t="str">
        <f>VLOOKUP(InputData[[#This Row],[PRODUCT ID]],MasterData[],2,0)</f>
        <v>Product14</v>
      </c>
      <c r="H281" t="str">
        <f>VLOOKUP(InputData[[#This Row],[PRODUCT ID]],MasterData[],3,0)</f>
        <v>Category02</v>
      </c>
      <c r="I281"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Row],[SELLING PRICE]]*InputData[[#This Row],[QUANTITY]]</f>
        <v>1027.04</v>
      </c>
      <c r="N281" s="7">
        <f>DAY(InputData[[#This Row],[DATE]])</f>
        <v>20</v>
      </c>
      <c r="O281" s="7" t="str">
        <f>TEXT(InputData[[#This Row],[DATE]],"MMM")</f>
        <v>Jan</v>
      </c>
      <c r="P281" s="7">
        <f>YEAR(InputData[[#This Row],[DATE]])</f>
        <v>2022</v>
      </c>
    </row>
    <row r="282" spans="1:16" x14ac:dyDescent="0.3">
      <c r="A282" s="2">
        <v>44583</v>
      </c>
      <c r="B282" s="3" t="s">
        <v>26</v>
      </c>
      <c r="C282" s="4">
        <v>6</v>
      </c>
      <c r="D282" s="4" t="s">
        <v>8</v>
      </c>
      <c r="E282" s="4" t="s">
        <v>10</v>
      </c>
      <c r="F282" s="5">
        <v>0</v>
      </c>
      <c r="G282" t="str">
        <f>VLOOKUP(InputData[[#This Row],[PRODUCT ID]],MasterData[],2,0)</f>
        <v>Product01</v>
      </c>
      <c r="H282" t="str">
        <f>VLOOKUP(InputData[[#This Row],[PRODUCT ID]],MasterData[],3,0)</f>
        <v>Category01</v>
      </c>
      <c r="I282"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Row],[SELLING PRICE]]*InputData[[#This Row],[QUANTITY]]</f>
        <v>623.28</v>
      </c>
      <c r="N282" s="7">
        <f>DAY(InputData[[#This Row],[DATE]])</f>
        <v>22</v>
      </c>
      <c r="O282" s="7" t="str">
        <f>TEXT(InputData[[#This Row],[DATE]],"MMM")</f>
        <v>Jan</v>
      </c>
      <c r="P282" s="7">
        <f>YEAR(InputData[[#This Row],[DATE]])</f>
        <v>2022</v>
      </c>
    </row>
    <row r="283" spans="1:16" x14ac:dyDescent="0.3">
      <c r="A283" s="2">
        <v>44584</v>
      </c>
      <c r="B283" s="3" t="s">
        <v>39</v>
      </c>
      <c r="C283" s="4">
        <v>5</v>
      </c>
      <c r="D283" s="4" t="s">
        <v>7</v>
      </c>
      <c r="E283" s="4" t="s">
        <v>10</v>
      </c>
      <c r="F283" s="5">
        <v>0</v>
      </c>
      <c r="G283" t="str">
        <f>VLOOKUP(InputData[[#This Row],[PRODUCT ID]],MasterData[],2,0)</f>
        <v>Product02</v>
      </c>
      <c r="H283" t="str">
        <f>VLOOKUP(InputData[[#This Row],[PRODUCT ID]],MasterData[],3,0)</f>
        <v>Category01</v>
      </c>
      <c r="I283"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Row],[SELLING PRICE]]*InputData[[#This Row],[QUANTITY]]</f>
        <v>714</v>
      </c>
      <c r="N283" s="7">
        <f>DAY(InputData[[#This Row],[DATE]])</f>
        <v>23</v>
      </c>
      <c r="O283" s="7" t="str">
        <f>TEXT(InputData[[#This Row],[DATE]],"MMM")</f>
        <v>Jan</v>
      </c>
      <c r="P283" s="7">
        <f>YEAR(InputData[[#This Row],[DATE]])</f>
        <v>2022</v>
      </c>
    </row>
    <row r="284" spans="1:16" x14ac:dyDescent="0.3">
      <c r="A284" s="2">
        <v>44584</v>
      </c>
      <c r="B284" s="3" t="s">
        <v>20</v>
      </c>
      <c r="C284" s="4">
        <v>8</v>
      </c>
      <c r="D284" s="4" t="s">
        <v>12</v>
      </c>
      <c r="E284" s="4" t="s">
        <v>8</v>
      </c>
      <c r="F284" s="5">
        <v>0</v>
      </c>
      <c r="G284" t="str">
        <f>VLOOKUP(InputData[[#This Row],[PRODUCT ID]],MasterData[],2,0)</f>
        <v>Product42</v>
      </c>
      <c r="H284" t="str">
        <f>VLOOKUP(InputData[[#This Row],[PRODUCT ID]],MasterData[],3,0)</f>
        <v>Category05</v>
      </c>
      <c r="I284"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Row],[SELLING PRICE]]*InputData[[#This Row],[QUANTITY]]</f>
        <v>1296</v>
      </c>
      <c r="N284" s="7">
        <f>DAY(InputData[[#This Row],[DATE]])</f>
        <v>23</v>
      </c>
      <c r="O284" s="7" t="str">
        <f>TEXT(InputData[[#This Row],[DATE]],"MMM")</f>
        <v>Jan</v>
      </c>
      <c r="P284" s="7">
        <f>YEAR(InputData[[#This Row],[DATE]])</f>
        <v>2022</v>
      </c>
    </row>
    <row r="285" spans="1:16" x14ac:dyDescent="0.3">
      <c r="A285" s="2">
        <v>44585</v>
      </c>
      <c r="B285" s="3" t="s">
        <v>38</v>
      </c>
      <c r="C285" s="4">
        <v>15</v>
      </c>
      <c r="D285" s="4" t="s">
        <v>8</v>
      </c>
      <c r="E285" s="4" t="s">
        <v>8</v>
      </c>
      <c r="F285" s="5">
        <v>0</v>
      </c>
      <c r="G285" t="str">
        <f>VLOOKUP(InputData[[#This Row],[PRODUCT ID]],MasterData[],2,0)</f>
        <v>Product30</v>
      </c>
      <c r="H285" t="str">
        <f>VLOOKUP(InputData[[#This Row],[PRODUCT ID]],MasterData[],3,0)</f>
        <v>Category04</v>
      </c>
      <c r="I285"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Row],[SELLING PRICE]]*InputData[[#This Row],[QUANTITY]]</f>
        <v>3019.2</v>
      </c>
      <c r="N285" s="7">
        <f>DAY(InputData[[#This Row],[DATE]])</f>
        <v>24</v>
      </c>
      <c r="O285" s="7" t="str">
        <f>TEXT(InputData[[#This Row],[DATE]],"MMM")</f>
        <v>Jan</v>
      </c>
      <c r="P285" s="7">
        <f>YEAR(InputData[[#This Row],[DATE]])</f>
        <v>2022</v>
      </c>
    </row>
    <row r="286" spans="1:16" x14ac:dyDescent="0.3">
      <c r="A286" s="2">
        <v>44586</v>
      </c>
      <c r="B286" s="3" t="s">
        <v>49</v>
      </c>
      <c r="C286" s="4">
        <v>14</v>
      </c>
      <c r="D286" s="4" t="s">
        <v>12</v>
      </c>
      <c r="E286" s="4" t="s">
        <v>10</v>
      </c>
      <c r="F286" s="5">
        <v>0</v>
      </c>
      <c r="G286" t="str">
        <f>VLOOKUP(InputData[[#This Row],[PRODUCT ID]],MasterData[],2,0)</f>
        <v>Product17</v>
      </c>
      <c r="H286" t="str">
        <f>VLOOKUP(InputData[[#This Row],[PRODUCT ID]],MasterData[],3,0)</f>
        <v>Category02</v>
      </c>
      <c r="I286"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Row],[SELLING PRICE]]*InputData[[#This Row],[QUANTITY]]</f>
        <v>2194.92</v>
      </c>
      <c r="N286" s="7">
        <f>DAY(InputData[[#This Row],[DATE]])</f>
        <v>25</v>
      </c>
      <c r="O286" s="7" t="str">
        <f>TEXT(InputData[[#This Row],[DATE]],"MMM")</f>
        <v>Jan</v>
      </c>
      <c r="P286" s="7">
        <f>YEAR(InputData[[#This Row],[DATE]])</f>
        <v>2022</v>
      </c>
    </row>
    <row r="287" spans="1:16" x14ac:dyDescent="0.3">
      <c r="A287" s="2">
        <v>44589</v>
      </c>
      <c r="B287" s="3" t="s">
        <v>31</v>
      </c>
      <c r="C287" s="4">
        <v>11</v>
      </c>
      <c r="D287" s="4" t="s">
        <v>12</v>
      </c>
      <c r="E287" s="4" t="s">
        <v>8</v>
      </c>
      <c r="F287" s="5">
        <v>0</v>
      </c>
      <c r="G287" t="str">
        <f>VLOOKUP(InputData[[#This Row],[PRODUCT ID]],MasterData[],2,0)</f>
        <v>Product16</v>
      </c>
      <c r="H287" t="str">
        <f>VLOOKUP(InputData[[#This Row],[PRODUCT ID]],MasterData[],3,0)</f>
        <v>Category02</v>
      </c>
      <c r="I28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Row],[SELLING PRICE]]*InputData[[#This Row],[QUANTITY]]</f>
        <v>183.04000000000002</v>
      </c>
      <c r="N287" s="7">
        <f>DAY(InputData[[#This Row],[DATE]])</f>
        <v>28</v>
      </c>
      <c r="O287" s="7" t="str">
        <f>TEXT(InputData[[#This Row],[DATE]],"MMM")</f>
        <v>Jan</v>
      </c>
      <c r="P287" s="7">
        <f>YEAR(InputData[[#This Row],[DATE]])</f>
        <v>2022</v>
      </c>
    </row>
    <row r="288" spans="1:16" x14ac:dyDescent="0.3">
      <c r="A288" s="2">
        <v>44592</v>
      </c>
      <c r="B288" s="3" t="s">
        <v>22</v>
      </c>
      <c r="C288" s="4">
        <v>6</v>
      </c>
      <c r="D288" s="4" t="s">
        <v>8</v>
      </c>
      <c r="E288" s="4" t="s">
        <v>10</v>
      </c>
      <c r="F288" s="5">
        <v>0</v>
      </c>
      <c r="G288" t="str">
        <f>VLOOKUP(InputData[[#This Row],[PRODUCT ID]],MasterData[],2,0)</f>
        <v>Product23</v>
      </c>
      <c r="H288" t="str">
        <f>VLOOKUP(InputData[[#This Row],[PRODUCT ID]],MasterData[],3,0)</f>
        <v>Category03</v>
      </c>
      <c r="I288"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Row],[SELLING PRICE]]*InputData[[#This Row],[QUANTITY]]</f>
        <v>896.76</v>
      </c>
      <c r="N288" s="7">
        <f>DAY(InputData[[#This Row],[DATE]])</f>
        <v>31</v>
      </c>
      <c r="O288" s="7" t="str">
        <f>TEXT(InputData[[#This Row],[DATE]],"MMM")</f>
        <v>Jan</v>
      </c>
      <c r="P288" s="7">
        <f>YEAR(InputData[[#This Row],[DATE]])</f>
        <v>2022</v>
      </c>
    </row>
    <row r="289" spans="1:16" x14ac:dyDescent="0.3">
      <c r="A289" s="2">
        <v>44592</v>
      </c>
      <c r="B289" s="3" t="s">
        <v>51</v>
      </c>
      <c r="C289" s="4">
        <v>9</v>
      </c>
      <c r="D289" s="4" t="s">
        <v>12</v>
      </c>
      <c r="E289" s="4" t="s">
        <v>10</v>
      </c>
      <c r="F289" s="5">
        <v>0</v>
      </c>
      <c r="G289" t="str">
        <f>VLOOKUP(InputData[[#This Row],[PRODUCT ID]],MasterData[],2,0)</f>
        <v>Product41</v>
      </c>
      <c r="H289" t="str">
        <f>VLOOKUP(InputData[[#This Row],[PRODUCT ID]],MasterData[],3,0)</f>
        <v>Category05</v>
      </c>
      <c r="I289"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Row],[SELLING PRICE]]*InputData[[#This Row],[QUANTITY]]</f>
        <v>1564.92</v>
      </c>
      <c r="N289" s="7">
        <f>DAY(InputData[[#This Row],[DATE]])</f>
        <v>31</v>
      </c>
      <c r="O289" s="7" t="str">
        <f>TEXT(InputData[[#This Row],[DATE]],"MMM")</f>
        <v>Jan</v>
      </c>
      <c r="P289" s="7">
        <f>YEAR(InputData[[#This Row],[DATE]])</f>
        <v>2022</v>
      </c>
    </row>
    <row r="290" spans="1:16" x14ac:dyDescent="0.3">
      <c r="A290" s="2">
        <v>44593</v>
      </c>
      <c r="B290" s="3" t="s">
        <v>34</v>
      </c>
      <c r="C290" s="4">
        <v>9</v>
      </c>
      <c r="D290" s="4" t="s">
        <v>12</v>
      </c>
      <c r="E290" s="4" t="s">
        <v>10</v>
      </c>
      <c r="F290" s="5">
        <v>0</v>
      </c>
      <c r="G290" t="str">
        <f>VLOOKUP(InputData[[#This Row],[PRODUCT ID]],MasterData[],2,0)</f>
        <v>Product05</v>
      </c>
      <c r="H290" t="str">
        <f>VLOOKUP(InputData[[#This Row],[PRODUCT ID]],MasterData[],3,0)</f>
        <v>Category01</v>
      </c>
      <c r="I290"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Row],[SELLING PRICE]]*InputData[[#This Row],[QUANTITY]]</f>
        <v>1400.4900000000002</v>
      </c>
      <c r="N290" s="7">
        <f>DAY(InputData[[#This Row],[DATE]])</f>
        <v>1</v>
      </c>
      <c r="O290" s="7" t="str">
        <f>TEXT(InputData[[#This Row],[DATE]],"MMM")</f>
        <v>Feb</v>
      </c>
      <c r="P290" s="7">
        <f>YEAR(InputData[[#This Row],[DATE]])</f>
        <v>2022</v>
      </c>
    </row>
    <row r="291" spans="1:16" x14ac:dyDescent="0.3">
      <c r="A291" s="2">
        <v>44595</v>
      </c>
      <c r="B291" s="3" t="s">
        <v>19</v>
      </c>
      <c r="C291" s="4">
        <v>8</v>
      </c>
      <c r="D291" s="4" t="s">
        <v>12</v>
      </c>
      <c r="E291" s="4" t="s">
        <v>8</v>
      </c>
      <c r="F291" s="5">
        <v>0</v>
      </c>
      <c r="G291" t="str">
        <f>VLOOKUP(InputData[[#This Row],[PRODUCT ID]],MasterData[],2,0)</f>
        <v>Product14</v>
      </c>
      <c r="H291" t="str">
        <f>VLOOKUP(InputData[[#This Row],[PRODUCT ID]],MasterData[],3,0)</f>
        <v>Category02</v>
      </c>
      <c r="I291"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Row],[SELLING PRICE]]*InputData[[#This Row],[QUANTITY]]</f>
        <v>1173.76</v>
      </c>
      <c r="N291" s="7">
        <f>DAY(InputData[[#This Row],[DATE]])</f>
        <v>3</v>
      </c>
      <c r="O291" s="7" t="str">
        <f>TEXT(InputData[[#This Row],[DATE]],"MMM")</f>
        <v>Feb</v>
      </c>
      <c r="P291" s="7">
        <f>YEAR(InputData[[#This Row],[DATE]])</f>
        <v>2022</v>
      </c>
    </row>
    <row r="292" spans="1:16" x14ac:dyDescent="0.3">
      <c r="A292" s="2">
        <v>44597</v>
      </c>
      <c r="B292" s="3" t="s">
        <v>40</v>
      </c>
      <c r="C292" s="4">
        <v>6</v>
      </c>
      <c r="D292" s="4" t="s">
        <v>12</v>
      </c>
      <c r="E292" s="4" t="s">
        <v>10</v>
      </c>
      <c r="F292" s="5">
        <v>0</v>
      </c>
      <c r="G292" t="str">
        <f>VLOOKUP(InputData[[#This Row],[PRODUCT ID]],MasterData[],2,0)</f>
        <v>Product18</v>
      </c>
      <c r="H292" t="str">
        <f>VLOOKUP(InputData[[#This Row],[PRODUCT ID]],MasterData[],3,0)</f>
        <v>Category02</v>
      </c>
      <c r="I292"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Row],[SELLING PRICE]]*InputData[[#This Row],[QUANTITY]]</f>
        <v>295.26</v>
      </c>
      <c r="N292" s="7">
        <f>DAY(InputData[[#This Row],[DATE]])</f>
        <v>5</v>
      </c>
      <c r="O292" s="7" t="str">
        <f>TEXT(InputData[[#This Row],[DATE]],"MMM")</f>
        <v>Feb</v>
      </c>
      <c r="P292" s="7">
        <f>YEAR(InputData[[#This Row],[DATE]])</f>
        <v>2022</v>
      </c>
    </row>
    <row r="293" spans="1:16" x14ac:dyDescent="0.3">
      <c r="A293" s="2">
        <v>44598</v>
      </c>
      <c r="B293" s="3" t="s">
        <v>39</v>
      </c>
      <c r="C293" s="4">
        <v>6</v>
      </c>
      <c r="D293" s="4" t="s">
        <v>12</v>
      </c>
      <c r="E293" s="4" t="s">
        <v>10</v>
      </c>
      <c r="F293" s="5">
        <v>0</v>
      </c>
      <c r="G293" t="str">
        <f>VLOOKUP(InputData[[#This Row],[PRODUCT ID]],MasterData[],2,0)</f>
        <v>Product02</v>
      </c>
      <c r="H293" t="str">
        <f>VLOOKUP(InputData[[#This Row],[PRODUCT ID]],MasterData[],3,0)</f>
        <v>Category01</v>
      </c>
      <c r="I293"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Row],[SELLING PRICE]]*InputData[[#This Row],[QUANTITY]]</f>
        <v>856.80000000000007</v>
      </c>
      <c r="N293" s="7">
        <f>DAY(InputData[[#This Row],[DATE]])</f>
        <v>6</v>
      </c>
      <c r="O293" s="7" t="str">
        <f>TEXT(InputData[[#This Row],[DATE]],"MMM")</f>
        <v>Feb</v>
      </c>
      <c r="P293" s="7">
        <f>YEAR(InputData[[#This Row],[DATE]])</f>
        <v>2022</v>
      </c>
    </row>
    <row r="294" spans="1:16" x14ac:dyDescent="0.3">
      <c r="A294" s="2">
        <v>44600</v>
      </c>
      <c r="B294" s="3" t="s">
        <v>34</v>
      </c>
      <c r="C294" s="4">
        <v>11</v>
      </c>
      <c r="D294" s="4" t="s">
        <v>8</v>
      </c>
      <c r="E294" s="4" t="s">
        <v>10</v>
      </c>
      <c r="F294" s="5">
        <v>0</v>
      </c>
      <c r="G294" t="str">
        <f>VLOOKUP(InputData[[#This Row],[PRODUCT ID]],MasterData[],2,0)</f>
        <v>Product05</v>
      </c>
      <c r="H294" t="str">
        <f>VLOOKUP(InputData[[#This Row],[PRODUCT ID]],MasterData[],3,0)</f>
        <v>Category01</v>
      </c>
      <c r="I294"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Row],[SELLING PRICE]]*InputData[[#This Row],[QUANTITY]]</f>
        <v>1711.71</v>
      </c>
      <c r="N294" s="7">
        <f>DAY(InputData[[#This Row],[DATE]])</f>
        <v>8</v>
      </c>
      <c r="O294" s="7" t="str">
        <f>TEXT(InputData[[#This Row],[DATE]],"MMM")</f>
        <v>Feb</v>
      </c>
      <c r="P294" s="7">
        <f>YEAR(InputData[[#This Row],[DATE]])</f>
        <v>2022</v>
      </c>
    </row>
    <row r="295" spans="1:16" x14ac:dyDescent="0.3">
      <c r="A295" s="2">
        <v>44600</v>
      </c>
      <c r="B295" s="3" t="s">
        <v>13</v>
      </c>
      <c r="C295" s="4">
        <v>3</v>
      </c>
      <c r="D295" s="4" t="s">
        <v>8</v>
      </c>
      <c r="E295" s="4" t="s">
        <v>10</v>
      </c>
      <c r="F295" s="5">
        <v>0</v>
      </c>
      <c r="G295" t="str">
        <f>VLOOKUP(InputData[[#This Row],[PRODUCT ID]],MasterData[],2,0)</f>
        <v>Product04</v>
      </c>
      <c r="H295" t="str">
        <f>VLOOKUP(InputData[[#This Row],[PRODUCT ID]],MasterData[],3,0)</f>
        <v>Category01</v>
      </c>
      <c r="I295"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Row],[SELLING PRICE]]*InputData[[#This Row],[QUANTITY]]</f>
        <v>146.52000000000001</v>
      </c>
      <c r="N295" s="7">
        <f>DAY(InputData[[#This Row],[DATE]])</f>
        <v>8</v>
      </c>
      <c r="O295" s="7" t="str">
        <f>TEXT(InputData[[#This Row],[DATE]],"MMM")</f>
        <v>Feb</v>
      </c>
      <c r="P295" s="7">
        <f>YEAR(InputData[[#This Row],[DATE]])</f>
        <v>2022</v>
      </c>
    </row>
    <row r="296" spans="1:16" x14ac:dyDescent="0.3">
      <c r="A296" s="2">
        <v>44601</v>
      </c>
      <c r="B296" s="3" t="s">
        <v>28</v>
      </c>
      <c r="C296" s="4">
        <v>14</v>
      </c>
      <c r="D296" s="4" t="s">
        <v>8</v>
      </c>
      <c r="E296" s="4" t="s">
        <v>8</v>
      </c>
      <c r="F296" s="5">
        <v>0</v>
      </c>
      <c r="G296" t="str">
        <f>VLOOKUP(InputData[[#This Row],[PRODUCT ID]],MasterData[],2,0)</f>
        <v>Product32</v>
      </c>
      <c r="H296" t="str">
        <f>VLOOKUP(InputData[[#This Row],[PRODUCT ID]],MasterData[],3,0)</f>
        <v>Category04</v>
      </c>
      <c r="I296"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Row],[SELLING PRICE]]*InputData[[#This Row],[QUANTITY]]</f>
        <v>1644.72</v>
      </c>
      <c r="N296" s="7">
        <f>DAY(InputData[[#This Row],[DATE]])</f>
        <v>9</v>
      </c>
      <c r="O296" s="7" t="str">
        <f>TEXT(InputData[[#This Row],[DATE]],"MMM")</f>
        <v>Feb</v>
      </c>
      <c r="P296" s="7">
        <f>YEAR(InputData[[#This Row],[DATE]])</f>
        <v>2022</v>
      </c>
    </row>
    <row r="297" spans="1:16" x14ac:dyDescent="0.3">
      <c r="A297" s="2">
        <v>44604</v>
      </c>
      <c r="B297" s="3" t="s">
        <v>30</v>
      </c>
      <c r="C297" s="4">
        <v>13</v>
      </c>
      <c r="D297" s="4" t="s">
        <v>12</v>
      </c>
      <c r="E297" s="4" t="s">
        <v>10</v>
      </c>
      <c r="F297" s="5">
        <v>0</v>
      </c>
      <c r="G297" t="str">
        <f>VLOOKUP(InputData[[#This Row],[PRODUCT ID]],MasterData[],2,0)</f>
        <v>Product10</v>
      </c>
      <c r="H297" t="str">
        <f>VLOOKUP(InputData[[#This Row],[PRODUCT ID]],MasterData[],3,0)</f>
        <v>Category02</v>
      </c>
      <c r="I29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Row],[SELLING PRICE]]*InputData[[#This Row],[QUANTITY]]</f>
        <v>2135.64</v>
      </c>
      <c r="N297" s="7">
        <f>DAY(InputData[[#This Row],[DATE]])</f>
        <v>12</v>
      </c>
      <c r="O297" s="7" t="str">
        <f>TEXT(InputData[[#This Row],[DATE]],"MMM")</f>
        <v>Feb</v>
      </c>
      <c r="P297" s="7">
        <f>YEAR(InputData[[#This Row],[DATE]])</f>
        <v>2022</v>
      </c>
    </row>
    <row r="298" spans="1:16" x14ac:dyDescent="0.3">
      <c r="A298" s="2">
        <v>44606</v>
      </c>
      <c r="B298" s="3" t="s">
        <v>52</v>
      </c>
      <c r="C298" s="4">
        <v>8</v>
      </c>
      <c r="D298" s="4" t="s">
        <v>8</v>
      </c>
      <c r="E298" s="4" t="s">
        <v>10</v>
      </c>
      <c r="F298" s="5">
        <v>0</v>
      </c>
      <c r="G298" t="str">
        <f>VLOOKUP(InputData[[#This Row],[PRODUCT ID]],MasterData[],2,0)</f>
        <v>Product26</v>
      </c>
      <c r="H298" t="str">
        <f>VLOOKUP(InputData[[#This Row],[PRODUCT ID]],MasterData[],3,0)</f>
        <v>Category04</v>
      </c>
      <c r="I298"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Row],[SELLING PRICE]]*InputData[[#This Row],[QUANTITY]]</f>
        <v>197.28</v>
      </c>
      <c r="N298" s="7">
        <f>DAY(InputData[[#This Row],[DATE]])</f>
        <v>14</v>
      </c>
      <c r="O298" s="7" t="str">
        <f>TEXT(InputData[[#This Row],[DATE]],"MMM")</f>
        <v>Feb</v>
      </c>
      <c r="P298" s="7">
        <f>YEAR(InputData[[#This Row],[DATE]])</f>
        <v>2022</v>
      </c>
    </row>
    <row r="299" spans="1:16" x14ac:dyDescent="0.3">
      <c r="A299" s="2">
        <v>44606</v>
      </c>
      <c r="B299" s="3" t="s">
        <v>43</v>
      </c>
      <c r="C299" s="4">
        <v>3</v>
      </c>
      <c r="D299" s="4" t="s">
        <v>12</v>
      </c>
      <c r="E299" s="4" t="s">
        <v>10</v>
      </c>
      <c r="F299" s="5">
        <v>0</v>
      </c>
      <c r="G299" t="str">
        <f>VLOOKUP(InputData[[#This Row],[PRODUCT ID]],MasterData[],2,0)</f>
        <v>Product28</v>
      </c>
      <c r="H299" t="str">
        <f>VLOOKUP(InputData[[#This Row],[PRODUCT ID]],MasterData[],3,0)</f>
        <v>Category04</v>
      </c>
      <c r="I299"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Row],[SELLING PRICE]]*InputData[[#This Row],[QUANTITY]]</f>
        <v>125.43</v>
      </c>
      <c r="N299" s="7">
        <f>DAY(InputData[[#This Row],[DATE]])</f>
        <v>14</v>
      </c>
      <c r="O299" s="7" t="str">
        <f>TEXT(InputData[[#This Row],[DATE]],"MMM")</f>
        <v>Feb</v>
      </c>
      <c r="P299" s="7">
        <f>YEAR(InputData[[#This Row],[DATE]])</f>
        <v>2022</v>
      </c>
    </row>
    <row r="300" spans="1:16" x14ac:dyDescent="0.3">
      <c r="A300" s="2">
        <v>44608</v>
      </c>
      <c r="B300" s="3" t="s">
        <v>28</v>
      </c>
      <c r="C300" s="4">
        <v>1</v>
      </c>
      <c r="D300" s="4" t="s">
        <v>8</v>
      </c>
      <c r="E300" s="4" t="s">
        <v>10</v>
      </c>
      <c r="F300" s="5">
        <v>0</v>
      </c>
      <c r="G300" t="str">
        <f>VLOOKUP(InputData[[#This Row],[PRODUCT ID]],MasterData[],2,0)</f>
        <v>Product32</v>
      </c>
      <c r="H300" t="str">
        <f>VLOOKUP(InputData[[#This Row],[PRODUCT ID]],MasterData[],3,0)</f>
        <v>Category04</v>
      </c>
      <c r="I300"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Row],[SELLING PRICE]]*InputData[[#This Row],[QUANTITY]]</f>
        <v>117.48</v>
      </c>
      <c r="N300" s="7">
        <f>DAY(InputData[[#This Row],[DATE]])</f>
        <v>16</v>
      </c>
      <c r="O300" s="7" t="str">
        <f>TEXT(InputData[[#This Row],[DATE]],"MMM")</f>
        <v>Feb</v>
      </c>
      <c r="P300" s="7">
        <f>YEAR(InputData[[#This Row],[DATE]])</f>
        <v>2022</v>
      </c>
    </row>
    <row r="301" spans="1:16" x14ac:dyDescent="0.3">
      <c r="A301" s="2">
        <v>44611</v>
      </c>
      <c r="B301" s="3" t="s">
        <v>39</v>
      </c>
      <c r="C301" s="4">
        <v>13</v>
      </c>
      <c r="D301" s="4" t="s">
        <v>8</v>
      </c>
      <c r="E301" s="4" t="s">
        <v>10</v>
      </c>
      <c r="F301" s="5">
        <v>0</v>
      </c>
      <c r="G301" t="str">
        <f>VLOOKUP(InputData[[#This Row],[PRODUCT ID]],MasterData[],2,0)</f>
        <v>Product02</v>
      </c>
      <c r="H301" t="str">
        <f>VLOOKUP(InputData[[#This Row],[PRODUCT ID]],MasterData[],3,0)</f>
        <v>Category01</v>
      </c>
      <c r="I301"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Row],[SELLING PRICE]]*InputData[[#This Row],[QUANTITY]]</f>
        <v>1856.4</v>
      </c>
      <c r="N301" s="7">
        <f>DAY(InputData[[#This Row],[DATE]])</f>
        <v>19</v>
      </c>
      <c r="O301" s="7" t="str">
        <f>TEXT(InputData[[#This Row],[DATE]],"MMM")</f>
        <v>Feb</v>
      </c>
      <c r="P301" s="7">
        <f>YEAR(InputData[[#This Row],[DATE]])</f>
        <v>2022</v>
      </c>
    </row>
    <row r="302" spans="1:16" x14ac:dyDescent="0.3">
      <c r="A302" s="2">
        <v>44612</v>
      </c>
      <c r="B302" s="3" t="s">
        <v>45</v>
      </c>
      <c r="C302" s="4">
        <v>6</v>
      </c>
      <c r="D302" s="4" t="s">
        <v>12</v>
      </c>
      <c r="E302" s="4" t="s">
        <v>10</v>
      </c>
      <c r="F302" s="5">
        <v>0</v>
      </c>
      <c r="G302" t="str">
        <f>VLOOKUP(InputData[[#This Row],[PRODUCT ID]],MasterData[],2,0)</f>
        <v>Product12</v>
      </c>
      <c r="H302" t="str">
        <f>VLOOKUP(InputData[[#This Row],[PRODUCT ID]],MasterData[],3,0)</f>
        <v>Category02</v>
      </c>
      <c r="I302"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Row],[SELLING PRICE]]*InputData[[#This Row],[QUANTITY]]</f>
        <v>565.02</v>
      </c>
      <c r="N302" s="7">
        <f>DAY(InputData[[#This Row],[DATE]])</f>
        <v>20</v>
      </c>
      <c r="O302" s="7" t="str">
        <f>TEXT(InputData[[#This Row],[DATE]],"MMM")</f>
        <v>Feb</v>
      </c>
      <c r="P302" s="7">
        <f>YEAR(InputData[[#This Row],[DATE]])</f>
        <v>2022</v>
      </c>
    </row>
    <row r="303" spans="1:16" x14ac:dyDescent="0.3">
      <c r="A303" s="2">
        <v>44615</v>
      </c>
      <c r="B303" s="3" t="s">
        <v>11</v>
      </c>
      <c r="C303" s="4">
        <v>6</v>
      </c>
      <c r="D303" s="4" t="s">
        <v>8</v>
      </c>
      <c r="E303" s="4" t="s">
        <v>8</v>
      </c>
      <c r="F303" s="5">
        <v>0</v>
      </c>
      <c r="G303" t="str">
        <f>VLOOKUP(InputData[[#This Row],[PRODUCT ID]],MasterData[],2,0)</f>
        <v>Product13</v>
      </c>
      <c r="H303" t="str">
        <f>VLOOKUP(InputData[[#This Row],[PRODUCT ID]],MasterData[],3,0)</f>
        <v>Category02</v>
      </c>
      <c r="I303"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Row],[SELLING PRICE]]*InputData[[#This Row],[QUANTITY]]</f>
        <v>732.48</v>
      </c>
      <c r="N303" s="7">
        <f>DAY(InputData[[#This Row],[DATE]])</f>
        <v>23</v>
      </c>
      <c r="O303" s="7" t="str">
        <f>TEXT(InputData[[#This Row],[DATE]],"MMM")</f>
        <v>Feb</v>
      </c>
      <c r="P303" s="7">
        <f>YEAR(InputData[[#This Row],[DATE]])</f>
        <v>2022</v>
      </c>
    </row>
    <row r="304" spans="1:16" x14ac:dyDescent="0.3">
      <c r="A304" s="2">
        <v>44615</v>
      </c>
      <c r="B304" s="3" t="s">
        <v>31</v>
      </c>
      <c r="C304" s="4">
        <v>15</v>
      </c>
      <c r="D304" s="4" t="s">
        <v>8</v>
      </c>
      <c r="E304" s="4" t="s">
        <v>10</v>
      </c>
      <c r="F304" s="5">
        <v>0</v>
      </c>
      <c r="G304" t="str">
        <f>VLOOKUP(InputData[[#This Row],[PRODUCT ID]],MasterData[],2,0)</f>
        <v>Product16</v>
      </c>
      <c r="H304" t="str">
        <f>VLOOKUP(InputData[[#This Row],[PRODUCT ID]],MasterData[],3,0)</f>
        <v>Category02</v>
      </c>
      <c r="I304"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Row],[SELLING PRICE]]*InputData[[#This Row],[QUANTITY]]</f>
        <v>249.60000000000002</v>
      </c>
      <c r="N304" s="7">
        <f>DAY(InputData[[#This Row],[DATE]])</f>
        <v>23</v>
      </c>
      <c r="O304" s="7" t="str">
        <f>TEXT(InputData[[#This Row],[DATE]],"MMM")</f>
        <v>Feb</v>
      </c>
      <c r="P304" s="7">
        <f>YEAR(InputData[[#This Row],[DATE]])</f>
        <v>2022</v>
      </c>
    </row>
    <row r="305" spans="1:16" x14ac:dyDescent="0.3">
      <c r="A305" s="2">
        <v>44615</v>
      </c>
      <c r="B305" s="3" t="s">
        <v>53</v>
      </c>
      <c r="C305" s="4">
        <v>8</v>
      </c>
      <c r="D305" s="4" t="s">
        <v>12</v>
      </c>
      <c r="E305" s="4" t="s">
        <v>8</v>
      </c>
      <c r="F305" s="5">
        <v>0</v>
      </c>
      <c r="G305" t="str">
        <f>VLOOKUP(InputData[[#This Row],[PRODUCT ID]],MasterData[],2,0)</f>
        <v>Product36</v>
      </c>
      <c r="H305" t="str">
        <f>VLOOKUP(InputData[[#This Row],[PRODUCT ID]],MasterData[],3,0)</f>
        <v>Category04</v>
      </c>
      <c r="I305"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Row],[SELLING PRICE]]*InputData[[#This Row],[QUANTITY]]</f>
        <v>770.4</v>
      </c>
      <c r="N305" s="7">
        <f>DAY(InputData[[#This Row],[DATE]])</f>
        <v>23</v>
      </c>
      <c r="O305" s="7" t="str">
        <f>TEXT(InputData[[#This Row],[DATE]],"MMM")</f>
        <v>Feb</v>
      </c>
      <c r="P305" s="7">
        <f>YEAR(InputData[[#This Row],[DATE]])</f>
        <v>2022</v>
      </c>
    </row>
    <row r="306" spans="1:16" x14ac:dyDescent="0.3">
      <c r="A306" s="2">
        <v>44619</v>
      </c>
      <c r="B306" s="3" t="s">
        <v>45</v>
      </c>
      <c r="C306" s="4">
        <v>7</v>
      </c>
      <c r="D306" s="4" t="s">
        <v>12</v>
      </c>
      <c r="E306" s="4" t="s">
        <v>10</v>
      </c>
      <c r="F306" s="5">
        <v>0</v>
      </c>
      <c r="G306" t="str">
        <f>VLOOKUP(InputData[[#This Row],[PRODUCT ID]],MasterData[],2,0)</f>
        <v>Product12</v>
      </c>
      <c r="H306" t="str">
        <f>VLOOKUP(InputData[[#This Row],[PRODUCT ID]],MasterData[],3,0)</f>
        <v>Category02</v>
      </c>
      <c r="I306"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Row],[SELLING PRICE]]*InputData[[#This Row],[QUANTITY]]</f>
        <v>659.19</v>
      </c>
      <c r="N306" s="7">
        <f>DAY(InputData[[#This Row],[DATE]])</f>
        <v>27</v>
      </c>
      <c r="O306" s="7" t="str">
        <f>TEXT(InputData[[#This Row],[DATE]],"MMM")</f>
        <v>Feb</v>
      </c>
      <c r="P306" s="7">
        <f>YEAR(InputData[[#This Row],[DATE]])</f>
        <v>2022</v>
      </c>
    </row>
    <row r="307" spans="1:16" x14ac:dyDescent="0.3">
      <c r="A307" s="2">
        <v>44619</v>
      </c>
      <c r="B307" s="3" t="s">
        <v>34</v>
      </c>
      <c r="C307" s="4">
        <v>15</v>
      </c>
      <c r="D307" s="4" t="s">
        <v>12</v>
      </c>
      <c r="E307" s="4" t="s">
        <v>8</v>
      </c>
      <c r="F307" s="5">
        <v>0</v>
      </c>
      <c r="G307" t="str">
        <f>VLOOKUP(InputData[[#This Row],[PRODUCT ID]],MasterData[],2,0)</f>
        <v>Product05</v>
      </c>
      <c r="H307" t="str">
        <f>VLOOKUP(InputData[[#This Row],[PRODUCT ID]],MasterData[],3,0)</f>
        <v>Category01</v>
      </c>
      <c r="I30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Row],[SELLING PRICE]]*InputData[[#This Row],[QUANTITY]]</f>
        <v>2334.15</v>
      </c>
      <c r="N307" s="7">
        <f>DAY(InputData[[#This Row],[DATE]])</f>
        <v>27</v>
      </c>
      <c r="O307" s="7" t="str">
        <f>TEXT(InputData[[#This Row],[DATE]],"MMM")</f>
        <v>Feb</v>
      </c>
      <c r="P307" s="7">
        <f>YEAR(InputData[[#This Row],[DATE]])</f>
        <v>2022</v>
      </c>
    </row>
    <row r="308" spans="1:16" x14ac:dyDescent="0.3">
      <c r="A308" s="2">
        <v>44620</v>
      </c>
      <c r="B308" s="3" t="s">
        <v>18</v>
      </c>
      <c r="C308" s="4">
        <v>15</v>
      </c>
      <c r="D308" s="4" t="s">
        <v>12</v>
      </c>
      <c r="E308" s="4" t="s">
        <v>10</v>
      </c>
      <c r="F308" s="5">
        <v>0</v>
      </c>
      <c r="G308" t="str">
        <f>VLOOKUP(InputData[[#This Row],[PRODUCT ID]],MasterData[],2,0)</f>
        <v>Product37</v>
      </c>
      <c r="H308" t="str">
        <f>VLOOKUP(InputData[[#This Row],[PRODUCT ID]],MasterData[],3,0)</f>
        <v>Category05</v>
      </c>
      <c r="I308"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Row],[SELLING PRICE]]*InputData[[#This Row],[QUANTITY]]</f>
        <v>1286.4000000000001</v>
      </c>
      <c r="N308" s="7">
        <f>DAY(InputData[[#This Row],[DATE]])</f>
        <v>28</v>
      </c>
      <c r="O308" s="7" t="str">
        <f>TEXT(InputData[[#This Row],[DATE]],"MMM")</f>
        <v>Feb</v>
      </c>
      <c r="P308" s="7">
        <f>YEAR(InputData[[#This Row],[DATE]])</f>
        <v>2022</v>
      </c>
    </row>
    <row r="309" spans="1:16" x14ac:dyDescent="0.3">
      <c r="A309" s="2">
        <v>44624</v>
      </c>
      <c r="B309" s="3" t="s">
        <v>52</v>
      </c>
      <c r="C309" s="4">
        <v>13</v>
      </c>
      <c r="D309" s="4" t="s">
        <v>7</v>
      </c>
      <c r="E309" s="4" t="s">
        <v>8</v>
      </c>
      <c r="F309" s="5">
        <v>0</v>
      </c>
      <c r="G309" t="str">
        <f>VLOOKUP(InputData[[#This Row],[PRODUCT ID]],MasterData[],2,0)</f>
        <v>Product26</v>
      </c>
      <c r="H309" t="str">
        <f>VLOOKUP(InputData[[#This Row],[PRODUCT ID]],MasterData[],3,0)</f>
        <v>Category04</v>
      </c>
      <c r="I309"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Row],[SELLING PRICE]]*InputData[[#This Row],[QUANTITY]]</f>
        <v>320.58</v>
      </c>
      <c r="N309" s="7">
        <f>DAY(InputData[[#This Row],[DATE]])</f>
        <v>4</v>
      </c>
      <c r="O309" s="7" t="str">
        <f>TEXT(InputData[[#This Row],[DATE]],"MMM")</f>
        <v>Mar</v>
      </c>
      <c r="P309" s="7">
        <f>YEAR(InputData[[#This Row],[DATE]])</f>
        <v>2022</v>
      </c>
    </row>
    <row r="310" spans="1:16" x14ac:dyDescent="0.3">
      <c r="A310" s="2">
        <v>44626</v>
      </c>
      <c r="B310" s="3" t="s">
        <v>13</v>
      </c>
      <c r="C310" s="4">
        <v>2</v>
      </c>
      <c r="D310" s="4" t="s">
        <v>12</v>
      </c>
      <c r="E310" s="4" t="s">
        <v>10</v>
      </c>
      <c r="F310" s="5">
        <v>0</v>
      </c>
      <c r="G310" t="str">
        <f>VLOOKUP(InputData[[#This Row],[PRODUCT ID]],MasterData[],2,0)</f>
        <v>Product04</v>
      </c>
      <c r="H310" t="str">
        <f>VLOOKUP(InputData[[#This Row],[PRODUCT ID]],MasterData[],3,0)</f>
        <v>Category01</v>
      </c>
      <c r="I310"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Row],[SELLING PRICE]]*InputData[[#This Row],[QUANTITY]]</f>
        <v>97.68</v>
      </c>
      <c r="N310" s="7">
        <f>DAY(InputData[[#This Row],[DATE]])</f>
        <v>6</v>
      </c>
      <c r="O310" s="7" t="str">
        <f>TEXT(InputData[[#This Row],[DATE]],"MMM")</f>
        <v>Mar</v>
      </c>
      <c r="P310" s="7">
        <f>YEAR(InputData[[#This Row],[DATE]])</f>
        <v>2022</v>
      </c>
    </row>
    <row r="311" spans="1:16" x14ac:dyDescent="0.3">
      <c r="A311" s="2">
        <v>44627</v>
      </c>
      <c r="B311" s="3" t="s">
        <v>16</v>
      </c>
      <c r="C311" s="4">
        <v>1</v>
      </c>
      <c r="D311" s="4" t="s">
        <v>12</v>
      </c>
      <c r="E311" s="4" t="s">
        <v>10</v>
      </c>
      <c r="F311" s="5">
        <v>0</v>
      </c>
      <c r="G311" t="str">
        <f>VLOOKUP(InputData[[#This Row],[PRODUCT ID]],MasterData[],2,0)</f>
        <v>Product03</v>
      </c>
      <c r="H311" t="str">
        <f>VLOOKUP(InputData[[#This Row],[PRODUCT ID]],MasterData[],3,0)</f>
        <v>Category01</v>
      </c>
      <c r="I311"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Row],[SELLING PRICE]]*InputData[[#This Row],[QUANTITY]]</f>
        <v>80.94</v>
      </c>
      <c r="N311" s="7">
        <f>DAY(InputData[[#This Row],[DATE]])</f>
        <v>7</v>
      </c>
      <c r="O311" s="7" t="str">
        <f>TEXT(InputData[[#This Row],[DATE]],"MMM")</f>
        <v>Mar</v>
      </c>
      <c r="P311" s="7">
        <f>YEAR(InputData[[#This Row],[DATE]])</f>
        <v>2022</v>
      </c>
    </row>
    <row r="312" spans="1:16" x14ac:dyDescent="0.3">
      <c r="A312" s="2">
        <v>44628</v>
      </c>
      <c r="B312" s="3" t="s">
        <v>21</v>
      </c>
      <c r="C312" s="4">
        <v>6</v>
      </c>
      <c r="D312" s="4" t="s">
        <v>12</v>
      </c>
      <c r="E312" s="4" t="s">
        <v>8</v>
      </c>
      <c r="F312" s="5">
        <v>0</v>
      </c>
      <c r="G312" t="str">
        <f>VLOOKUP(InputData[[#This Row],[PRODUCT ID]],MasterData[],2,0)</f>
        <v>Product44</v>
      </c>
      <c r="H312" t="str">
        <f>VLOOKUP(InputData[[#This Row],[PRODUCT ID]],MasterData[],3,0)</f>
        <v>Category05</v>
      </c>
      <c r="I312"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Row],[SELLING PRICE]]*InputData[[#This Row],[QUANTITY]]</f>
        <v>492.48</v>
      </c>
      <c r="N312" s="7">
        <f>DAY(InputData[[#This Row],[DATE]])</f>
        <v>8</v>
      </c>
      <c r="O312" s="7" t="str">
        <f>TEXT(InputData[[#This Row],[DATE]],"MMM")</f>
        <v>Mar</v>
      </c>
      <c r="P312" s="7">
        <f>YEAR(InputData[[#This Row],[DATE]])</f>
        <v>2022</v>
      </c>
    </row>
    <row r="313" spans="1:16" x14ac:dyDescent="0.3">
      <c r="A313" s="2">
        <v>44629</v>
      </c>
      <c r="B313" s="3" t="s">
        <v>38</v>
      </c>
      <c r="C313" s="4">
        <v>3</v>
      </c>
      <c r="D313" s="4" t="s">
        <v>12</v>
      </c>
      <c r="E313" s="4" t="s">
        <v>8</v>
      </c>
      <c r="F313" s="5">
        <v>0</v>
      </c>
      <c r="G313" t="str">
        <f>VLOOKUP(InputData[[#This Row],[PRODUCT ID]],MasterData[],2,0)</f>
        <v>Product30</v>
      </c>
      <c r="H313" t="str">
        <f>VLOOKUP(InputData[[#This Row],[PRODUCT ID]],MasterData[],3,0)</f>
        <v>Category04</v>
      </c>
      <c r="I313"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Row],[SELLING PRICE]]*InputData[[#This Row],[QUANTITY]]</f>
        <v>603.84</v>
      </c>
      <c r="N313" s="7">
        <f>DAY(InputData[[#This Row],[DATE]])</f>
        <v>9</v>
      </c>
      <c r="O313" s="7" t="str">
        <f>TEXT(InputData[[#This Row],[DATE]],"MMM")</f>
        <v>Mar</v>
      </c>
      <c r="P313" s="7">
        <f>YEAR(InputData[[#This Row],[DATE]])</f>
        <v>2022</v>
      </c>
    </row>
    <row r="314" spans="1:16" x14ac:dyDescent="0.3">
      <c r="A314" s="2">
        <v>44629</v>
      </c>
      <c r="B314" s="3" t="s">
        <v>13</v>
      </c>
      <c r="C314" s="4">
        <v>11</v>
      </c>
      <c r="D314" s="4" t="s">
        <v>8</v>
      </c>
      <c r="E314" s="4" t="s">
        <v>10</v>
      </c>
      <c r="F314" s="5">
        <v>0</v>
      </c>
      <c r="G314" t="str">
        <f>VLOOKUP(InputData[[#This Row],[PRODUCT ID]],MasterData[],2,0)</f>
        <v>Product04</v>
      </c>
      <c r="H314" t="str">
        <f>VLOOKUP(InputData[[#This Row],[PRODUCT ID]],MasterData[],3,0)</f>
        <v>Category01</v>
      </c>
      <c r="I314"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Row],[SELLING PRICE]]*InputData[[#This Row],[QUANTITY]]</f>
        <v>537.24</v>
      </c>
      <c r="N314" s="7">
        <f>DAY(InputData[[#This Row],[DATE]])</f>
        <v>9</v>
      </c>
      <c r="O314" s="7" t="str">
        <f>TEXT(InputData[[#This Row],[DATE]],"MMM")</f>
        <v>Mar</v>
      </c>
      <c r="P314" s="7">
        <f>YEAR(InputData[[#This Row],[DATE]])</f>
        <v>2022</v>
      </c>
    </row>
    <row r="315" spans="1:16" x14ac:dyDescent="0.3">
      <c r="A315" s="2">
        <v>44630</v>
      </c>
      <c r="B315" s="3" t="s">
        <v>48</v>
      </c>
      <c r="C315" s="4">
        <v>12</v>
      </c>
      <c r="D315" s="4" t="s">
        <v>7</v>
      </c>
      <c r="E315" s="4" t="s">
        <v>8</v>
      </c>
      <c r="F315" s="5">
        <v>0</v>
      </c>
      <c r="G315" t="str">
        <f>VLOOKUP(InputData[[#This Row],[PRODUCT ID]],MasterData[],2,0)</f>
        <v>Product33</v>
      </c>
      <c r="H315" t="str">
        <f>VLOOKUP(InputData[[#This Row],[PRODUCT ID]],MasterData[],3,0)</f>
        <v>Category04</v>
      </c>
      <c r="I315"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Row],[SELLING PRICE]]*InputData[[#This Row],[QUANTITY]]</f>
        <v>1436.4</v>
      </c>
      <c r="N315" s="7">
        <f>DAY(InputData[[#This Row],[DATE]])</f>
        <v>10</v>
      </c>
      <c r="O315" s="7" t="str">
        <f>TEXT(InputData[[#This Row],[DATE]],"MMM")</f>
        <v>Mar</v>
      </c>
      <c r="P315" s="7">
        <f>YEAR(InputData[[#This Row],[DATE]])</f>
        <v>2022</v>
      </c>
    </row>
    <row r="316" spans="1:16" x14ac:dyDescent="0.3">
      <c r="A316" s="2">
        <v>44634</v>
      </c>
      <c r="B316" s="3" t="s">
        <v>31</v>
      </c>
      <c r="C316" s="4">
        <v>2</v>
      </c>
      <c r="D316" s="4" t="s">
        <v>12</v>
      </c>
      <c r="E316" s="4" t="s">
        <v>10</v>
      </c>
      <c r="F316" s="5">
        <v>0</v>
      </c>
      <c r="G316" t="str">
        <f>VLOOKUP(InputData[[#This Row],[PRODUCT ID]],MasterData[],2,0)</f>
        <v>Product16</v>
      </c>
      <c r="H316" t="str">
        <f>VLOOKUP(InputData[[#This Row],[PRODUCT ID]],MasterData[],3,0)</f>
        <v>Category02</v>
      </c>
      <c r="I316"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Row],[SELLING PRICE]]*InputData[[#This Row],[QUANTITY]]</f>
        <v>33.28</v>
      </c>
      <c r="N316" s="7">
        <f>DAY(InputData[[#This Row],[DATE]])</f>
        <v>14</v>
      </c>
      <c r="O316" s="7" t="str">
        <f>TEXT(InputData[[#This Row],[DATE]],"MMM")</f>
        <v>Mar</v>
      </c>
      <c r="P316" s="7">
        <f>YEAR(InputData[[#This Row],[DATE]])</f>
        <v>2022</v>
      </c>
    </row>
    <row r="317" spans="1:16" x14ac:dyDescent="0.3">
      <c r="A317" s="2">
        <v>44634</v>
      </c>
      <c r="B317" s="3" t="s">
        <v>52</v>
      </c>
      <c r="C317" s="4">
        <v>13</v>
      </c>
      <c r="D317" s="4" t="s">
        <v>12</v>
      </c>
      <c r="E317" s="4" t="s">
        <v>8</v>
      </c>
      <c r="F317" s="5">
        <v>0</v>
      </c>
      <c r="G317" t="str">
        <f>VLOOKUP(InputData[[#This Row],[PRODUCT ID]],MasterData[],2,0)</f>
        <v>Product26</v>
      </c>
      <c r="H317" t="str">
        <f>VLOOKUP(InputData[[#This Row],[PRODUCT ID]],MasterData[],3,0)</f>
        <v>Category04</v>
      </c>
      <c r="I31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Row],[SELLING PRICE]]*InputData[[#This Row],[QUANTITY]]</f>
        <v>320.58</v>
      </c>
      <c r="N317" s="7">
        <f>DAY(InputData[[#This Row],[DATE]])</f>
        <v>14</v>
      </c>
      <c r="O317" s="7" t="str">
        <f>TEXT(InputData[[#This Row],[DATE]],"MMM")</f>
        <v>Mar</v>
      </c>
      <c r="P317" s="7">
        <f>YEAR(InputData[[#This Row],[DATE]])</f>
        <v>2022</v>
      </c>
    </row>
    <row r="318" spans="1:16" x14ac:dyDescent="0.3">
      <c r="A318" s="2">
        <v>44638</v>
      </c>
      <c r="B318" s="3" t="s">
        <v>50</v>
      </c>
      <c r="C318" s="4">
        <v>2</v>
      </c>
      <c r="D318" s="4" t="s">
        <v>8</v>
      </c>
      <c r="E318" s="4" t="s">
        <v>10</v>
      </c>
      <c r="F318" s="5">
        <v>0</v>
      </c>
      <c r="G318" t="str">
        <f>VLOOKUP(InputData[[#This Row],[PRODUCT ID]],MasterData[],2,0)</f>
        <v>Product19</v>
      </c>
      <c r="H318" t="str">
        <f>VLOOKUP(InputData[[#This Row],[PRODUCT ID]],MasterData[],3,0)</f>
        <v>Category02</v>
      </c>
      <c r="I318"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Row],[SELLING PRICE]]*InputData[[#This Row],[QUANTITY]]</f>
        <v>420</v>
      </c>
      <c r="N318" s="7">
        <f>DAY(InputData[[#This Row],[DATE]])</f>
        <v>18</v>
      </c>
      <c r="O318" s="7" t="str">
        <f>TEXT(InputData[[#This Row],[DATE]],"MMM")</f>
        <v>Mar</v>
      </c>
      <c r="P318" s="7">
        <f>YEAR(InputData[[#This Row],[DATE]])</f>
        <v>2022</v>
      </c>
    </row>
    <row r="319" spans="1:16" x14ac:dyDescent="0.3">
      <c r="A319" s="2">
        <v>44638</v>
      </c>
      <c r="B319" s="3" t="s">
        <v>36</v>
      </c>
      <c r="C319" s="4">
        <v>10</v>
      </c>
      <c r="D319" s="4" t="s">
        <v>12</v>
      </c>
      <c r="E319" s="4" t="s">
        <v>10</v>
      </c>
      <c r="F319" s="5">
        <v>0</v>
      </c>
      <c r="G319" t="str">
        <f>VLOOKUP(InputData[[#This Row],[PRODUCT ID]],MasterData[],2,0)</f>
        <v>Product27</v>
      </c>
      <c r="H319" t="str">
        <f>VLOOKUP(InputData[[#This Row],[PRODUCT ID]],MasterData[],3,0)</f>
        <v>Category04</v>
      </c>
      <c r="I319"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Row],[SELLING PRICE]]*InputData[[#This Row],[QUANTITY]]</f>
        <v>571.20000000000005</v>
      </c>
      <c r="N319" s="7">
        <f>DAY(InputData[[#This Row],[DATE]])</f>
        <v>18</v>
      </c>
      <c r="O319" s="7" t="str">
        <f>TEXT(InputData[[#This Row],[DATE]],"MMM")</f>
        <v>Mar</v>
      </c>
      <c r="P319" s="7">
        <f>YEAR(InputData[[#This Row],[DATE]])</f>
        <v>2022</v>
      </c>
    </row>
    <row r="320" spans="1:16" x14ac:dyDescent="0.3">
      <c r="A320" s="2">
        <v>44639</v>
      </c>
      <c r="B320" s="3" t="s">
        <v>51</v>
      </c>
      <c r="C320" s="4">
        <v>6</v>
      </c>
      <c r="D320" s="4" t="s">
        <v>7</v>
      </c>
      <c r="E320" s="4" t="s">
        <v>10</v>
      </c>
      <c r="F320" s="5">
        <v>0</v>
      </c>
      <c r="G320" t="str">
        <f>VLOOKUP(InputData[[#This Row],[PRODUCT ID]],MasterData[],2,0)</f>
        <v>Product41</v>
      </c>
      <c r="H320" t="str">
        <f>VLOOKUP(InputData[[#This Row],[PRODUCT ID]],MasterData[],3,0)</f>
        <v>Category05</v>
      </c>
      <c r="I320"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Row],[SELLING PRICE]]*InputData[[#This Row],[QUANTITY]]</f>
        <v>1043.28</v>
      </c>
      <c r="N320" s="7">
        <f>DAY(InputData[[#This Row],[DATE]])</f>
        <v>19</v>
      </c>
      <c r="O320" s="7" t="str">
        <f>TEXT(InputData[[#This Row],[DATE]],"MMM")</f>
        <v>Mar</v>
      </c>
      <c r="P320" s="7">
        <f>YEAR(InputData[[#This Row],[DATE]])</f>
        <v>2022</v>
      </c>
    </row>
    <row r="321" spans="1:16" x14ac:dyDescent="0.3">
      <c r="A321" s="2">
        <v>44643</v>
      </c>
      <c r="B321" s="3" t="s">
        <v>28</v>
      </c>
      <c r="C321" s="4">
        <v>9</v>
      </c>
      <c r="D321" s="4" t="s">
        <v>12</v>
      </c>
      <c r="E321" s="4" t="s">
        <v>10</v>
      </c>
      <c r="F321" s="5">
        <v>0</v>
      </c>
      <c r="G321" t="str">
        <f>VLOOKUP(InputData[[#This Row],[PRODUCT ID]],MasterData[],2,0)</f>
        <v>Product32</v>
      </c>
      <c r="H321" t="str">
        <f>VLOOKUP(InputData[[#This Row],[PRODUCT ID]],MasterData[],3,0)</f>
        <v>Category04</v>
      </c>
      <c r="I321"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Row],[SELLING PRICE]]*InputData[[#This Row],[QUANTITY]]</f>
        <v>1057.32</v>
      </c>
      <c r="N321" s="7">
        <f>DAY(InputData[[#This Row],[DATE]])</f>
        <v>23</v>
      </c>
      <c r="O321" s="7" t="str">
        <f>TEXT(InputData[[#This Row],[DATE]],"MMM")</f>
        <v>Mar</v>
      </c>
      <c r="P321" s="7">
        <f>YEAR(InputData[[#This Row],[DATE]])</f>
        <v>2022</v>
      </c>
    </row>
    <row r="322" spans="1:16" x14ac:dyDescent="0.3">
      <c r="A322" s="2">
        <v>44645</v>
      </c>
      <c r="B322" s="3" t="s">
        <v>26</v>
      </c>
      <c r="C322" s="4">
        <v>2</v>
      </c>
      <c r="D322" s="4" t="s">
        <v>7</v>
      </c>
      <c r="E322" s="4" t="s">
        <v>8</v>
      </c>
      <c r="F322" s="5">
        <v>0</v>
      </c>
      <c r="G322" t="str">
        <f>VLOOKUP(InputData[[#This Row],[PRODUCT ID]],MasterData[],2,0)</f>
        <v>Product01</v>
      </c>
      <c r="H322" t="str">
        <f>VLOOKUP(InputData[[#This Row],[PRODUCT ID]],MasterData[],3,0)</f>
        <v>Category01</v>
      </c>
      <c r="I322"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Row],[SELLING PRICE]]*InputData[[#This Row],[QUANTITY]]</f>
        <v>207.76</v>
      </c>
      <c r="N322" s="7">
        <f>DAY(InputData[[#This Row],[DATE]])</f>
        <v>25</v>
      </c>
      <c r="O322" s="7" t="str">
        <f>TEXT(InputData[[#This Row],[DATE]],"MMM")</f>
        <v>Mar</v>
      </c>
      <c r="P322" s="7">
        <f>YEAR(InputData[[#This Row],[DATE]])</f>
        <v>2022</v>
      </c>
    </row>
    <row r="323" spans="1:16" x14ac:dyDescent="0.3">
      <c r="A323" s="2">
        <v>44645</v>
      </c>
      <c r="B323" s="3" t="s">
        <v>38</v>
      </c>
      <c r="C323" s="4">
        <v>11</v>
      </c>
      <c r="D323" s="4" t="s">
        <v>12</v>
      </c>
      <c r="E323" s="4" t="s">
        <v>8</v>
      </c>
      <c r="F323" s="5">
        <v>0</v>
      </c>
      <c r="G323" t="str">
        <f>VLOOKUP(InputData[[#This Row],[PRODUCT ID]],MasterData[],2,0)</f>
        <v>Product30</v>
      </c>
      <c r="H323" t="str">
        <f>VLOOKUP(InputData[[#This Row],[PRODUCT ID]],MasterData[],3,0)</f>
        <v>Category04</v>
      </c>
      <c r="I323"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Row],[SELLING PRICE]]*InputData[[#This Row],[QUANTITY]]</f>
        <v>2214.08</v>
      </c>
      <c r="N323" s="7">
        <f>DAY(InputData[[#This Row],[DATE]])</f>
        <v>25</v>
      </c>
      <c r="O323" s="7" t="str">
        <f>TEXT(InputData[[#This Row],[DATE]],"MMM")</f>
        <v>Mar</v>
      </c>
      <c r="P323" s="7">
        <f>YEAR(InputData[[#This Row],[DATE]])</f>
        <v>2022</v>
      </c>
    </row>
    <row r="324" spans="1:16" x14ac:dyDescent="0.3">
      <c r="A324" s="2">
        <v>44649</v>
      </c>
      <c r="B324" s="3" t="s">
        <v>28</v>
      </c>
      <c r="C324" s="4">
        <v>12</v>
      </c>
      <c r="D324" s="4" t="s">
        <v>8</v>
      </c>
      <c r="E324" s="4" t="s">
        <v>8</v>
      </c>
      <c r="F324" s="5">
        <v>0</v>
      </c>
      <c r="G324" t="str">
        <f>VLOOKUP(InputData[[#This Row],[PRODUCT ID]],MasterData[],2,0)</f>
        <v>Product32</v>
      </c>
      <c r="H324" t="str">
        <f>VLOOKUP(InputData[[#This Row],[PRODUCT ID]],MasterData[],3,0)</f>
        <v>Category04</v>
      </c>
      <c r="I324"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Row],[SELLING PRICE]]*InputData[[#This Row],[QUANTITY]]</f>
        <v>1409.76</v>
      </c>
      <c r="N324" s="7">
        <f>DAY(InputData[[#This Row],[DATE]])</f>
        <v>29</v>
      </c>
      <c r="O324" s="7" t="str">
        <f>TEXT(InputData[[#This Row],[DATE]],"MMM")</f>
        <v>Mar</v>
      </c>
      <c r="P324" s="7">
        <f>YEAR(InputData[[#This Row],[DATE]])</f>
        <v>2022</v>
      </c>
    </row>
    <row r="325" spans="1:16" x14ac:dyDescent="0.3">
      <c r="A325" s="2">
        <v>44650</v>
      </c>
      <c r="B325" s="3" t="s">
        <v>26</v>
      </c>
      <c r="C325" s="4">
        <v>13</v>
      </c>
      <c r="D325" s="4" t="s">
        <v>8</v>
      </c>
      <c r="E325" s="4" t="s">
        <v>10</v>
      </c>
      <c r="F325" s="5">
        <v>0</v>
      </c>
      <c r="G325" t="str">
        <f>VLOOKUP(InputData[[#This Row],[PRODUCT ID]],MasterData[],2,0)</f>
        <v>Product01</v>
      </c>
      <c r="H325" t="str">
        <f>VLOOKUP(InputData[[#This Row],[PRODUCT ID]],MasterData[],3,0)</f>
        <v>Category01</v>
      </c>
      <c r="I325"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Row],[SELLING PRICE]]*InputData[[#This Row],[QUANTITY]]</f>
        <v>1350.44</v>
      </c>
      <c r="N325" s="7">
        <f>DAY(InputData[[#This Row],[DATE]])</f>
        <v>30</v>
      </c>
      <c r="O325" s="7" t="str">
        <f>TEXT(InputData[[#This Row],[DATE]],"MMM")</f>
        <v>Mar</v>
      </c>
      <c r="P325" s="7">
        <f>YEAR(InputData[[#This Row],[DATE]])</f>
        <v>2022</v>
      </c>
    </row>
    <row r="326" spans="1:16" x14ac:dyDescent="0.3">
      <c r="A326" s="2">
        <v>44652</v>
      </c>
      <c r="B326" s="3" t="s">
        <v>39</v>
      </c>
      <c r="C326" s="4">
        <v>2</v>
      </c>
      <c r="D326" s="4" t="s">
        <v>8</v>
      </c>
      <c r="E326" s="4" t="s">
        <v>10</v>
      </c>
      <c r="F326" s="5">
        <v>0</v>
      </c>
      <c r="G326" t="str">
        <f>VLOOKUP(InputData[[#This Row],[PRODUCT ID]],MasterData[],2,0)</f>
        <v>Product02</v>
      </c>
      <c r="H326" t="str">
        <f>VLOOKUP(InputData[[#This Row],[PRODUCT ID]],MasterData[],3,0)</f>
        <v>Category01</v>
      </c>
      <c r="I326"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Row],[SELLING PRICE]]*InputData[[#This Row],[QUANTITY]]</f>
        <v>285.60000000000002</v>
      </c>
      <c r="N326" s="7">
        <f>DAY(InputData[[#This Row],[DATE]])</f>
        <v>1</v>
      </c>
      <c r="O326" s="7" t="str">
        <f>TEXT(InputData[[#This Row],[DATE]],"MMM")</f>
        <v>Apr</v>
      </c>
      <c r="P326" s="7">
        <f>YEAR(InputData[[#This Row],[DATE]])</f>
        <v>2022</v>
      </c>
    </row>
    <row r="327" spans="1:16" x14ac:dyDescent="0.3">
      <c r="A327" s="2">
        <v>44653</v>
      </c>
      <c r="B327" s="3" t="s">
        <v>39</v>
      </c>
      <c r="C327" s="4">
        <v>3</v>
      </c>
      <c r="D327" s="4" t="s">
        <v>12</v>
      </c>
      <c r="E327" s="4" t="s">
        <v>10</v>
      </c>
      <c r="F327" s="5">
        <v>0</v>
      </c>
      <c r="G327" t="str">
        <f>VLOOKUP(InputData[[#This Row],[PRODUCT ID]],MasterData[],2,0)</f>
        <v>Product02</v>
      </c>
      <c r="H327" t="str">
        <f>VLOOKUP(InputData[[#This Row],[PRODUCT ID]],MasterData[],3,0)</f>
        <v>Category01</v>
      </c>
      <c r="I32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Row],[SELLING PRICE]]*InputData[[#This Row],[QUANTITY]]</f>
        <v>428.40000000000003</v>
      </c>
      <c r="N327" s="7">
        <f>DAY(InputData[[#This Row],[DATE]])</f>
        <v>2</v>
      </c>
      <c r="O327" s="7" t="str">
        <f>TEXT(InputData[[#This Row],[DATE]],"MMM")</f>
        <v>Apr</v>
      </c>
      <c r="P327" s="7">
        <f>YEAR(InputData[[#This Row],[DATE]])</f>
        <v>2022</v>
      </c>
    </row>
    <row r="328" spans="1:16" x14ac:dyDescent="0.3">
      <c r="A328" s="2">
        <v>44657</v>
      </c>
      <c r="B328" s="3" t="s">
        <v>27</v>
      </c>
      <c r="C328" s="4">
        <v>2</v>
      </c>
      <c r="D328" s="4" t="s">
        <v>7</v>
      </c>
      <c r="E328" s="4" t="s">
        <v>10</v>
      </c>
      <c r="F328" s="5">
        <v>0</v>
      </c>
      <c r="G328" t="str">
        <f>VLOOKUP(InputData[[#This Row],[PRODUCT ID]],MasterData[],2,0)</f>
        <v>Product40</v>
      </c>
      <c r="H328" t="str">
        <f>VLOOKUP(InputData[[#This Row],[PRODUCT ID]],MasterData[],3,0)</f>
        <v>Category05</v>
      </c>
      <c r="I328"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Row],[SELLING PRICE]]*InputData[[#This Row],[QUANTITY]]</f>
        <v>230.4</v>
      </c>
      <c r="N328" s="7">
        <f>DAY(InputData[[#This Row],[DATE]])</f>
        <v>6</v>
      </c>
      <c r="O328" s="7" t="str">
        <f>TEXT(InputData[[#This Row],[DATE]],"MMM")</f>
        <v>Apr</v>
      </c>
      <c r="P328" s="7">
        <f>YEAR(InputData[[#This Row],[DATE]])</f>
        <v>2022</v>
      </c>
    </row>
    <row r="329" spans="1:16" x14ac:dyDescent="0.3">
      <c r="A329" s="2">
        <v>44658</v>
      </c>
      <c r="B329" s="3" t="s">
        <v>52</v>
      </c>
      <c r="C329" s="4">
        <v>7</v>
      </c>
      <c r="D329" s="4" t="s">
        <v>12</v>
      </c>
      <c r="E329" s="4" t="s">
        <v>8</v>
      </c>
      <c r="F329" s="5">
        <v>0</v>
      </c>
      <c r="G329" t="str">
        <f>VLOOKUP(InputData[[#This Row],[PRODUCT ID]],MasterData[],2,0)</f>
        <v>Product26</v>
      </c>
      <c r="H329" t="str">
        <f>VLOOKUP(InputData[[#This Row],[PRODUCT ID]],MasterData[],3,0)</f>
        <v>Category04</v>
      </c>
      <c r="I329"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Row],[SELLING PRICE]]*InputData[[#This Row],[QUANTITY]]</f>
        <v>172.62</v>
      </c>
      <c r="N329" s="7">
        <f>DAY(InputData[[#This Row],[DATE]])</f>
        <v>7</v>
      </c>
      <c r="O329" s="7" t="str">
        <f>TEXT(InputData[[#This Row],[DATE]],"MMM")</f>
        <v>Apr</v>
      </c>
      <c r="P329" s="7">
        <f>YEAR(InputData[[#This Row],[DATE]])</f>
        <v>2022</v>
      </c>
    </row>
    <row r="330" spans="1:16" x14ac:dyDescent="0.3">
      <c r="A330" s="2">
        <v>44660</v>
      </c>
      <c r="B330" s="3" t="s">
        <v>44</v>
      </c>
      <c r="C330" s="4">
        <v>12</v>
      </c>
      <c r="D330" s="4" t="s">
        <v>7</v>
      </c>
      <c r="E330" s="4" t="s">
        <v>10</v>
      </c>
      <c r="F330" s="5">
        <v>0</v>
      </c>
      <c r="G330" t="str">
        <f>VLOOKUP(InputData[[#This Row],[PRODUCT ID]],MasterData[],2,0)</f>
        <v>Product39</v>
      </c>
      <c r="H330" t="str">
        <f>VLOOKUP(InputData[[#This Row],[PRODUCT ID]],MasterData[],3,0)</f>
        <v>Category05</v>
      </c>
      <c r="I330"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Row],[SELLING PRICE]]*InputData[[#This Row],[QUANTITY]]</f>
        <v>510.59999999999997</v>
      </c>
      <c r="N330" s="7">
        <f>DAY(InputData[[#This Row],[DATE]])</f>
        <v>9</v>
      </c>
      <c r="O330" s="7" t="str">
        <f>TEXT(InputData[[#This Row],[DATE]],"MMM")</f>
        <v>Apr</v>
      </c>
      <c r="P330" s="7">
        <f>YEAR(InputData[[#This Row],[DATE]])</f>
        <v>2022</v>
      </c>
    </row>
    <row r="331" spans="1:16" x14ac:dyDescent="0.3">
      <c r="A331" s="2">
        <v>44660</v>
      </c>
      <c r="B331" s="3" t="s">
        <v>39</v>
      </c>
      <c r="C331" s="4">
        <v>9</v>
      </c>
      <c r="D331" s="4" t="s">
        <v>8</v>
      </c>
      <c r="E331" s="4" t="s">
        <v>8</v>
      </c>
      <c r="F331" s="5">
        <v>0</v>
      </c>
      <c r="G331" t="str">
        <f>VLOOKUP(InputData[[#This Row],[PRODUCT ID]],MasterData[],2,0)</f>
        <v>Product02</v>
      </c>
      <c r="H331" t="str">
        <f>VLOOKUP(InputData[[#This Row],[PRODUCT ID]],MasterData[],3,0)</f>
        <v>Category01</v>
      </c>
      <c r="I331"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Row],[SELLING PRICE]]*InputData[[#This Row],[QUANTITY]]</f>
        <v>1285.2</v>
      </c>
      <c r="N331" s="7">
        <f>DAY(InputData[[#This Row],[DATE]])</f>
        <v>9</v>
      </c>
      <c r="O331" s="7" t="str">
        <f>TEXT(InputData[[#This Row],[DATE]],"MMM")</f>
        <v>Apr</v>
      </c>
      <c r="P331" s="7">
        <f>YEAR(InputData[[#This Row],[DATE]])</f>
        <v>2022</v>
      </c>
    </row>
    <row r="332" spans="1:16" x14ac:dyDescent="0.3">
      <c r="A332" s="2">
        <v>44664</v>
      </c>
      <c r="B332" s="3" t="s">
        <v>31</v>
      </c>
      <c r="C332" s="4">
        <v>14</v>
      </c>
      <c r="D332" s="4" t="s">
        <v>7</v>
      </c>
      <c r="E332" s="4" t="s">
        <v>8</v>
      </c>
      <c r="F332" s="5">
        <v>0</v>
      </c>
      <c r="G332" t="str">
        <f>VLOOKUP(InputData[[#This Row],[PRODUCT ID]],MasterData[],2,0)</f>
        <v>Product16</v>
      </c>
      <c r="H332" t="str">
        <f>VLOOKUP(InputData[[#This Row],[PRODUCT ID]],MasterData[],3,0)</f>
        <v>Category02</v>
      </c>
      <c r="I332"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Row],[SELLING PRICE]]*InputData[[#This Row],[QUANTITY]]</f>
        <v>232.96</v>
      </c>
      <c r="N332" s="7">
        <f>DAY(InputData[[#This Row],[DATE]])</f>
        <v>13</v>
      </c>
      <c r="O332" s="7" t="str">
        <f>TEXT(InputData[[#This Row],[DATE]],"MMM")</f>
        <v>Apr</v>
      </c>
      <c r="P332" s="7">
        <f>YEAR(InputData[[#This Row],[DATE]])</f>
        <v>2022</v>
      </c>
    </row>
    <row r="333" spans="1:16" x14ac:dyDescent="0.3">
      <c r="A333" s="2">
        <v>44669</v>
      </c>
      <c r="B333" s="3" t="s">
        <v>51</v>
      </c>
      <c r="C333" s="4">
        <v>9</v>
      </c>
      <c r="D333" s="4" t="s">
        <v>12</v>
      </c>
      <c r="E333" s="4" t="s">
        <v>10</v>
      </c>
      <c r="F333" s="5">
        <v>0</v>
      </c>
      <c r="G333" t="str">
        <f>VLOOKUP(InputData[[#This Row],[PRODUCT ID]],MasterData[],2,0)</f>
        <v>Product41</v>
      </c>
      <c r="H333" t="str">
        <f>VLOOKUP(InputData[[#This Row],[PRODUCT ID]],MasterData[],3,0)</f>
        <v>Category05</v>
      </c>
      <c r="I333"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Row],[SELLING PRICE]]*InputData[[#This Row],[QUANTITY]]</f>
        <v>1564.92</v>
      </c>
      <c r="N333" s="7">
        <f>DAY(InputData[[#This Row],[DATE]])</f>
        <v>18</v>
      </c>
      <c r="O333" s="7" t="str">
        <f>TEXT(InputData[[#This Row],[DATE]],"MMM")</f>
        <v>Apr</v>
      </c>
      <c r="P333" s="7">
        <f>YEAR(InputData[[#This Row],[DATE]])</f>
        <v>2022</v>
      </c>
    </row>
    <row r="334" spans="1:16" x14ac:dyDescent="0.3">
      <c r="A334" s="2">
        <v>44671</v>
      </c>
      <c r="B334" s="3" t="s">
        <v>40</v>
      </c>
      <c r="C334" s="4">
        <v>2</v>
      </c>
      <c r="D334" s="4" t="s">
        <v>7</v>
      </c>
      <c r="E334" s="4" t="s">
        <v>8</v>
      </c>
      <c r="F334" s="5">
        <v>0</v>
      </c>
      <c r="G334" t="str">
        <f>VLOOKUP(InputData[[#This Row],[PRODUCT ID]],MasterData[],2,0)</f>
        <v>Product18</v>
      </c>
      <c r="H334" t="str">
        <f>VLOOKUP(InputData[[#This Row],[PRODUCT ID]],MasterData[],3,0)</f>
        <v>Category02</v>
      </c>
      <c r="I334"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Row],[SELLING PRICE]]*InputData[[#This Row],[QUANTITY]]</f>
        <v>98.42</v>
      </c>
      <c r="N334" s="7">
        <f>DAY(InputData[[#This Row],[DATE]])</f>
        <v>20</v>
      </c>
      <c r="O334" s="7" t="str">
        <f>TEXT(InputData[[#This Row],[DATE]],"MMM")</f>
        <v>Apr</v>
      </c>
      <c r="P334" s="7">
        <f>YEAR(InputData[[#This Row],[DATE]])</f>
        <v>2022</v>
      </c>
    </row>
    <row r="335" spans="1:16" x14ac:dyDescent="0.3">
      <c r="A335" s="2">
        <v>44671</v>
      </c>
      <c r="B335" s="3" t="s">
        <v>45</v>
      </c>
      <c r="C335" s="4">
        <v>4</v>
      </c>
      <c r="D335" s="4" t="s">
        <v>12</v>
      </c>
      <c r="E335" s="4" t="s">
        <v>8</v>
      </c>
      <c r="F335" s="5">
        <v>0</v>
      </c>
      <c r="G335" t="str">
        <f>VLOOKUP(InputData[[#This Row],[PRODUCT ID]],MasterData[],2,0)</f>
        <v>Product12</v>
      </c>
      <c r="H335" t="str">
        <f>VLOOKUP(InputData[[#This Row],[PRODUCT ID]],MasterData[],3,0)</f>
        <v>Category02</v>
      </c>
      <c r="I335"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Row],[SELLING PRICE]]*InputData[[#This Row],[QUANTITY]]</f>
        <v>376.68</v>
      </c>
      <c r="N335" s="7">
        <f>DAY(InputData[[#This Row],[DATE]])</f>
        <v>20</v>
      </c>
      <c r="O335" s="7" t="str">
        <f>TEXT(InputData[[#This Row],[DATE]],"MMM")</f>
        <v>Apr</v>
      </c>
      <c r="P335" s="7">
        <f>YEAR(InputData[[#This Row],[DATE]])</f>
        <v>2022</v>
      </c>
    </row>
    <row r="336" spans="1:16" x14ac:dyDescent="0.3">
      <c r="A336" s="2">
        <v>44672</v>
      </c>
      <c r="B336" s="3" t="s">
        <v>38</v>
      </c>
      <c r="C336" s="4">
        <v>2</v>
      </c>
      <c r="D336" s="4" t="s">
        <v>12</v>
      </c>
      <c r="E336" s="4" t="s">
        <v>10</v>
      </c>
      <c r="F336" s="5">
        <v>0</v>
      </c>
      <c r="G336" t="str">
        <f>VLOOKUP(InputData[[#This Row],[PRODUCT ID]],MasterData[],2,0)</f>
        <v>Product30</v>
      </c>
      <c r="H336" t="str">
        <f>VLOOKUP(InputData[[#This Row],[PRODUCT ID]],MasterData[],3,0)</f>
        <v>Category04</v>
      </c>
      <c r="I336"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Row],[SELLING PRICE]]*InputData[[#This Row],[QUANTITY]]</f>
        <v>402.56</v>
      </c>
      <c r="N336" s="7">
        <f>DAY(InputData[[#This Row],[DATE]])</f>
        <v>21</v>
      </c>
      <c r="O336" s="7" t="str">
        <f>TEXT(InputData[[#This Row],[DATE]],"MMM")</f>
        <v>Apr</v>
      </c>
      <c r="P336" s="7">
        <f>YEAR(InputData[[#This Row],[DATE]])</f>
        <v>2022</v>
      </c>
    </row>
    <row r="337" spans="1:16" x14ac:dyDescent="0.3">
      <c r="A337" s="2">
        <v>44672</v>
      </c>
      <c r="B337" s="3" t="s">
        <v>52</v>
      </c>
      <c r="C337" s="4">
        <v>14</v>
      </c>
      <c r="D337" s="4" t="s">
        <v>8</v>
      </c>
      <c r="E337" s="4" t="s">
        <v>8</v>
      </c>
      <c r="F337" s="5">
        <v>0</v>
      </c>
      <c r="G337" t="str">
        <f>VLOOKUP(InputData[[#This Row],[PRODUCT ID]],MasterData[],2,0)</f>
        <v>Product26</v>
      </c>
      <c r="H337" t="str">
        <f>VLOOKUP(InputData[[#This Row],[PRODUCT ID]],MasterData[],3,0)</f>
        <v>Category04</v>
      </c>
      <c r="I33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Row],[SELLING PRICE]]*InputData[[#This Row],[QUANTITY]]</f>
        <v>345.24</v>
      </c>
      <c r="N337" s="7">
        <f>DAY(InputData[[#This Row],[DATE]])</f>
        <v>21</v>
      </c>
      <c r="O337" s="7" t="str">
        <f>TEXT(InputData[[#This Row],[DATE]],"MMM")</f>
        <v>Apr</v>
      </c>
      <c r="P337" s="7">
        <f>YEAR(InputData[[#This Row],[DATE]])</f>
        <v>2022</v>
      </c>
    </row>
    <row r="338" spans="1:16" x14ac:dyDescent="0.3">
      <c r="A338" s="2">
        <v>44674</v>
      </c>
      <c r="B338" s="3" t="s">
        <v>21</v>
      </c>
      <c r="C338" s="4">
        <v>15</v>
      </c>
      <c r="D338" s="4" t="s">
        <v>8</v>
      </c>
      <c r="E338" s="4" t="s">
        <v>8</v>
      </c>
      <c r="F338" s="5">
        <v>0</v>
      </c>
      <c r="G338" t="str">
        <f>VLOOKUP(InputData[[#This Row],[PRODUCT ID]],MasterData[],2,0)</f>
        <v>Product44</v>
      </c>
      <c r="H338" t="str">
        <f>VLOOKUP(InputData[[#This Row],[PRODUCT ID]],MasterData[],3,0)</f>
        <v>Category05</v>
      </c>
      <c r="I338"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Row],[SELLING PRICE]]*InputData[[#This Row],[QUANTITY]]</f>
        <v>1231.2</v>
      </c>
      <c r="N338" s="7">
        <f>DAY(InputData[[#This Row],[DATE]])</f>
        <v>23</v>
      </c>
      <c r="O338" s="7" t="str">
        <f>TEXT(InputData[[#This Row],[DATE]],"MMM")</f>
        <v>Apr</v>
      </c>
      <c r="P338" s="7">
        <f>YEAR(InputData[[#This Row],[DATE]])</f>
        <v>2022</v>
      </c>
    </row>
    <row r="339" spans="1:16" x14ac:dyDescent="0.3">
      <c r="A339" s="2">
        <v>44675</v>
      </c>
      <c r="B339" s="3" t="s">
        <v>23</v>
      </c>
      <c r="C339" s="4">
        <v>4</v>
      </c>
      <c r="D339" s="4" t="s">
        <v>12</v>
      </c>
      <c r="E339" s="4" t="s">
        <v>8</v>
      </c>
      <c r="F339" s="5">
        <v>0</v>
      </c>
      <c r="G339" t="str">
        <f>VLOOKUP(InputData[[#This Row],[PRODUCT ID]],MasterData[],2,0)</f>
        <v>Product34</v>
      </c>
      <c r="H339" t="str">
        <f>VLOOKUP(InputData[[#This Row],[PRODUCT ID]],MasterData[],3,0)</f>
        <v>Category04</v>
      </c>
      <c r="I339"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Row],[SELLING PRICE]]*InputData[[#This Row],[QUANTITY]]</f>
        <v>233.2</v>
      </c>
      <c r="N339" s="7">
        <f>DAY(InputData[[#This Row],[DATE]])</f>
        <v>24</v>
      </c>
      <c r="O339" s="7" t="str">
        <f>TEXT(InputData[[#This Row],[DATE]],"MMM")</f>
        <v>Apr</v>
      </c>
      <c r="P339" s="7">
        <f>YEAR(InputData[[#This Row],[DATE]])</f>
        <v>2022</v>
      </c>
    </row>
    <row r="340" spans="1:16" x14ac:dyDescent="0.3">
      <c r="A340" s="2">
        <v>44676</v>
      </c>
      <c r="B340" s="3" t="s">
        <v>13</v>
      </c>
      <c r="C340" s="4">
        <v>9</v>
      </c>
      <c r="D340" s="4" t="s">
        <v>12</v>
      </c>
      <c r="E340" s="4" t="s">
        <v>10</v>
      </c>
      <c r="F340" s="5">
        <v>0</v>
      </c>
      <c r="G340" t="str">
        <f>VLOOKUP(InputData[[#This Row],[PRODUCT ID]],MasterData[],2,0)</f>
        <v>Product04</v>
      </c>
      <c r="H340" t="str">
        <f>VLOOKUP(InputData[[#This Row],[PRODUCT ID]],MasterData[],3,0)</f>
        <v>Category01</v>
      </c>
      <c r="I340"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Row],[SELLING PRICE]]*InputData[[#This Row],[QUANTITY]]</f>
        <v>439.56000000000006</v>
      </c>
      <c r="N340" s="7">
        <f>DAY(InputData[[#This Row],[DATE]])</f>
        <v>25</v>
      </c>
      <c r="O340" s="7" t="str">
        <f>TEXT(InputData[[#This Row],[DATE]],"MMM")</f>
        <v>Apr</v>
      </c>
      <c r="P340" s="7">
        <f>YEAR(InputData[[#This Row],[DATE]])</f>
        <v>2022</v>
      </c>
    </row>
    <row r="341" spans="1:16" x14ac:dyDescent="0.3">
      <c r="A341" s="2">
        <v>44676</v>
      </c>
      <c r="B341" s="3" t="s">
        <v>16</v>
      </c>
      <c r="C341" s="4">
        <v>8</v>
      </c>
      <c r="D341" s="4" t="s">
        <v>8</v>
      </c>
      <c r="E341" s="4" t="s">
        <v>8</v>
      </c>
      <c r="F341" s="5">
        <v>0</v>
      </c>
      <c r="G341" t="str">
        <f>VLOOKUP(InputData[[#This Row],[PRODUCT ID]],MasterData[],2,0)</f>
        <v>Product03</v>
      </c>
      <c r="H341" t="str">
        <f>VLOOKUP(InputData[[#This Row],[PRODUCT ID]],MasterData[],3,0)</f>
        <v>Category01</v>
      </c>
      <c r="I341"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Row],[SELLING PRICE]]*InputData[[#This Row],[QUANTITY]]</f>
        <v>647.52</v>
      </c>
      <c r="N341" s="7">
        <f>DAY(InputData[[#This Row],[DATE]])</f>
        <v>25</v>
      </c>
      <c r="O341" s="7" t="str">
        <f>TEXT(InputData[[#This Row],[DATE]],"MMM")</f>
        <v>Apr</v>
      </c>
      <c r="P341" s="7">
        <f>YEAR(InputData[[#This Row],[DATE]])</f>
        <v>2022</v>
      </c>
    </row>
    <row r="342" spans="1:16" x14ac:dyDescent="0.3">
      <c r="A342" s="2">
        <v>44677</v>
      </c>
      <c r="B342" s="3" t="s">
        <v>36</v>
      </c>
      <c r="C342" s="4">
        <v>2</v>
      </c>
      <c r="D342" s="4" t="s">
        <v>12</v>
      </c>
      <c r="E342" s="4" t="s">
        <v>10</v>
      </c>
      <c r="F342" s="5">
        <v>0</v>
      </c>
      <c r="G342" t="str">
        <f>VLOOKUP(InputData[[#This Row],[PRODUCT ID]],MasterData[],2,0)</f>
        <v>Product27</v>
      </c>
      <c r="H342" t="str">
        <f>VLOOKUP(InputData[[#This Row],[PRODUCT ID]],MasterData[],3,0)</f>
        <v>Category04</v>
      </c>
      <c r="I342"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Row],[SELLING PRICE]]*InputData[[#This Row],[QUANTITY]]</f>
        <v>114.24000000000001</v>
      </c>
      <c r="N342" s="7">
        <f>DAY(InputData[[#This Row],[DATE]])</f>
        <v>26</v>
      </c>
      <c r="O342" s="7" t="str">
        <f>TEXT(InputData[[#This Row],[DATE]],"MMM")</f>
        <v>Apr</v>
      </c>
      <c r="P342" s="7">
        <f>YEAR(InputData[[#This Row],[DATE]])</f>
        <v>2022</v>
      </c>
    </row>
    <row r="343" spans="1:16" x14ac:dyDescent="0.3">
      <c r="A343" s="2">
        <v>44679</v>
      </c>
      <c r="B343" s="3" t="s">
        <v>19</v>
      </c>
      <c r="C343" s="4">
        <v>14</v>
      </c>
      <c r="D343" s="4" t="s">
        <v>12</v>
      </c>
      <c r="E343" s="4" t="s">
        <v>10</v>
      </c>
      <c r="F343" s="5">
        <v>0</v>
      </c>
      <c r="G343" t="str">
        <f>VLOOKUP(InputData[[#This Row],[PRODUCT ID]],MasterData[],2,0)</f>
        <v>Product14</v>
      </c>
      <c r="H343" t="str">
        <f>VLOOKUP(InputData[[#This Row],[PRODUCT ID]],MasterData[],3,0)</f>
        <v>Category02</v>
      </c>
      <c r="I343"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Row],[SELLING PRICE]]*InputData[[#This Row],[QUANTITY]]</f>
        <v>2054.08</v>
      </c>
      <c r="N343" s="7">
        <f>DAY(InputData[[#This Row],[DATE]])</f>
        <v>28</v>
      </c>
      <c r="O343" s="7" t="str">
        <f>TEXT(InputData[[#This Row],[DATE]],"MMM")</f>
        <v>Apr</v>
      </c>
      <c r="P343" s="7">
        <f>YEAR(InputData[[#This Row],[DATE]])</f>
        <v>2022</v>
      </c>
    </row>
    <row r="344" spans="1:16" x14ac:dyDescent="0.3">
      <c r="A344" s="2">
        <v>44681</v>
      </c>
      <c r="B344" s="3" t="s">
        <v>31</v>
      </c>
      <c r="C344" s="4">
        <v>13</v>
      </c>
      <c r="D344" s="4" t="s">
        <v>8</v>
      </c>
      <c r="E344" s="4" t="s">
        <v>8</v>
      </c>
      <c r="F344" s="5">
        <v>0</v>
      </c>
      <c r="G344" t="str">
        <f>VLOOKUP(InputData[[#This Row],[PRODUCT ID]],MasterData[],2,0)</f>
        <v>Product16</v>
      </c>
      <c r="H344" t="str">
        <f>VLOOKUP(InputData[[#This Row],[PRODUCT ID]],MasterData[],3,0)</f>
        <v>Category02</v>
      </c>
      <c r="I344"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Row],[SELLING PRICE]]*InputData[[#This Row],[QUANTITY]]</f>
        <v>216.32</v>
      </c>
      <c r="N344" s="7">
        <f>DAY(InputData[[#This Row],[DATE]])</f>
        <v>30</v>
      </c>
      <c r="O344" s="7" t="str">
        <f>TEXT(InputData[[#This Row],[DATE]],"MMM")</f>
        <v>Apr</v>
      </c>
      <c r="P344" s="7">
        <f>YEAR(InputData[[#This Row],[DATE]])</f>
        <v>2022</v>
      </c>
    </row>
    <row r="345" spans="1:16" x14ac:dyDescent="0.3">
      <c r="A345" s="2">
        <v>44681</v>
      </c>
      <c r="B345" s="3" t="s">
        <v>36</v>
      </c>
      <c r="C345" s="4">
        <v>8</v>
      </c>
      <c r="D345" s="4" t="s">
        <v>12</v>
      </c>
      <c r="E345" s="4" t="s">
        <v>8</v>
      </c>
      <c r="F345" s="5">
        <v>0</v>
      </c>
      <c r="G345" t="str">
        <f>VLOOKUP(InputData[[#This Row],[PRODUCT ID]],MasterData[],2,0)</f>
        <v>Product27</v>
      </c>
      <c r="H345" t="str">
        <f>VLOOKUP(InputData[[#This Row],[PRODUCT ID]],MasterData[],3,0)</f>
        <v>Category04</v>
      </c>
      <c r="I345"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Row],[SELLING PRICE]]*InputData[[#This Row],[QUANTITY]]</f>
        <v>456.96000000000004</v>
      </c>
      <c r="N345" s="7">
        <f>DAY(InputData[[#This Row],[DATE]])</f>
        <v>30</v>
      </c>
      <c r="O345" s="7" t="str">
        <f>TEXT(InputData[[#This Row],[DATE]],"MMM")</f>
        <v>Apr</v>
      </c>
      <c r="P345" s="7">
        <f>YEAR(InputData[[#This Row],[DATE]])</f>
        <v>2022</v>
      </c>
    </row>
    <row r="346" spans="1:16" x14ac:dyDescent="0.3">
      <c r="A346" s="2">
        <v>44682</v>
      </c>
      <c r="B346" s="3" t="s">
        <v>23</v>
      </c>
      <c r="C346" s="4">
        <v>9</v>
      </c>
      <c r="D346" s="4" t="s">
        <v>7</v>
      </c>
      <c r="E346" s="4" t="s">
        <v>8</v>
      </c>
      <c r="F346" s="5">
        <v>0</v>
      </c>
      <c r="G346" t="str">
        <f>VLOOKUP(InputData[[#This Row],[PRODUCT ID]],MasterData[],2,0)</f>
        <v>Product34</v>
      </c>
      <c r="H346" t="str">
        <f>VLOOKUP(InputData[[#This Row],[PRODUCT ID]],MasterData[],3,0)</f>
        <v>Category04</v>
      </c>
      <c r="I346"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Row],[SELLING PRICE]]*InputData[[#This Row],[QUANTITY]]</f>
        <v>524.69999999999993</v>
      </c>
      <c r="N346" s="7">
        <f>DAY(InputData[[#This Row],[DATE]])</f>
        <v>1</v>
      </c>
      <c r="O346" s="7" t="str">
        <f>TEXT(InputData[[#This Row],[DATE]],"MMM")</f>
        <v>May</v>
      </c>
      <c r="P346" s="7">
        <f>YEAR(InputData[[#This Row],[DATE]])</f>
        <v>2022</v>
      </c>
    </row>
    <row r="347" spans="1:16" x14ac:dyDescent="0.3">
      <c r="A347" s="2">
        <v>44682</v>
      </c>
      <c r="B347" s="3" t="s">
        <v>48</v>
      </c>
      <c r="C347" s="4">
        <v>6</v>
      </c>
      <c r="D347" s="4" t="s">
        <v>8</v>
      </c>
      <c r="E347" s="4" t="s">
        <v>8</v>
      </c>
      <c r="F347" s="5">
        <v>0</v>
      </c>
      <c r="G347" t="str">
        <f>VLOOKUP(InputData[[#This Row],[PRODUCT ID]],MasterData[],2,0)</f>
        <v>Product33</v>
      </c>
      <c r="H347" t="str">
        <f>VLOOKUP(InputData[[#This Row],[PRODUCT ID]],MasterData[],3,0)</f>
        <v>Category04</v>
      </c>
      <c r="I34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Row],[SELLING PRICE]]*InputData[[#This Row],[QUANTITY]]</f>
        <v>718.2</v>
      </c>
      <c r="N347" s="7">
        <f>DAY(InputData[[#This Row],[DATE]])</f>
        <v>1</v>
      </c>
      <c r="O347" s="7" t="str">
        <f>TEXT(InputData[[#This Row],[DATE]],"MMM")</f>
        <v>May</v>
      </c>
      <c r="P347" s="7">
        <f>YEAR(InputData[[#This Row],[DATE]])</f>
        <v>2022</v>
      </c>
    </row>
    <row r="348" spans="1:16" x14ac:dyDescent="0.3">
      <c r="A348" s="2">
        <v>44683</v>
      </c>
      <c r="B348" s="3" t="s">
        <v>11</v>
      </c>
      <c r="C348" s="4">
        <v>4</v>
      </c>
      <c r="D348" s="4" t="s">
        <v>8</v>
      </c>
      <c r="E348" s="4" t="s">
        <v>10</v>
      </c>
      <c r="F348" s="5">
        <v>0</v>
      </c>
      <c r="G348" t="str">
        <f>VLOOKUP(InputData[[#This Row],[PRODUCT ID]],MasterData[],2,0)</f>
        <v>Product13</v>
      </c>
      <c r="H348" t="str">
        <f>VLOOKUP(InputData[[#This Row],[PRODUCT ID]],MasterData[],3,0)</f>
        <v>Category02</v>
      </c>
      <c r="I348"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Row],[SELLING PRICE]]*InputData[[#This Row],[QUANTITY]]</f>
        <v>488.32</v>
      </c>
      <c r="N348" s="7">
        <f>DAY(InputData[[#This Row],[DATE]])</f>
        <v>2</v>
      </c>
      <c r="O348" s="7" t="str">
        <f>TEXT(InputData[[#This Row],[DATE]],"MMM")</f>
        <v>May</v>
      </c>
      <c r="P348" s="7">
        <f>YEAR(InputData[[#This Row],[DATE]])</f>
        <v>2022</v>
      </c>
    </row>
    <row r="349" spans="1:16" x14ac:dyDescent="0.3">
      <c r="A349" s="2">
        <v>44685</v>
      </c>
      <c r="B349" s="3" t="s">
        <v>24</v>
      </c>
      <c r="C349" s="4">
        <v>10</v>
      </c>
      <c r="D349" s="4" t="s">
        <v>12</v>
      </c>
      <c r="E349" s="4" t="s">
        <v>8</v>
      </c>
      <c r="F349" s="5">
        <v>0</v>
      </c>
      <c r="G349" t="str">
        <f>VLOOKUP(InputData[[#This Row],[PRODUCT ID]],MasterData[],2,0)</f>
        <v>Product20</v>
      </c>
      <c r="H349" t="str">
        <f>VLOOKUP(InputData[[#This Row],[PRODUCT ID]],MasterData[],3,0)</f>
        <v>Category03</v>
      </c>
      <c r="I349"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Row],[SELLING PRICE]]*InputData[[#This Row],[QUANTITY]]</f>
        <v>762.5</v>
      </c>
      <c r="N349" s="7">
        <f>DAY(InputData[[#This Row],[DATE]])</f>
        <v>4</v>
      </c>
      <c r="O349" s="7" t="str">
        <f>TEXT(InputData[[#This Row],[DATE]],"MMM")</f>
        <v>May</v>
      </c>
      <c r="P349" s="7">
        <f>YEAR(InputData[[#This Row],[DATE]])</f>
        <v>2022</v>
      </c>
    </row>
    <row r="350" spans="1:16" x14ac:dyDescent="0.3">
      <c r="A350" s="2">
        <v>44687</v>
      </c>
      <c r="B350" s="3" t="s">
        <v>23</v>
      </c>
      <c r="C350" s="4">
        <v>7</v>
      </c>
      <c r="D350" s="4" t="s">
        <v>12</v>
      </c>
      <c r="E350" s="4" t="s">
        <v>8</v>
      </c>
      <c r="F350" s="5">
        <v>0</v>
      </c>
      <c r="G350" t="str">
        <f>VLOOKUP(InputData[[#This Row],[PRODUCT ID]],MasterData[],2,0)</f>
        <v>Product34</v>
      </c>
      <c r="H350" t="str">
        <f>VLOOKUP(InputData[[#This Row],[PRODUCT ID]],MasterData[],3,0)</f>
        <v>Category04</v>
      </c>
      <c r="I350"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Row],[SELLING PRICE]]*InputData[[#This Row],[QUANTITY]]</f>
        <v>408.09999999999997</v>
      </c>
      <c r="N350" s="7">
        <f>DAY(InputData[[#This Row],[DATE]])</f>
        <v>6</v>
      </c>
      <c r="O350" s="7" t="str">
        <f>TEXT(InputData[[#This Row],[DATE]],"MMM")</f>
        <v>May</v>
      </c>
      <c r="P350" s="7">
        <f>YEAR(InputData[[#This Row],[DATE]])</f>
        <v>2022</v>
      </c>
    </row>
    <row r="351" spans="1:16" x14ac:dyDescent="0.3">
      <c r="A351" s="2">
        <v>44688</v>
      </c>
      <c r="B351" s="3" t="s">
        <v>37</v>
      </c>
      <c r="C351" s="4">
        <v>4</v>
      </c>
      <c r="D351" s="4" t="s">
        <v>8</v>
      </c>
      <c r="E351" s="4" t="s">
        <v>10</v>
      </c>
      <c r="F351" s="5">
        <v>0</v>
      </c>
      <c r="G351" t="str">
        <f>VLOOKUP(InputData[[#This Row],[PRODUCT ID]],MasterData[],2,0)</f>
        <v>Product15</v>
      </c>
      <c r="H351" t="str">
        <f>VLOOKUP(InputData[[#This Row],[PRODUCT ID]],MasterData[],3,0)</f>
        <v>Category02</v>
      </c>
      <c r="I351"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Row],[SELLING PRICE]]*InputData[[#This Row],[QUANTITY]]</f>
        <v>62.879999999999995</v>
      </c>
      <c r="N351" s="7">
        <f>DAY(InputData[[#This Row],[DATE]])</f>
        <v>7</v>
      </c>
      <c r="O351" s="7" t="str">
        <f>TEXT(InputData[[#This Row],[DATE]],"MMM")</f>
        <v>May</v>
      </c>
      <c r="P351" s="7">
        <f>YEAR(InputData[[#This Row],[DATE]])</f>
        <v>2022</v>
      </c>
    </row>
    <row r="352" spans="1:16" x14ac:dyDescent="0.3">
      <c r="A352" s="2">
        <v>44688</v>
      </c>
      <c r="B352" s="3" t="s">
        <v>36</v>
      </c>
      <c r="C352" s="4">
        <v>1</v>
      </c>
      <c r="D352" s="4" t="s">
        <v>8</v>
      </c>
      <c r="E352" s="4" t="s">
        <v>8</v>
      </c>
      <c r="F352" s="5">
        <v>0</v>
      </c>
      <c r="G352" t="str">
        <f>VLOOKUP(InputData[[#This Row],[PRODUCT ID]],MasterData[],2,0)</f>
        <v>Product27</v>
      </c>
      <c r="H352" t="str">
        <f>VLOOKUP(InputData[[#This Row],[PRODUCT ID]],MasterData[],3,0)</f>
        <v>Category04</v>
      </c>
      <c r="I352"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Row],[SELLING PRICE]]*InputData[[#This Row],[QUANTITY]]</f>
        <v>57.120000000000005</v>
      </c>
      <c r="N352" s="7">
        <f>DAY(InputData[[#This Row],[DATE]])</f>
        <v>7</v>
      </c>
      <c r="O352" s="7" t="str">
        <f>TEXT(InputData[[#This Row],[DATE]],"MMM")</f>
        <v>May</v>
      </c>
      <c r="P352" s="7">
        <f>YEAR(InputData[[#This Row],[DATE]])</f>
        <v>2022</v>
      </c>
    </row>
    <row r="353" spans="1:16" x14ac:dyDescent="0.3">
      <c r="A353" s="2">
        <v>44689</v>
      </c>
      <c r="B353" s="3" t="s">
        <v>32</v>
      </c>
      <c r="C353" s="4">
        <v>7</v>
      </c>
      <c r="D353" s="4" t="s">
        <v>8</v>
      </c>
      <c r="E353" s="4" t="s">
        <v>8</v>
      </c>
      <c r="F353" s="5">
        <v>0</v>
      </c>
      <c r="G353" t="str">
        <f>VLOOKUP(InputData[[#This Row],[PRODUCT ID]],MasterData[],2,0)</f>
        <v>Product22</v>
      </c>
      <c r="H353" t="str">
        <f>VLOOKUP(InputData[[#This Row],[PRODUCT ID]],MasterData[],3,0)</f>
        <v>Category03</v>
      </c>
      <c r="I353"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Row],[SELLING PRICE]]*InputData[[#This Row],[QUANTITY]]</f>
        <v>990.99</v>
      </c>
      <c r="N353" s="7">
        <f>DAY(InputData[[#This Row],[DATE]])</f>
        <v>8</v>
      </c>
      <c r="O353" s="7" t="str">
        <f>TEXT(InputData[[#This Row],[DATE]],"MMM")</f>
        <v>May</v>
      </c>
      <c r="P353" s="7">
        <f>YEAR(InputData[[#This Row],[DATE]])</f>
        <v>2022</v>
      </c>
    </row>
    <row r="354" spans="1:16" x14ac:dyDescent="0.3">
      <c r="A354" s="2">
        <v>44690</v>
      </c>
      <c r="B354" s="3" t="s">
        <v>49</v>
      </c>
      <c r="C354" s="4">
        <v>12</v>
      </c>
      <c r="D354" s="4" t="s">
        <v>7</v>
      </c>
      <c r="E354" s="4" t="s">
        <v>10</v>
      </c>
      <c r="F354" s="5">
        <v>0</v>
      </c>
      <c r="G354" t="str">
        <f>VLOOKUP(InputData[[#This Row],[PRODUCT ID]],MasterData[],2,0)</f>
        <v>Product17</v>
      </c>
      <c r="H354" t="str">
        <f>VLOOKUP(InputData[[#This Row],[PRODUCT ID]],MasterData[],3,0)</f>
        <v>Category02</v>
      </c>
      <c r="I354"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Row],[SELLING PRICE]]*InputData[[#This Row],[QUANTITY]]</f>
        <v>1881.3600000000001</v>
      </c>
      <c r="N354" s="7">
        <f>DAY(InputData[[#This Row],[DATE]])</f>
        <v>9</v>
      </c>
      <c r="O354" s="7" t="str">
        <f>TEXT(InputData[[#This Row],[DATE]],"MMM")</f>
        <v>May</v>
      </c>
      <c r="P354" s="7">
        <f>YEAR(InputData[[#This Row],[DATE]])</f>
        <v>2022</v>
      </c>
    </row>
    <row r="355" spans="1:16" x14ac:dyDescent="0.3">
      <c r="A355" s="2">
        <v>44691</v>
      </c>
      <c r="B355" s="3" t="s">
        <v>47</v>
      </c>
      <c r="C355" s="4">
        <v>6</v>
      </c>
      <c r="D355" s="4" t="s">
        <v>12</v>
      </c>
      <c r="E355" s="4" t="s">
        <v>8</v>
      </c>
      <c r="F355" s="5">
        <v>0</v>
      </c>
      <c r="G355" t="str">
        <f>VLOOKUP(InputData[[#This Row],[PRODUCT ID]],MasterData[],2,0)</f>
        <v>Product09</v>
      </c>
      <c r="H355" t="str">
        <f>VLOOKUP(InputData[[#This Row],[PRODUCT ID]],MasterData[],3,0)</f>
        <v>Category01</v>
      </c>
      <c r="I355"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Row],[SELLING PRICE]]*InputData[[#This Row],[QUANTITY]]</f>
        <v>47.16</v>
      </c>
      <c r="N355" s="7">
        <f>DAY(InputData[[#This Row],[DATE]])</f>
        <v>10</v>
      </c>
      <c r="O355" s="7" t="str">
        <f>TEXT(InputData[[#This Row],[DATE]],"MMM")</f>
        <v>May</v>
      </c>
      <c r="P355" s="7">
        <f>YEAR(InputData[[#This Row],[DATE]])</f>
        <v>2022</v>
      </c>
    </row>
    <row r="356" spans="1:16" x14ac:dyDescent="0.3">
      <c r="A356" s="2">
        <v>44693</v>
      </c>
      <c r="B356" s="3" t="s">
        <v>41</v>
      </c>
      <c r="C356" s="4">
        <v>7</v>
      </c>
      <c r="D356" s="4" t="s">
        <v>8</v>
      </c>
      <c r="E356" s="4" t="s">
        <v>10</v>
      </c>
      <c r="F356" s="5">
        <v>0</v>
      </c>
      <c r="G356" t="str">
        <f>VLOOKUP(InputData[[#This Row],[PRODUCT ID]],MasterData[],2,0)</f>
        <v>Product11</v>
      </c>
      <c r="H356" t="str">
        <f>VLOOKUP(InputData[[#This Row],[PRODUCT ID]],MasterData[],3,0)</f>
        <v>Category02</v>
      </c>
      <c r="I356"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Row],[SELLING PRICE]]*InputData[[#This Row],[QUANTITY]]</f>
        <v>338.8</v>
      </c>
      <c r="N356" s="7">
        <f>DAY(InputData[[#This Row],[DATE]])</f>
        <v>12</v>
      </c>
      <c r="O356" s="7" t="str">
        <f>TEXT(InputData[[#This Row],[DATE]],"MMM")</f>
        <v>May</v>
      </c>
      <c r="P356" s="7">
        <f>YEAR(InputData[[#This Row],[DATE]])</f>
        <v>2022</v>
      </c>
    </row>
    <row r="357" spans="1:16" x14ac:dyDescent="0.3">
      <c r="A357" s="2">
        <v>44694</v>
      </c>
      <c r="B357" s="3" t="s">
        <v>45</v>
      </c>
      <c r="C357" s="4">
        <v>5</v>
      </c>
      <c r="D357" s="4" t="s">
        <v>12</v>
      </c>
      <c r="E357" s="4" t="s">
        <v>8</v>
      </c>
      <c r="F357" s="5">
        <v>0</v>
      </c>
      <c r="G357" t="str">
        <f>VLOOKUP(InputData[[#This Row],[PRODUCT ID]],MasterData[],2,0)</f>
        <v>Product12</v>
      </c>
      <c r="H357" t="str">
        <f>VLOOKUP(InputData[[#This Row],[PRODUCT ID]],MasterData[],3,0)</f>
        <v>Category02</v>
      </c>
      <c r="I35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Row],[SELLING PRICE]]*InputData[[#This Row],[QUANTITY]]</f>
        <v>470.85</v>
      </c>
      <c r="N357" s="7">
        <f>DAY(InputData[[#This Row],[DATE]])</f>
        <v>13</v>
      </c>
      <c r="O357" s="7" t="str">
        <f>TEXT(InputData[[#This Row],[DATE]],"MMM")</f>
        <v>May</v>
      </c>
      <c r="P357" s="7">
        <f>YEAR(InputData[[#This Row],[DATE]])</f>
        <v>2022</v>
      </c>
    </row>
    <row r="358" spans="1:16" x14ac:dyDescent="0.3">
      <c r="A358" s="2">
        <v>44695</v>
      </c>
      <c r="B358" s="3" t="s">
        <v>35</v>
      </c>
      <c r="C358" s="4">
        <v>14</v>
      </c>
      <c r="D358" s="4" t="s">
        <v>12</v>
      </c>
      <c r="E358" s="4" t="s">
        <v>10</v>
      </c>
      <c r="F358" s="5">
        <v>0</v>
      </c>
      <c r="G358" t="str">
        <f>VLOOKUP(InputData[[#This Row],[PRODUCT ID]],MasterData[],2,0)</f>
        <v>Product08</v>
      </c>
      <c r="H358" t="str">
        <f>VLOOKUP(InputData[[#This Row],[PRODUCT ID]],MasterData[],3,0)</f>
        <v>Category01</v>
      </c>
      <c r="I358"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Row],[SELLING PRICE]]*InputData[[#This Row],[QUANTITY]]</f>
        <v>1324.68</v>
      </c>
      <c r="N358" s="7">
        <f>DAY(InputData[[#This Row],[DATE]])</f>
        <v>14</v>
      </c>
      <c r="O358" s="7" t="str">
        <f>TEXT(InputData[[#This Row],[DATE]],"MMM")</f>
        <v>May</v>
      </c>
      <c r="P358" s="7">
        <f>YEAR(InputData[[#This Row],[DATE]])</f>
        <v>2022</v>
      </c>
    </row>
    <row r="359" spans="1:16" x14ac:dyDescent="0.3">
      <c r="A359" s="2">
        <v>44696</v>
      </c>
      <c r="B359" s="3" t="s">
        <v>24</v>
      </c>
      <c r="C359" s="4">
        <v>5</v>
      </c>
      <c r="D359" s="4" t="s">
        <v>8</v>
      </c>
      <c r="E359" s="4" t="s">
        <v>8</v>
      </c>
      <c r="F359" s="5">
        <v>0</v>
      </c>
      <c r="G359" t="str">
        <f>VLOOKUP(InputData[[#This Row],[PRODUCT ID]],MasterData[],2,0)</f>
        <v>Product20</v>
      </c>
      <c r="H359" t="str">
        <f>VLOOKUP(InputData[[#This Row],[PRODUCT ID]],MasterData[],3,0)</f>
        <v>Category03</v>
      </c>
      <c r="I359"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Row],[SELLING PRICE]]*InputData[[#This Row],[QUANTITY]]</f>
        <v>381.25</v>
      </c>
      <c r="N359" s="7">
        <f>DAY(InputData[[#This Row],[DATE]])</f>
        <v>15</v>
      </c>
      <c r="O359" s="7" t="str">
        <f>TEXT(InputData[[#This Row],[DATE]],"MMM")</f>
        <v>May</v>
      </c>
      <c r="P359" s="7">
        <f>YEAR(InputData[[#This Row],[DATE]])</f>
        <v>2022</v>
      </c>
    </row>
    <row r="360" spans="1:16" x14ac:dyDescent="0.3">
      <c r="A360" s="2">
        <v>44697</v>
      </c>
      <c r="B360" s="3" t="s">
        <v>30</v>
      </c>
      <c r="C360" s="4">
        <v>13</v>
      </c>
      <c r="D360" s="4" t="s">
        <v>12</v>
      </c>
      <c r="E360" s="4" t="s">
        <v>10</v>
      </c>
      <c r="F360" s="5">
        <v>0</v>
      </c>
      <c r="G360" t="str">
        <f>VLOOKUP(InputData[[#This Row],[PRODUCT ID]],MasterData[],2,0)</f>
        <v>Product10</v>
      </c>
      <c r="H360" t="str">
        <f>VLOOKUP(InputData[[#This Row],[PRODUCT ID]],MasterData[],3,0)</f>
        <v>Category02</v>
      </c>
      <c r="I360"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Row],[SELLING PRICE]]*InputData[[#This Row],[QUANTITY]]</f>
        <v>2135.64</v>
      </c>
      <c r="N360" s="7">
        <f>DAY(InputData[[#This Row],[DATE]])</f>
        <v>16</v>
      </c>
      <c r="O360" s="7" t="str">
        <f>TEXT(InputData[[#This Row],[DATE]],"MMM")</f>
        <v>May</v>
      </c>
      <c r="P360" s="7">
        <f>YEAR(InputData[[#This Row],[DATE]])</f>
        <v>2022</v>
      </c>
    </row>
    <row r="361" spans="1:16" x14ac:dyDescent="0.3">
      <c r="A361" s="2">
        <v>44697</v>
      </c>
      <c r="B361" s="3" t="s">
        <v>15</v>
      </c>
      <c r="C361" s="4">
        <v>13</v>
      </c>
      <c r="D361" s="4" t="s">
        <v>8</v>
      </c>
      <c r="E361" s="4" t="s">
        <v>8</v>
      </c>
      <c r="F361" s="5">
        <v>0</v>
      </c>
      <c r="G361" t="str">
        <f>VLOOKUP(InputData[[#This Row],[PRODUCT ID]],MasterData[],2,0)</f>
        <v>Product31</v>
      </c>
      <c r="H361" t="str">
        <f>VLOOKUP(InputData[[#This Row],[PRODUCT ID]],MasterData[],3,0)</f>
        <v>Category04</v>
      </c>
      <c r="I361"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Row],[SELLING PRICE]]*InputData[[#This Row],[QUANTITY]]</f>
        <v>1354.08</v>
      </c>
      <c r="N361" s="7">
        <f>DAY(InputData[[#This Row],[DATE]])</f>
        <v>16</v>
      </c>
      <c r="O361" s="7" t="str">
        <f>TEXT(InputData[[#This Row],[DATE]],"MMM")</f>
        <v>May</v>
      </c>
      <c r="P361" s="7">
        <f>YEAR(InputData[[#This Row],[DATE]])</f>
        <v>2022</v>
      </c>
    </row>
    <row r="362" spans="1:16" x14ac:dyDescent="0.3">
      <c r="A362" s="2">
        <v>44698</v>
      </c>
      <c r="B362" s="3" t="s">
        <v>36</v>
      </c>
      <c r="C362" s="4">
        <v>8</v>
      </c>
      <c r="D362" s="4" t="s">
        <v>12</v>
      </c>
      <c r="E362" s="4" t="s">
        <v>10</v>
      </c>
      <c r="F362" s="5">
        <v>0</v>
      </c>
      <c r="G362" t="str">
        <f>VLOOKUP(InputData[[#This Row],[PRODUCT ID]],MasterData[],2,0)</f>
        <v>Product27</v>
      </c>
      <c r="H362" t="str">
        <f>VLOOKUP(InputData[[#This Row],[PRODUCT ID]],MasterData[],3,0)</f>
        <v>Category04</v>
      </c>
      <c r="I362"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Row],[SELLING PRICE]]*InputData[[#This Row],[QUANTITY]]</f>
        <v>456.96000000000004</v>
      </c>
      <c r="N362" s="7">
        <f>DAY(InputData[[#This Row],[DATE]])</f>
        <v>17</v>
      </c>
      <c r="O362" s="7" t="str">
        <f>TEXT(InputData[[#This Row],[DATE]],"MMM")</f>
        <v>May</v>
      </c>
      <c r="P362" s="7">
        <f>YEAR(InputData[[#This Row],[DATE]])</f>
        <v>2022</v>
      </c>
    </row>
    <row r="363" spans="1:16" x14ac:dyDescent="0.3">
      <c r="A363" s="2">
        <v>44699</v>
      </c>
      <c r="B363" s="3" t="s">
        <v>36</v>
      </c>
      <c r="C363" s="4">
        <v>4</v>
      </c>
      <c r="D363" s="4" t="s">
        <v>7</v>
      </c>
      <c r="E363" s="4" t="s">
        <v>8</v>
      </c>
      <c r="F363" s="5">
        <v>0</v>
      </c>
      <c r="G363" t="str">
        <f>VLOOKUP(InputData[[#This Row],[PRODUCT ID]],MasterData[],2,0)</f>
        <v>Product27</v>
      </c>
      <c r="H363" t="str">
        <f>VLOOKUP(InputData[[#This Row],[PRODUCT ID]],MasterData[],3,0)</f>
        <v>Category04</v>
      </c>
      <c r="I363"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Row],[SELLING PRICE]]*InputData[[#This Row],[QUANTITY]]</f>
        <v>228.48000000000002</v>
      </c>
      <c r="N363" s="7">
        <f>DAY(InputData[[#This Row],[DATE]])</f>
        <v>18</v>
      </c>
      <c r="O363" s="7" t="str">
        <f>TEXT(InputData[[#This Row],[DATE]],"MMM")</f>
        <v>May</v>
      </c>
      <c r="P363" s="7">
        <f>YEAR(InputData[[#This Row],[DATE]])</f>
        <v>2022</v>
      </c>
    </row>
    <row r="364" spans="1:16" x14ac:dyDescent="0.3">
      <c r="A364" s="2">
        <v>44699</v>
      </c>
      <c r="B364" s="3" t="s">
        <v>9</v>
      </c>
      <c r="C364" s="4">
        <v>8</v>
      </c>
      <c r="D364" s="4" t="s">
        <v>7</v>
      </c>
      <c r="E364" s="4" t="s">
        <v>8</v>
      </c>
      <c r="F364" s="5">
        <v>0</v>
      </c>
      <c r="G364" t="str">
        <f>VLOOKUP(InputData[[#This Row],[PRODUCT ID]],MasterData[],2,0)</f>
        <v>Product38</v>
      </c>
      <c r="H364" t="str">
        <f>VLOOKUP(InputData[[#This Row],[PRODUCT ID]],MasterData[],3,0)</f>
        <v>Category05</v>
      </c>
      <c r="I364"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Row],[SELLING PRICE]]*InputData[[#This Row],[QUANTITY]]</f>
        <v>639.36</v>
      </c>
      <c r="N364" s="7">
        <f>DAY(InputData[[#This Row],[DATE]])</f>
        <v>18</v>
      </c>
      <c r="O364" s="7" t="str">
        <f>TEXT(InputData[[#This Row],[DATE]],"MMM")</f>
        <v>May</v>
      </c>
      <c r="P364" s="7">
        <f>YEAR(InputData[[#This Row],[DATE]])</f>
        <v>2022</v>
      </c>
    </row>
    <row r="365" spans="1:16" x14ac:dyDescent="0.3">
      <c r="A365" s="2">
        <v>44701</v>
      </c>
      <c r="B365" s="3" t="s">
        <v>21</v>
      </c>
      <c r="C365" s="4">
        <v>15</v>
      </c>
      <c r="D365" s="4" t="s">
        <v>8</v>
      </c>
      <c r="E365" s="4" t="s">
        <v>10</v>
      </c>
      <c r="F365" s="5">
        <v>0</v>
      </c>
      <c r="G365" t="str">
        <f>VLOOKUP(InputData[[#This Row],[PRODUCT ID]],MasterData[],2,0)</f>
        <v>Product44</v>
      </c>
      <c r="H365" t="str">
        <f>VLOOKUP(InputData[[#This Row],[PRODUCT ID]],MasterData[],3,0)</f>
        <v>Category05</v>
      </c>
      <c r="I365"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Row],[SELLING PRICE]]*InputData[[#This Row],[QUANTITY]]</f>
        <v>1231.2</v>
      </c>
      <c r="N365" s="7">
        <f>DAY(InputData[[#This Row],[DATE]])</f>
        <v>20</v>
      </c>
      <c r="O365" s="7" t="str">
        <f>TEXT(InputData[[#This Row],[DATE]],"MMM")</f>
        <v>May</v>
      </c>
      <c r="P365" s="7">
        <f>YEAR(InputData[[#This Row],[DATE]])</f>
        <v>2022</v>
      </c>
    </row>
    <row r="366" spans="1:16" x14ac:dyDescent="0.3">
      <c r="A366" s="2">
        <v>44703</v>
      </c>
      <c r="B366" s="3" t="s">
        <v>37</v>
      </c>
      <c r="C366" s="4">
        <v>12</v>
      </c>
      <c r="D366" s="4" t="s">
        <v>12</v>
      </c>
      <c r="E366" s="4" t="s">
        <v>8</v>
      </c>
      <c r="F366" s="5">
        <v>0</v>
      </c>
      <c r="G366" t="str">
        <f>VLOOKUP(InputData[[#This Row],[PRODUCT ID]],MasterData[],2,0)</f>
        <v>Product15</v>
      </c>
      <c r="H366" t="str">
        <f>VLOOKUP(InputData[[#This Row],[PRODUCT ID]],MasterData[],3,0)</f>
        <v>Category02</v>
      </c>
      <c r="I366"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Row],[SELLING PRICE]]*InputData[[#This Row],[QUANTITY]]</f>
        <v>188.64</v>
      </c>
      <c r="N366" s="7">
        <f>DAY(InputData[[#This Row],[DATE]])</f>
        <v>22</v>
      </c>
      <c r="O366" s="7" t="str">
        <f>TEXT(InputData[[#This Row],[DATE]],"MMM")</f>
        <v>May</v>
      </c>
      <c r="P366" s="7">
        <f>YEAR(InputData[[#This Row],[DATE]])</f>
        <v>2022</v>
      </c>
    </row>
    <row r="367" spans="1:16" x14ac:dyDescent="0.3">
      <c r="A367" s="2">
        <v>44706</v>
      </c>
      <c r="B367" s="3" t="s">
        <v>39</v>
      </c>
      <c r="C367" s="4">
        <v>7</v>
      </c>
      <c r="D367" s="4" t="s">
        <v>8</v>
      </c>
      <c r="E367" s="4" t="s">
        <v>8</v>
      </c>
      <c r="F367" s="5">
        <v>0</v>
      </c>
      <c r="G367" t="str">
        <f>VLOOKUP(InputData[[#This Row],[PRODUCT ID]],MasterData[],2,0)</f>
        <v>Product02</v>
      </c>
      <c r="H367" t="str">
        <f>VLOOKUP(InputData[[#This Row],[PRODUCT ID]],MasterData[],3,0)</f>
        <v>Category01</v>
      </c>
      <c r="I36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Row],[SELLING PRICE]]*InputData[[#This Row],[QUANTITY]]</f>
        <v>999.60000000000014</v>
      </c>
      <c r="N367" s="7">
        <f>DAY(InputData[[#This Row],[DATE]])</f>
        <v>25</v>
      </c>
      <c r="O367" s="7" t="str">
        <f>TEXT(InputData[[#This Row],[DATE]],"MMM")</f>
        <v>May</v>
      </c>
      <c r="P367" s="7">
        <f>YEAR(InputData[[#This Row],[DATE]])</f>
        <v>2022</v>
      </c>
    </row>
    <row r="368" spans="1:16" x14ac:dyDescent="0.3">
      <c r="A368" s="2">
        <v>44707</v>
      </c>
      <c r="B368" s="3" t="s">
        <v>43</v>
      </c>
      <c r="C368" s="4">
        <v>2</v>
      </c>
      <c r="D368" s="4" t="s">
        <v>12</v>
      </c>
      <c r="E368" s="4" t="s">
        <v>8</v>
      </c>
      <c r="F368" s="5">
        <v>0</v>
      </c>
      <c r="G368" t="str">
        <f>VLOOKUP(InputData[[#This Row],[PRODUCT ID]],MasterData[],2,0)</f>
        <v>Product28</v>
      </c>
      <c r="H368" t="str">
        <f>VLOOKUP(InputData[[#This Row],[PRODUCT ID]],MasterData[],3,0)</f>
        <v>Category04</v>
      </c>
      <c r="I368"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Row],[SELLING PRICE]]*InputData[[#This Row],[QUANTITY]]</f>
        <v>83.62</v>
      </c>
      <c r="N368" s="7">
        <f>DAY(InputData[[#This Row],[DATE]])</f>
        <v>26</v>
      </c>
      <c r="O368" s="7" t="str">
        <f>TEXT(InputData[[#This Row],[DATE]],"MMM")</f>
        <v>May</v>
      </c>
      <c r="P368" s="7">
        <f>YEAR(InputData[[#This Row],[DATE]])</f>
        <v>2022</v>
      </c>
    </row>
    <row r="369" spans="1:16" x14ac:dyDescent="0.3">
      <c r="A369" s="2">
        <v>44707</v>
      </c>
      <c r="B369" s="3" t="s">
        <v>36</v>
      </c>
      <c r="C369" s="4">
        <v>2</v>
      </c>
      <c r="D369" s="4" t="s">
        <v>8</v>
      </c>
      <c r="E369" s="4" t="s">
        <v>8</v>
      </c>
      <c r="F369" s="5">
        <v>0</v>
      </c>
      <c r="G369" t="str">
        <f>VLOOKUP(InputData[[#This Row],[PRODUCT ID]],MasterData[],2,0)</f>
        <v>Product27</v>
      </c>
      <c r="H369" t="str">
        <f>VLOOKUP(InputData[[#This Row],[PRODUCT ID]],MasterData[],3,0)</f>
        <v>Category04</v>
      </c>
      <c r="I369"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Row],[SELLING PRICE]]*InputData[[#This Row],[QUANTITY]]</f>
        <v>114.24000000000001</v>
      </c>
      <c r="N369" s="7">
        <f>DAY(InputData[[#This Row],[DATE]])</f>
        <v>26</v>
      </c>
      <c r="O369" s="7" t="str">
        <f>TEXT(InputData[[#This Row],[DATE]],"MMM")</f>
        <v>May</v>
      </c>
      <c r="P369" s="7">
        <f>YEAR(InputData[[#This Row],[DATE]])</f>
        <v>2022</v>
      </c>
    </row>
    <row r="370" spans="1:16" x14ac:dyDescent="0.3">
      <c r="A370" s="2">
        <v>44709</v>
      </c>
      <c r="B370" s="3" t="s">
        <v>51</v>
      </c>
      <c r="C370" s="4">
        <v>10</v>
      </c>
      <c r="D370" s="4" t="s">
        <v>7</v>
      </c>
      <c r="E370" s="4" t="s">
        <v>10</v>
      </c>
      <c r="F370" s="5">
        <v>0</v>
      </c>
      <c r="G370" t="str">
        <f>VLOOKUP(InputData[[#This Row],[PRODUCT ID]],MasterData[],2,0)</f>
        <v>Product41</v>
      </c>
      <c r="H370" t="str">
        <f>VLOOKUP(InputData[[#This Row],[PRODUCT ID]],MasterData[],3,0)</f>
        <v>Category05</v>
      </c>
      <c r="I370"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Row],[SELLING PRICE]]*InputData[[#This Row],[QUANTITY]]</f>
        <v>1738.8</v>
      </c>
      <c r="N370" s="7">
        <f>DAY(InputData[[#This Row],[DATE]])</f>
        <v>28</v>
      </c>
      <c r="O370" s="7" t="str">
        <f>TEXT(InputData[[#This Row],[DATE]],"MMM")</f>
        <v>May</v>
      </c>
      <c r="P370" s="7">
        <f>YEAR(InputData[[#This Row],[DATE]])</f>
        <v>2022</v>
      </c>
    </row>
    <row r="371" spans="1:16" x14ac:dyDescent="0.3">
      <c r="A371" s="2">
        <v>44709</v>
      </c>
      <c r="B371" s="3" t="s">
        <v>35</v>
      </c>
      <c r="C371" s="4">
        <v>5</v>
      </c>
      <c r="D371" s="4" t="s">
        <v>7</v>
      </c>
      <c r="E371" s="4" t="s">
        <v>8</v>
      </c>
      <c r="F371" s="5">
        <v>0</v>
      </c>
      <c r="G371" t="str">
        <f>VLOOKUP(InputData[[#This Row],[PRODUCT ID]],MasterData[],2,0)</f>
        <v>Product08</v>
      </c>
      <c r="H371" t="str">
        <f>VLOOKUP(InputData[[#This Row],[PRODUCT ID]],MasterData[],3,0)</f>
        <v>Category01</v>
      </c>
      <c r="I371"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Row],[SELLING PRICE]]*InputData[[#This Row],[QUANTITY]]</f>
        <v>473.1</v>
      </c>
      <c r="N371" s="7">
        <f>DAY(InputData[[#This Row],[DATE]])</f>
        <v>28</v>
      </c>
      <c r="O371" s="7" t="str">
        <f>TEXT(InputData[[#This Row],[DATE]],"MMM")</f>
        <v>May</v>
      </c>
      <c r="P371" s="7">
        <f>YEAR(InputData[[#This Row],[DATE]])</f>
        <v>2022</v>
      </c>
    </row>
    <row r="372" spans="1:16" x14ac:dyDescent="0.3">
      <c r="A372" s="2">
        <v>44709</v>
      </c>
      <c r="B372" s="3" t="s">
        <v>30</v>
      </c>
      <c r="C372" s="4">
        <v>9</v>
      </c>
      <c r="D372" s="4" t="s">
        <v>8</v>
      </c>
      <c r="E372" s="4" t="s">
        <v>10</v>
      </c>
      <c r="F372" s="5">
        <v>0</v>
      </c>
      <c r="G372" t="str">
        <f>VLOOKUP(InputData[[#This Row],[PRODUCT ID]],MasterData[],2,0)</f>
        <v>Product10</v>
      </c>
      <c r="H372" t="str">
        <f>VLOOKUP(InputData[[#This Row],[PRODUCT ID]],MasterData[],3,0)</f>
        <v>Category02</v>
      </c>
      <c r="I372"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Row],[SELLING PRICE]]*InputData[[#This Row],[QUANTITY]]</f>
        <v>1478.52</v>
      </c>
      <c r="N372" s="7">
        <f>DAY(InputData[[#This Row],[DATE]])</f>
        <v>28</v>
      </c>
      <c r="O372" s="7" t="str">
        <f>TEXT(InputData[[#This Row],[DATE]],"MMM")</f>
        <v>May</v>
      </c>
      <c r="P372" s="7">
        <f>YEAR(InputData[[#This Row],[DATE]])</f>
        <v>2022</v>
      </c>
    </row>
    <row r="373" spans="1:16" x14ac:dyDescent="0.3">
      <c r="A373" s="2">
        <v>44709</v>
      </c>
      <c r="B373" s="3" t="s">
        <v>13</v>
      </c>
      <c r="C373" s="4">
        <v>12</v>
      </c>
      <c r="D373" s="4" t="s">
        <v>8</v>
      </c>
      <c r="E373" s="4" t="s">
        <v>8</v>
      </c>
      <c r="F373" s="5">
        <v>0</v>
      </c>
      <c r="G373" t="str">
        <f>VLOOKUP(InputData[[#This Row],[PRODUCT ID]],MasterData[],2,0)</f>
        <v>Product04</v>
      </c>
      <c r="H373" t="str">
        <f>VLOOKUP(InputData[[#This Row],[PRODUCT ID]],MasterData[],3,0)</f>
        <v>Category01</v>
      </c>
      <c r="I373"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Row],[SELLING PRICE]]*InputData[[#This Row],[QUANTITY]]</f>
        <v>586.08000000000004</v>
      </c>
      <c r="N373" s="7">
        <f>DAY(InputData[[#This Row],[DATE]])</f>
        <v>28</v>
      </c>
      <c r="O373" s="7" t="str">
        <f>TEXT(InputData[[#This Row],[DATE]],"MMM")</f>
        <v>May</v>
      </c>
      <c r="P373" s="7">
        <f>YEAR(InputData[[#This Row],[DATE]])</f>
        <v>2022</v>
      </c>
    </row>
    <row r="374" spans="1:16" x14ac:dyDescent="0.3">
      <c r="A374" s="2">
        <v>44709</v>
      </c>
      <c r="B374" s="3" t="s">
        <v>24</v>
      </c>
      <c r="C374" s="4">
        <v>14</v>
      </c>
      <c r="D374" s="4" t="s">
        <v>12</v>
      </c>
      <c r="E374" s="4" t="s">
        <v>10</v>
      </c>
      <c r="F374" s="5">
        <v>0</v>
      </c>
      <c r="G374" t="str">
        <f>VLOOKUP(InputData[[#This Row],[PRODUCT ID]],MasterData[],2,0)</f>
        <v>Product20</v>
      </c>
      <c r="H374" t="str">
        <f>VLOOKUP(InputData[[#This Row],[PRODUCT ID]],MasterData[],3,0)</f>
        <v>Category03</v>
      </c>
      <c r="I374"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Row],[SELLING PRICE]]*InputData[[#This Row],[QUANTITY]]</f>
        <v>1067.5</v>
      </c>
      <c r="N374" s="7">
        <f>DAY(InputData[[#This Row],[DATE]])</f>
        <v>28</v>
      </c>
      <c r="O374" s="7" t="str">
        <f>TEXT(InputData[[#This Row],[DATE]],"MMM")</f>
        <v>May</v>
      </c>
      <c r="P374" s="7">
        <f>YEAR(InputData[[#This Row],[DATE]])</f>
        <v>2022</v>
      </c>
    </row>
    <row r="375" spans="1:16" x14ac:dyDescent="0.3">
      <c r="A375" s="2">
        <v>44711</v>
      </c>
      <c r="B375" s="3" t="s">
        <v>21</v>
      </c>
      <c r="C375" s="4">
        <v>9</v>
      </c>
      <c r="D375" s="4" t="s">
        <v>12</v>
      </c>
      <c r="E375" s="4" t="s">
        <v>8</v>
      </c>
      <c r="F375" s="5">
        <v>0</v>
      </c>
      <c r="G375" t="str">
        <f>VLOOKUP(InputData[[#This Row],[PRODUCT ID]],MasterData[],2,0)</f>
        <v>Product44</v>
      </c>
      <c r="H375" t="str">
        <f>VLOOKUP(InputData[[#This Row],[PRODUCT ID]],MasterData[],3,0)</f>
        <v>Category05</v>
      </c>
      <c r="I375"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Row],[SELLING PRICE]]*InputData[[#This Row],[QUANTITY]]</f>
        <v>738.72</v>
      </c>
      <c r="N375" s="7">
        <f>DAY(InputData[[#This Row],[DATE]])</f>
        <v>30</v>
      </c>
      <c r="O375" s="7" t="str">
        <f>TEXT(InputData[[#This Row],[DATE]],"MMM")</f>
        <v>May</v>
      </c>
      <c r="P375" s="7">
        <f>YEAR(InputData[[#This Row],[DATE]])</f>
        <v>2022</v>
      </c>
    </row>
    <row r="376" spans="1:16" x14ac:dyDescent="0.3">
      <c r="A376" s="2">
        <v>44711</v>
      </c>
      <c r="B376" s="3" t="s">
        <v>34</v>
      </c>
      <c r="C376" s="4">
        <v>4</v>
      </c>
      <c r="D376" s="4" t="s">
        <v>7</v>
      </c>
      <c r="E376" s="4" t="s">
        <v>10</v>
      </c>
      <c r="F376" s="5">
        <v>0</v>
      </c>
      <c r="G376" t="str">
        <f>VLOOKUP(InputData[[#This Row],[PRODUCT ID]],MasterData[],2,0)</f>
        <v>Product05</v>
      </c>
      <c r="H376" t="str">
        <f>VLOOKUP(InputData[[#This Row],[PRODUCT ID]],MasterData[],3,0)</f>
        <v>Category01</v>
      </c>
      <c r="I376"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Row],[SELLING PRICE]]*InputData[[#This Row],[QUANTITY]]</f>
        <v>622.44000000000005</v>
      </c>
      <c r="N376" s="7">
        <f>DAY(InputData[[#This Row],[DATE]])</f>
        <v>30</v>
      </c>
      <c r="O376" s="7" t="str">
        <f>TEXT(InputData[[#This Row],[DATE]],"MMM")</f>
        <v>May</v>
      </c>
      <c r="P376" s="7">
        <f>YEAR(InputData[[#This Row],[DATE]])</f>
        <v>2022</v>
      </c>
    </row>
    <row r="377" spans="1:16" x14ac:dyDescent="0.3">
      <c r="A377" s="2">
        <v>44711</v>
      </c>
      <c r="B377" s="3" t="s">
        <v>48</v>
      </c>
      <c r="C377" s="4">
        <v>3</v>
      </c>
      <c r="D377" s="4" t="s">
        <v>8</v>
      </c>
      <c r="E377" s="4" t="s">
        <v>10</v>
      </c>
      <c r="F377" s="5">
        <v>0</v>
      </c>
      <c r="G377" t="str">
        <f>VLOOKUP(InputData[[#This Row],[PRODUCT ID]],MasterData[],2,0)</f>
        <v>Product33</v>
      </c>
      <c r="H377" t="str">
        <f>VLOOKUP(InputData[[#This Row],[PRODUCT ID]],MasterData[],3,0)</f>
        <v>Category04</v>
      </c>
      <c r="I37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Row],[SELLING PRICE]]*InputData[[#This Row],[QUANTITY]]</f>
        <v>359.1</v>
      </c>
      <c r="N377" s="7">
        <f>DAY(InputData[[#This Row],[DATE]])</f>
        <v>30</v>
      </c>
      <c r="O377" s="7" t="str">
        <f>TEXT(InputData[[#This Row],[DATE]],"MMM")</f>
        <v>May</v>
      </c>
      <c r="P377" s="7">
        <f>YEAR(InputData[[#This Row],[DATE]])</f>
        <v>2022</v>
      </c>
    </row>
    <row r="378" spans="1:16" x14ac:dyDescent="0.3">
      <c r="A378" s="2">
        <v>44715</v>
      </c>
      <c r="B378" s="3" t="s">
        <v>35</v>
      </c>
      <c r="C378" s="4">
        <v>14</v>
      </c>
      <c r="D378" s="4" t="s">
        <v>8</v>
      </c>
      <c r="E378" s="4" t="s">
        <v>8</v>
      </c>
      <c r="F378" s="5">
        <v>0</v>
      </c>
      <c r="G378" t="str">
        <f>VLOOKUP(InputData[[#This Row],[PRODUCT ID]],MasterData[],2,0)</f>
        <v>Product08</v>
      </c>
      <c r="H378" t="str">
        <f>VLOOKUP(InputData[[#This Row],[PRODUCT ID]],MasterData[],3,0)</f>
        <v>Category01</v>
      </c>
      <c r="I378"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Row],[SELLING PRICE]]*InputData[[#This Row],[QUANTITY]]</f>
        <v>1324.68</v>
      </c>
      <c r="N378" s="7">
        <f>DAY(InputData[[#This Row],[DATE]])</f>
        <v>3</v>
      </c>
      <c r="O378" s="7" t="str">
        <f>TEXT(InputData[[#This Row],[DATE]],"MMM")</f>
        <v>Jun</v>
      </c>
      <c r="P378" s="7">
        <f>YEAR(InputData[[#This Row],[DATE]])</f>
        <v>2022</v>
      </c>
    </row>
    <row r="379" spans="1:16" x14ac:dyDescent="0.3">
      <c r="A379" s="2">
        <v>44722</v>
      </c>
      <c r="B379" s="3" t="s">
        <v>43</v>
      </c>
      <c r="C379" s="4">
        <v>8</v>
      </c>
      <c r="D379" s="4" t="s">
        <v>7</v>
      </c>
      <c r="E379" s="4" t="s">
        <v>8</v>
      </c>
      <c r="F379" s="5">
        <v>0</v>
      </c>
      <c r="G379" t="str">
        <f>VLOOKUP(InputData[[#This Row],[PRODUCT ID]],MasterData[],2,0)</f>
        <v>Product28</v>
      </c>
      <c r="H379" t="str">
        <f>VLOOKUP(InputData[[#This Row],[PRODUCT ID]],MasterData[],3,0)</f>
        <v>Category04</v>
      </c>
      <c r="I379"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Row],[SELLING PRICE]]*InputData[[#This Row],[QUANTITY]]</f>
        <v>334.48</v>
      </c>
      <c r="N379" s="7">
        <f>DAY(InputData[[#This Row],[DATE]])</f>
        <v>10</v>
      </c>
      <c r="O379" s="7" t="str">
        <f>TEXT(InputData[[#This Row],[DATE]],"MMM")</f>
        <v>Jun</v>
      </c>
      <c r="P379" s="7">
        <f>YEAR(InputData[[#This Row],[DATE]])</f>
        <v>2022</v>
      </c>
    </row>
    <row r="380" spans="1:16" x14ac:dyDescent="0.3">
      <c r="A380" s="2">
        <v>44723</v>
      </c>
      <c r="B380" s="3" t="s">
        <v>44</v>
      </c>
      <c r="C380" s="4">
        <v>13</v>
      </c>
      <c r="D380" s="4" t="s">
        <v>8</v>
      </c>
      <c r="E380" s="4" t="s">
        <v>10</v>
      </c>
      <c r="F380" s="5">
        <v>0</v>
      </c>
      <c r="G380" t="str">
        <f>VLOOKUP(InputData[[#This Row],[PRODUCT ID]],MasterData[],2,0)</f>
        <v>Product39</v>
      </c>
      <c r="H380" t="str">
        <f>VLOOKUP(InputData[[#This Row],[PRODUCT ID]],MasterData[],3,0)</f>
        <v>Category05</v>
      </c>
      <c r="I380"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Row],[SELLING PRICE]]*InputData[[#This Row],[QUANTITY]]</f>
        <v>553.15</v>
      </c>
      <c r="N380" s="7">
        <f>DAY(InputData[[#This Row],[DATE]])</f>
        <v>11</v>
      </c>
      <c r="O380" s="7" t="str">
        <f>TEXT(InputData[[#This Row],[DATE]],"MMM")</f>
        <v>Jun</v>
      </c>
      <c r="P380" s="7">
        <f>YEAR(InputData[[#This Row],[DATE]])</f>
        <v>2022</v>
      </c>
    </row>
    <row r="381" spans="1:16" x14ac:dyDescent="0.3">
      <c r="A381" s="2">
        <v>44723</v>
      </c>
      <c r="B381" s="3" t="s">
        <v>42</v>
      </c>
      <c r="C381" s="4">
        <v>6</v>
      </c>
      <c r="D381" s="4" t="s">
        <v>12</v>
      </c>
      <c r="E381" s="4" t="s">
        <v>8</v>
      </c>
      <c r="F381" s="5">
        <v>0</v>
      </c>
      <c r="G381" t="str">
        <f>VLOOKUP(InputData[[#This Row],[PRODUCT ID]],MasterData[],2,0)</f>
        <v>Product21</v>
      </c>
      <c r="H381" t="str">
        <f>VLOOKUP(InputData[[#This Row],[PRODUCT ID]],MasterData[],3,0)</f>
        <v>Category03</v>
      </c>
      <c r="I381"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Row],[SELLING PRICE]]*InputData[[#This Row],[QUANTITY]]</f>
        <v>975.24</v>
      </c>
      <c r="N381" s="7">
        <f>DAY(InputData[[#This Row],[DATE]])</f>
        <v>11</v>
      </c>
      <c r="O381" s="7" t="str">
        <f>TEXT(InputData[[#This Row],[DATE]],"MMM")</f>
        <v>Jun</v>
      </c>
      <c r="P381" s="7">
        <f>YEAR(InputData[[#This Row],[DATE]])</f>
        <v>2022</v>
      </c>
    </row>
    <row r="382" spans="1:16" x14ac:dyDescent="0.3">
      <c r="A382" s="2">
        <v>44725</v>
      </c>
      <c r="B382" s="3" t="s">
        <v>52</v>
      </c>
      <c r="C382" s="4">
        <v>6</v>
      </c>
      <c r="D382" s="4" t="s">
        <v>12</v>
      </c>
      <c r="E382" s="4" t="s">
        <v>10</v>
      </c>
      <c r="F382" s="5">
        <v>0</v>
      </c>
      <c r="G382" t="str">
        <f>VLOOKUP(InputData[[#This Row],[PRODUCT ID]],MasterData[],2,0)</f>
        <v>Product26</v>
      </c>
      <c r="H382" t="str">
        <f>VLOOKUP(InputData[[#This Row],[PRODUCT ID]],MasterData[],3,0)</f>
        <v>Category04</v>
      </c>
      <c r="I382"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Row],[SELLING PRICE]]*InputData[[#This Row],[QUANTITY]]</f>
        <v>147.96</v>
      </c>
      <c r="N382" s="7">
        <f>DAY(InputData[[#This Row],[DATE]])</f>
        <v>13</v>
      </c>
      <c r="O382" s="7" t="str">
        <f>TEXT(InputData[[#This Row],[DATE]],"MMM")</f>
        <v>Jun</v>
      </c>
      <c r="P382" s="7">
        <f>YEAR(InputData[[#This Row],[DATE]])</f>
        <v>2022</v>
      </c>
    </row>
    <row r="383" spans="1:16" x14ac:dyDescent="0.3">
      <c r="A383" s="2">
        <v>44727</v>
      </c>
      <c r="B383" s="3" t="s">
        <v>20</v>
      </c>
      <c r="C383" s="4">
        <v>15</v>
      </c>
      <c r="D383" s="4" t="s">
        <v>7</v>
      </c>
      <c r="E383" s="4" t="s">
        <v>8</v>
      </c>
      <c r="F383" s="5">
        <v>0</v>
      </c>
      <c r="G383" t="str">
        <f>VLOOKUP(InputData[[#This Row],[PRODUCT ID]],MasterData[],2,0)</f>
        <v>Product42</v>
      </c>
      <c r="H383" t="str">
        <f>VLOOKUP(InputData[[#This Row],[PRODUCT ID]],MasterData[],3,0)</f>
        <v>Category05</v>
      </c>
      <c r="I383"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Row],[SELLING PRICE]]*InputData[[#This Row],[QUANTITY]]</f>
        <v>2430</v>
      </c>
      <c r="N383" s="7">
        <f>DAY(InputData[[#This Row],[DATE]])</f>
        <v>15</v>
      </c>
      <c r="O383" s="7" t="str">
        <f>TEXT(InputData[[#This Row],[DATE]],"MMM")</f>
        <v>Jun</v>
      </c>
      <c r="P383" s="7">
        <f>YEAR(InputData[[#This Row],[DATE]])</f>
        <v>2022</v>
      </c>
    </row>
    <row r="384" spans="1:16" x14ac:dyDescent="0.3">
      <c r="A384" s="2">
        <v>44728</v>
      </c>
      <c r="B384" s="3" t="s">
        <v>29</v>
      </c>
      <c r="C384" s="4">
        <v>15</v>
      </c>
      <c r="D384" s="4" t="s">
        <v>8</v>
      </c>
      <c r="E384" s="4" t="s">
        <v>10</v>
      </c>
      <c r="F384" s="5">
        <v>0</v>
      </c>
      <c r="G384" t="str">
        <f>VLOOKUP(InputData[[#This Row],[PRODUCT ID]],MasterData[],2,0)</f>
        <v>Product29</v>
      </c>
      <c r="H384" t="str">
        <f>VLOOKUP(InputData[[#This Row],[PRODUCT ID]],MasterData[],3,0)</f>
        <v>Category04</v>
      </c>
      <c r="I384"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Row],[SELLING PRICE]]*InputData[[#This Row],[QUANTITY]]</f>
        <v>796.65</v>
      </c>
      <c r="N384" s="7">
        <f>DAY(InputData[[#This Row],[DATE]])</f>
        <v>16</v>
      </c>
      <c r="O384" s="7" t="str">
        <f>TEXT(InputData[[#This Row],[DATE]],"MMM")</f>
        <v>Jun</v>
      </c>
      <c r="P384" s="7">
        <f>YEAR(InputData[[#This Row],[DATE]])</f>
        <v>2022</v>
      </c>
    </row>
    <row r="385" spans="1:16" x14ac:dyDescent="0.3">
      <c r="A385" s="2">
        <v>44731</v>
      </c>
      <c r="B385" s="3" t="s">
        <v>39</v>
      </c>
      <c r="C385" s="4">
        <v>8</v>
      </c>
      <c r="D385" s="4" t="s">
        <v>12</v>
      </c>
      <c r="E385" s="4" t="s">
        <v>10</v>
      </c>
      <c r="F385" s="5">
        <v>0</v>
      </c>
      <c r="G385" t="str">
        <f>VLOOKUP(InputData[[#This Row],[PRODUCT ID]],MasterData[],2,0)</f>
        <v>Product02</v>
      </c>
      <c r="H385" t="str">
        <f>VLOOKUP(InputData[[#This Row],[PRODUCT ID]],MasterData[],3,0)</f>
        <v>Category01</v>
      </c>
      <c r="I385"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Row],[SELLING PRICE]]*InputData[[#This Row],[QUANTITY]]</f>
        <v>1142.4000000000001</v>
      </c>
      <c r="N385" s="7">
        <f>DAY(InputData[[#This Row],[DATE]])</f>
        <v>19</v>
      </c>
      <c r="O385" s="7" t="str">
        <f>TEXT(InputData[[#This Row],[DATE]],"MMM")</f>
        <v>Jun</v>
      </c>
      <c r="P385" s="7">
        <f>YEAR(InputData[[#This Row],[DATE]])</f>
        <v>2022</v>
      </c>
    </row>
    <row r="386" spans="1:16" x14ac:dyDescent="0.3">
      <c r="A386" s="2">
        <v>44733</v>
      </c>
      <c r="B386" s="3" t="s">
        <v>49</v>
      </c>
      <c r="C386" s="4">
        <v>14</v>
      </c>
      <c r="D386" s="4" t="s">
        <v>12</v>
      </c>
      <c r="E386" s="4" t="s">
        <v>10</v>
      </c>
      <c r="F386" s="5">
        <v>0</v>
      </c>
      <c r="G386" t="str">
        <f>VLOOKUP(InputData[[#This Row],[PRODUCT ID]],MasterData[],2,0)</f>
        <v>Product17</v>
      </c>
      <c r="H386" t="str">
        <f>VLOOKUP(InputData[[#This Row],[PRODUCT ID]],MasterData[],3,0)</f>
        <v>Category02</v>
      </c>
      <c r="I386"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Row],[SELLING PRICE]]*InputData[[#This Row],[QUANTITY]]</f>
        <v>2194.92</v>
      </c>
      <c r="N386" s="7">
        <f>DAY(InputData[[#This Row],[DATE]])</f>
        <v>21</v>
      </c>
      <c r="O386" s="7" t="str">
        <f>TEXT(InputData[[#This Row],[DATE]],"MMM")</f>
        <v>Jun</v>
      </c>
      <c r="P386" s="7">
        <f>YEAR(InputData[[#This Row],[DATE]])</f>
        <v>2022</v>
      </c>
    </row>
    <row r="387" spans="1:16" x14ac:dyDescent="0.3">
      <c r="A387" s="2">
        <v>44734</v>
      </c>
      <c r="B387" s="3" t="s">
        <v>27</v>
      </c>
      <c r="C387" s="4">
        <v>10</v>
      </c>
      <c r="D387" s="4" t="s">
        <v>8</v>
      </c>
      <c r="E387" s="4" t="s">
        <v>10</v>
      </c>
      <c r="F387" s="5">
        <v>0</v>
      </c>
      <c r="G387" t="str">
        <f>VLOOKUP(InputData[[#This Row],[PRODUCT ID]],MasterData[],2,0)</f>
        <v>Product40</v>
      </c>
      <c r="H387" t="str">
        <f>VLOOKUP(InputData[[#This Row],[PRODUCT ID]],MasterData[],3,0)</f>
        <v>Category05</v>
      </c>
      <c r="I38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Row],[SELLING PRICE]]*InputData[[#This Row],[QUANTITY]]</f>
        <v>1152</v>
      </c>
      <c r="N387" s="7">
        <f>DAY(InputData[[#This Row],[DATE]])</f>
        <v>22</v>
      </c>
      <c r="O387" s="7" t="str">
        <f>TEXT(InputData[[#This Row],[DATE]],"MMM")</f>
        <v>Jun</v>
      </c>
      <c r="P387" s="7">
        <f>YEAR(InputData[[#This Row],[DATE]])</f>
        <v>2022</v>
      </c>
    </row>
    <row r="388" spans="1:16" x14ac:dyDescent="0.3">
      <c r="A388" s="2">
        <v>44734</v>
      </c>
      <c r="B388" s="3" t="s">
        <v>26</v>
      </c>
      <c r="C388" s="4">
        <v>4</v>
      </c>
      <c r="D388" s="4" t="s">
        <v>12</v>
      </c>
      <c r="E388" s="4" t="s">
        <v>10</v>
      </c>
      <c r="F388" s="5">
        <v>0</v>
      </c>
      <c r="G388" t="str">
        <f>VLOOKUP(InputData[[#This Row],[PRODUCT ID]],MasterData[],2,0)</f>
        <v>Product01</v>
      </c>
      <c r="H388" t="str">
        <f>VLOOKUP(InputData[[#This Row],[PRODUCT ID]],MasterData[],3,0)</f>
        <v>Category01</v>
      </c>
      <c r="I388"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Row],[SELLING PRICE]]*InputData[[#This Row],[QUANTITY]]</f>
        <v>415.52</v>
      </c>
      <c r="N388" s="7">
        <f>DAY(InputData[[#This Row],[DATE]])</f>
        <v>22</v>
      </c>
      <c r="O388" s="7" t="str">
        <f>TEXT(InputData[[#This Row],[DATE]],"MMM")</f>
        <v>Jun</v>
      </c>
      <c r="P388" s="7">
        <f>YEAR(InputData[[#This Row],[DATE]])</f>
        <v>2022</v>
      </c>
    </row>
    <row r="389" spans="1:16" x14ac:dyDescent="0.3">
      <c r="A389" s="2">
        <v>44735</v>
      </c>
      <c r="B389" s="3" t="s">
        <v>13</v>
      </c>
      <c r="C389" s="4">
        <v>8</v>
      </c>
      <c r="D389" s="4" t="s">
        <v>12</v>
      </c>
      <c r="E389" s="4" t="s">
        <v>8</v>
      </c>
      <c r="F389" s="5">
        <v>0</v>
      </c>
      <c r="G389" t="str">
        <f>VLOOKUP(InputData[[#This Row],[PRODUCT ID]],MasterData[],2,0)</f>
        <v>Product04</v>
      </c>
      <c r="H389" t="str">
        <f>VLOOKUP(InputData[[#This Row],[PRODUCT ID]],MasterData[],3,0)</f>
        <v>Category01</v>
      </c>
      <c r="I389"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Row],[SELLING PRICE]]*InputData[[#This Row],[QUANTITY]]</f>
        <v>390.72</v>
      </c>
      <c r="N389" s="7">
        <f>DAY(InputData[[#This Row],[DATE]])</f>
        <v>23</v>
      </c>
      <c r="O389" s="7" t="str">
        <f>TEXT(InputData[[#This Row],[DATE]],"MMM")</f>
        <v>Jun</v>
      </c>
      <c r="P389" s="7">
        <f>YEAR(InputData[[#This Row],[DATE]])</f>
        <v>2022</v>
      </c>
    </row>
    <row r="390" spans="1:16" x14ac:dyDescent="0.3">
      <c r="A390" s="2">
        <v>44736</v>
      </c>
      <c r="B390" s="3" t="s">
        <v>40</v>
      </c>
      <c r="C390" s="4">
        <v>7</v>
      </c>
      <c r="D390" s="4" t="s">
        <v>12</v>
      </c>
      <c r="E390" s="4" t="s">
        <v>10</v>
      </c>
      <c r="F390" s="5">
        <v>0</v>
      </c>
      <c r="G390" t="str">
        <f>VLOOKUP(InputData[[#This Row],[PRODUCT ID]],MasterData[],2,0)</f>
        <v>Product18</v>
      </c>
      <c r="H390" t="str">
        <f>VLOOKUP(InputData[[#This Row],[PRODUCT ID]],MasterData[],3,0)</f>
        <v>Category02</v>
      </c>
      <c r="I390"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Row],[SELLING PRICE]]*InputData[[#This Row],[QUANTITY]]</f>
        <v>344.47</v>
      </c>
      <c r="N390" s="7">
        <f>DAY(InputData[[#This Row],[DATE]])</f>
        <v>24</v>
      </c>
      <c r="O390" s="7" t="str">
        <f>TEXT(InputData[[#This Row],[DATE]],"MMM")</f>
        <v>Jun</v>
      </c>
      <c r="P390" s="7">
        <f>YEAR(InputData[[#This Row],[DATE]])</f>
        <v>2022</v>
      </c>
    </row>
    <row r="391" spans="1:16" x14ac:dyDescent="0.3">
      <c r="A391" s="2">
        <v>44737</v>
      </c>
      <c r="B391" s="3" t="s">
        <v>45</v>
      </c>
      <c r="C391" s="4">
        <v>7</v>
      </c>
      <c r="D391" s="4" t="s">
        <v>8</v>
      </c>
      <c r="E391" s="4" t="s">
        <v>8</v>
      </c>
      <c r="F391" s="5">
        <v>0</v>
      </c>
      <c r="G391" t="str">
        <f>VLOOKUP(InputData[[#This Row],[PRODUCT ID]],MasterData[],2,0)</f>
        <v>Product12</v>
      </c>
      <c r="H391" t="str">
        <f>VLOOKUP(InputData[[#This Row],[PRODUCT ID]],MasterData[],3,0)</f>
        <v>Category02</v>
      </c>
      <c r="I391"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Row],[SELLING PRICE]]*InputData[[#This Row],[QUANTITY]]</f>
        <v>659.19</v>
      </c>
      <c r="N391" s="7">
        <f>DAY(InputData[[#This Row],[DATE]])</f>
        <v>25</v>
      </c>
      <c r="O391" s="7" t="str">
        <f>TEXT(InputData[[#This Row],[DATE]],"MMM")</f>
        <v>Jun</v>
      </c>
      <c r="P391" s="7">
        <f>YEAR(InputData[[#This Row],[DATE]])</f>
        <v>2022</v>
      </c>
    </row>
    <row r="392" spans="1:16" x14ac:dyDescent="0.3">
      <c r="A392" s="2">
        <v>44738</v>
      </c>
      <c r="B392" s="3" t="s">
        <v>23</v>
      </c>
      <c r="C392" s="4">
        <v>4</v>
      </c>
      <c r="D392" s="4" t="s">
        <v>12</v>
      </c>
      <c r="E392" s="4" t="s">
        <v>10</v>
      </c>
      <c r="F392" s="5">
        <v>0</v>
      </c>
      <c r="G392" t="str">
        <f>VLOOKUP(InputData[[#This Row],[PRODUCT ID]],MasterData[],2,0)</f>
        <v>Product34</v>
      </c>
      <c r="H392" t="str">
        <f>VLOOKUP(InputData[[#This Row],[PRODUCT ID]],MasterData[],3,0)</f>
        <v>Category04</v>
      </c>
      <c r="I392"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Row],[SELLING PRICE]]*InputData[[#This Row],[QUANTITY]]</f>
        <v>233.2</v>
      </c>
      <c r="N392" s="7">
        <f>DAY(InputData[[#This Row],[DATE]])</f>
        <v>26</v>
      </c>
      <c r="O392" s="7" t="str">
        <f>TEXT(InputData[[#This Row],[DATE]],"MMM")</f>
        <v>Jun</v>
      </c>
      <c r="P392" s="7">
        <f>YEAR(InputData[[#This Row],[DATE]])</f>
        <v>2022</v>
      </c>
    </row>
    <row r="393" spans="1:16" x14ac:dyDescent="0.3">
      <c r="A393" s="2">
        <v>44738</v>
      </c>
      <c r="B393" s="3" t="s">
        <v>33</v>
      </c>
      <c r="C393" s="4">
        <v>12</v>
      </c>
      <c r="D393" s="4" t="s">
        <v>12</v>
      </c>
      <c r="E393" s="4" t="s">
        <v>8</v>
      </c>
      <c r="F393" s="5">
        <v>0</v>
      </c>
      <c r="G393" t="str">
        <f>VLOOKUP(InputData[[#This Row],[PRODUCT ID]],MasterData[],2,0)</f>
        <v>Product43</v>
      </c>
      <c r="H393" t="str">
        <f>VLOOKUP(InputData[[#This Row],[PRODUCT ID]],MasterData[],3,0)</f>
        <v>Category05</v>
      </c>
      <c r="I393"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Row],[SELLING PRICE]]*InputData[[#This Row],[QUANTITY]]</f>
        <v>996.96</v>
      </c>
      <c r="N393" s="7">
        <f>DAY(InputData[[#This Row],[DATE]])</f>
        <v>26</v>
      </c>
      <c r="O393" s="7" t="str">
        <f>TEXT(InputData[[#This Row],[DATE]],"MMM")</f>
        <v>Jun</v>
      </c>
      <c r="P393" s="7">
        <f>YEAR(InputData[[#This Row],[DATE]])</f>
        <v>2022</v>
      </c>
    </row>
    <row r="394" spans="1:16" x14ac:dyDescent="0.3">
      <c r="A394" s="2">
        <v>44745</v>
      </c>
      <c r="B394" s="3" t="s">
        <v>48</v>
      </c>
      <c r="C394" s="4">
        <v>15</v>
      </c>
      <c r="D394" s="4" t="s">
        <v>12</v>
      </c>
      <c r="E394" s="4" t="s">
        <v>10</v>
      </c>
      <c r="F394" s="5">
        <v>0</v>
      </c>
      <c r="G394" t="str">
        <f>VLOOKUP(InputData[[#This Row],[PRODUCT ID]],MasterData[],2,0)</f>
        <v>Product33</v>
      </c>
      <c r="H394" t="str">
        <f>VLOOKUP(InputData[[#This Row],[PRODUCT ID]],MasterData[],3,0)</f>
        <v>Category04</v>
      </c>
      <c r="I394"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Row],[SELLING PRICE]]*InputData[[#This Row],[QUANTITY]]</f>
        <v>1795.5</v>
      </c>
      <c r="N394" s="7">
        <f>DAY(InputData[[#This Row],[DATE]])</f>
        <v>3</v>
      </c>
      <c r="O394" s="7" t="str">
        <f>TEXT(InputData[[#This Row],[DATE]],"MMM")</f>
        <v>Jul</v>
      </c>
      <c r="P394" s="7">
        <f>YEAR(InputData[[#This Row],[DATE]])</f>
        <v>2022</v>
      </c>
    </row>
    <row r="395" spans="1:16" x14ac:dyDescent="0.3">
      <c r="A395" s="2">
        <v>44746</v>
      </c>
      <c r="B395" s="3" t="s">
        <v>46</v>
      </c>
      <c r="C395" s="4">
        <v>7</v>
      </c>
      <c r="D395" s="4" t="s">
        <v>12</v>
      </c>
      <c r="E395" s="4" t="s">
        <v>8</v>
      </c>
      <c r="F395" s="5">
        <v>0</v>
      </c>
      <c r="G395" t="str">
        <f>VLOOKUP(InputData[[#This Row],[PRODUCT ID]],MasterData[],2,0)</f>
        <v>Product07</v>
      </c>
      <c r="H395" t="str">
        <f>VLOOKUP(InputData[[#This Row],[PRODUCT ID]],MasterData[],3,0)</f>
        <v>Category01</v>
      </c>
      <c r="I395"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Row],[SELLING PRICE]]*InputData[[#This Row],[QUANTITY]]</f>
        <v>334.11</v>
      </c>
      <c r="N395" s="7">
        <f>DAY(InputData[[#This Row],[DATE]])</f>
        <v>4</v>
      </c>
      <c r="O395" s="7" t="str">
        <f>TEXT(InputData[[#This Row],[DATE]],"MMM")</f>
        <v>Jul</v>
      </c>
      <c r="P395" s="7">
        <f>YEAR(InputData[[#This Row],[DATE]])</f>
        <v>2022</v>
      </c>
    </row>
    <row r="396" spans="1:16" x14ac:dyDescent="0.3">
      <c r="A396" s="2">
        <v>44747</v>
      </c>
      <c r="B396" s="3" t="s">
        <v>17</v>
      </c>
      <c r="C396" s="4">
        <v>7</v>
      </c>
      <c r="D396" s="4" t="s">
        <v>8</v>
      </c>
      <c r="E396" s="4" t="s">
        <v>10</v>
      </c>
      <c r="F396" s="5">
        <v>0</v>
      </c>
      <c r="G396" t="str">
        <f>VLOOKUP(InputData[[#This Row],[PRODUCT ID]],MasterData[],2,0)</f>
        <v>Product25</v>
      </c>
      <c r="H396" t="str">
        <f>VLOOKUP(InputData[[#This Row],[PRODUCT ID]],MasterData[],3,0)</f>
        <v>Category03</v>
      </c>
      <c r="I396"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Row],[SELLING PRICE]]*InputData[[#This Row],[QUANTITY]]</f>
        <v>58.31</v>
      </c>
      <c r="N396" s="7">
        <f>DAY(InputData[[#This Row],[DATE]])</f>
        <v>5</v>
      </c>
      <c r="O396" s="7" t="str">
        <f>TEXT(InputData[[#This Row],[DATE]],"MMM")</f>
        <v>Jul</v>
      </c>
      <c r="P396" s="7">
        <f>YEAR(InputData[[#This Row],[DATE]])</f>
        <v>2022</v>
      </c>
    </row>
    <row r="397" spans="1:16" x14ac:dyDescent="0.3">
      <c r="A397" s="2">
        <v>44747</v>
      </c>
      <c r="B397" s="3" t="s">
        <v>37</v>
      </c>
      <c r="C397" s="4">
        <v>8</v>
      </c>
      <c r="D397" s="4" t="s">
        <v>12</v>
      </c>
      <c r="E397" s="4" t="s">
        <v>8</v>
      </c>
      <c r="F397" s="5">
        <v>0</v>
      </c>
      <c r="G397" t="str">
        <f>VLOOKUP(InputData[[#This Row],[PRODUCT ID]],MasterData[],2,0)</f>
        <v>Product15</v>
      </c>
      <c r="H397" t="str">
        <f>VLOOKUP(InputData[[#This Row],[PRODUCT ID]],MasterData[],3,0)</f>
        <v>Category02</v>
      </c>
      <c r="I39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Row],[SELLING PRICE]]*InputData[[#This Row],[QUANTITY]]</f>
        <v>125.75999999999999</v>
      </c>
      <c r="N397" s="7">
        <f>DAY(InputData[[#This Row],[DATE]])</f>
        <v>5</v>
      </c>
      <c r="O397" s="7" t="str">
        <f>TEXT(InputData[[#This Row],[DATE]],"MMM")</f>
        <v>Jul</v>
      </c>
      <c r="P397" s="7">
        <f>YEAR(InputData[[#This Row],[DATE]])</f>
        <v>2022</v>
      </c>
    </row>
    <row r="398" spans="1:16" x14ac:dyDescent="0.3">
      <c r="A398" s="2">
        <v>44748</v>
      </c>
      <c r="B398" s="3" t="s">
        <v>51</v>
      </c>
      <c r="C398" s="4">
        <v>2</v>
      </c>
      <c r="D398" s="4" t="s">
        <v>12</v>
      </c>
      <c r="E398" s="4" t="s">
        <v>10</v>
      </c>
      <c r="F398" s="5">
        <v>0</v>
      </c>
      <c r="G398" t="str">
        <f>VLOOKUP(InputData[[#This Row],[PRODUCT ID]],MasterData[],2,0)</f>
        <v>Product41</v>
      </c>
      <c r="H398" t="str">
        <f>VLOOKUP(InputData[[#This Row],[PRODUCT ID]],MasterData[],3,0)</f>
        <v>Category05</v>
      </c>
      <c r="I398"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Row],[SELLING PRICE]]*InputData[[#This Row],[QUANTITY]]</f>
        <v>347.76</v>
      </c>
      <c r="N398" s="7">
        <f>DAY(InputData[[#This Row],[DATE]])</f>
        <v>6</v>
      </c>
      <c r="O398" s="7" t="str">
        <f>TEXT(InputData[[#This Row],[DATE]],"MMM")</f>
        <v>Jul</v>
      </c>
      <c r="P398" s="7">
        <f>YEAR(InputData[[#This Row],[DATE]])</f>
        <v>2022</v>
      </c>
    </row>
    <row r="399" spans="1:16" x14ac:dyDescent="0.3">
      <c r="A399" s="2">
        <v>44750</v>
      </c>
      <c r="B399" s="3" t="s">
        <v>40</v>
      </c>
      <c r="C399" s="4">
        <v>2</v>
      </c>
      <c r="D399" s="4" t="s">
        <v>12</v>
      </c>
      <c r="E399" s="4" t="s">
        <v>8</v>
      </c>
      <c r="F399" s="5">
        <v>0</v>
      </c>
      <c r="G399" t="str">
        <f>VLOOKUP(InputData[[#This Row],[PRODUCT ID]],MasterData[],2,0)</f>
        <v>Product18</v>
      </c>
      <c r="H399" t="str">
        <f>VLOOKUP(InputData[[#This Row],[PRODUCT ID]],MasterData[],3,0)</f>
        <v>Category02</v>
      </c>
      <c r="I399"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Row],[SELLING PRICE]]*InputData[[#This Row],[QUANTITY]]</f>
        <v>98.42</v>
      </c>
      <c r="N399" s="7">
        <f>DAY(InputData[[#This Row],[DATE]])</f>
        <v>8</v>
      </c>
      <c r="O399" s="7" t="str">
        <f>TEXT(InputData[[#This Row],[DATE]],"MMM")</f>
        <v>Jul</v>
      </c>
      <c r="P399" s="7">
        <f>YEAR(InputData[[#This Row],[DATE]])</f>
        <v>2022</v>
      </c>
    </row>
    <row r="400" spans="1:16" x14ac:dyDescent="0.3">
      <c r="A400" s="2">
        <v>44752</v>
      </c>
      <c r="B400" s="3" t="s">
        <v>28</v>
      </c>
      <c r="C400" s="4">
        <v>12</v>
      </c>
      <c r="D400" s="4" t="s">
        <v>8</v>
      </c>
      <c r="E400" s="4" t="s">
        <v>10</v>
      </c>
      <c r="F400" s="5">
        <v>0</v>
      </c>
      <c r="G400" t="str">
        <f>VLOOKUP(InputData[[#This Row],[PRODUCT ID]],MasterData[],2,0)</f>
        <v>Product32</v>
      </c>
      <c r="H400" t="str">
        <f>VLOOKUP(InputData[[#This Row],[PRODUCT ID]],MasterData[],3,0)</f>
        <v>Category04</v>
      </c>
      <c r="I400"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Row],[SELLING PRICE]]*InputData[[#This Row],[QUANTITY]]</f>
        <v>1409.76</v>
      </c>
      <c r="N400" s="7">
        <f>DAY(InputData[[#This Row],[DATE]])</f>
        <v>10</v>
      </c>
      <c r="O400" s="7" t="str">
        <f>TEXT(InputData[[#This Row],[DATE]],"MMM")</f>
        <v>Jul</v>
      </c>
      <c r="P400" s="7">
        <f>YEAR(InputData[[#This Row],[DATE]])</f>
        <v>2022</v>
      </c>
    </row>
    <row r="401" spans="1:16" x14ac:dyDescent="0.3">
      <c r="A401" s="2">
        <v>44754</v>
      </c>
      <c r="B401" s="3" t="s">
        <v>43</v>
      </c>
      <c r="C401" s="4">
        <v>12</v>
      </c>
      <c r="D401" s="4" t="s">
        <v>12</v>
      </c>
      <c r="E401" s="4" t="s">
        <v>10</v>
      </c>
      <c r="F401" s="5">
        <v>0</v>
      </c>
      <c r="G401" t="str">
        <f>VLOOKUP(InputData[[#This Row],[PRODUCT ID]],MasterData[],2,0)</f>
        <v>Product28</v>
      </c>
      <c r="H401" t="str">
        <f>VLOOKUP(InputData[[#This Row],[PRODUCT ID]],MasterData[],3,0)</f>
        <v>Category04</v>
      </c>
      <c r="I401"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Row],[SELLING PRICE]]*InputData[[#This Row],[QUANTITY]]</f>
        <v>501.72</v>
      </c>
      <c r="N401" s="7">
        <f>DAY(InputData[[#This Row],[DATE]])</f>
        <v>12</v>
      </c>
      <c r="O401" s="7" t="str">
        <f>TEXT(InputData[[#This Row],[DATE]],"MMM")</f>
        <v>Jul</v>
      </c>
      <c r="P401" s="7">
        <f>YEAR(InputData[[#This Row],[DATE]])</f>
        <v>2022</v>
      </c>
    </row>
    <row r="402" spans="1:16" x14ac:dyDescent="0.3">
      <c r="A402" s="2">
        <v>44755</v>
      </c>
      <c r="B402" s="3" t="s">
        <v>17</v>
      </c>
      <c r="C402" s="4">
        <v>7</v>
      </c>
      <c r="D402" s="4" t="s">
        <v>12</v>
      </c>
      <c r="E402" s="4" t="s">
        <v>8</v>
      </c>
      <c r="F402" s="5">
        <v>0</v>
      </c>
      <c r="G402" t="str">
        <f>VLOOKUP(InputData[[#This Row],[PRODUCT ID]],MasterData[],2,0)</f>
        <v>Product25</v>
      </c>
      <c r="H402" t="str">
        <f>VLOOKUP(InputData[[#This Row],[PRODUCT ID]],MasterData[],3,0)</f>
        <v>Category03</v>
      </c>
      <c r="I402"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Row],[SELLING PRICE]]*InputData[[#This Row],[QUANTITY]]</f>
        <v>58.31</v>
      </c>
      <c r="N402" s="7">
        <f>DAY(InputData[[#This Row],[DATE]])</f>
        <v>13</v>
      </c>
      <c r="O402" s="7" t="str">
        <f>TEXT(InputData[[#This Row],[DATE]],"MMM")</f>
        <v>Jul</v>
      </c>
      <c r="P402" s="7">
        <f>YEAR(InputData[[#This Row],[DATE]])</f>
        <v>2022</v>
      </c>
    </row>
    <row r="403" spans="1:16" x14ac:dyDescent="0.3">
      <c r="A403" s="2">
        <v>44756</v>
      </c>
      <c r="B403" s="3" t="s">
        <v>48</v>
      </c>
      <c r="C403" s="4">
        <v>9</v>
      </c>
      <c r="D403" s="4" t="s">
        <v>12</v>
      </c>
      <c r="E403" s="4" t="s">
        <v>8</v>
      </c>
      <c r="F403" s="5">
        <v>0</v>
      </c>
      <c r="G403" t="str">
        <f>VLOOKUP(InputData[[#This Row],[PRODUCT ID]],MasterData[],2,0)</f>
        <v>Product33</v>
      </c>
      <c r="H403" t="str">
        <f>VLOOKUP(InputData[[#This Row],[PRODUCT ID]],MasterData[],3,0)</f>
        <v>Category04</v>
      </c>
      <c r="I403"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Row],[SELLING PRICE]]*InputData[[#This Row],[QUANTITY]]</f>
        <v>1077.3</v>
      </c>
      <c r="N403" s="7">
        <f>DAY(InputData[[#This Row],[DATE]])</f>
        <v>14</v>
      </c>
      <c r="O403" s="7" t="str">
        <f>TEXT(InputData[[#This Row],[DATE]],"MMM")</f>
        <v>Jul</v>
      </c>
      <c r="P403" s="7">
        <f>YEAR(InputData[[#This Row],[DATE]])</f>
        <v>2022</v>
      </c>
    </row>
    <row r="404" spans="1:16" x14ac:dyDescent="0.3">
      <c r="A404" s="2">
        <v>44757</v>
      </c>
      <c r="B404" s="3" t="s">
        <v>13</v>
      </c>
      <c r="C404" s="4">
        <v>2</v>
      </c>
      <c r="D404" s="4" t="s">
        <v>8</v>
      </c>
      <c r="E404" s="4" t="s">
        <v>8</v>
      </c>
      <c r="F404" s="5">
        <v>0</v>
      </c>
      <c r="G404" t="str">
        <f>VLOOKUP(InputData[[#This Row],[PRODUCT ID]],MasterData[],2,0)</f>
        <v>Product04</v>
      </c>
      <c r="H404" t="str">
        <f>VLOOKUP(InputData[[#This Row],[PRODUCT ID]],MasterData[],3,0)</f>
        <v>Category01</v>
      </c>
      <c r="I404"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Row],[SELLING PRICE]]*InputData[[#This Row],[QUANTITY]]</f>
        <v>97.68</v>
      </c>
      <c r="N404" s="7">
        <f>DAY(InputData[[#This Row],[DATE]])</f>
        <v>15</v>
      </c>
      <c r="O404" s="7" t="str">
        <f>TEXT(InputData[[#This Row],[DATE]],"MMM")</f>
        <v>Jul</v>
      </c>
      <c r="P404" s="7">
        <f>YEAR(InputData[[#This Row],[DATE]])</f>
        <v>2022</v>
      </c>
    </row>
    <row r="405" spans="1:16" x14ac:dyDescent="0.3">
      <c r="A405" s="2">
        <v>44759</v>
      </c>
      <c r="B405" s="3" t="s">
        <v>51</v>
      </c>
      <c r="C405" s="4">
        <v>8</v>
      </c>
      <c r="D405" s="4" t="s">
        <v>8</v>
      </c>
      <c r="E405" s="4" t="s">
        <v>10</v>
      </c>
      <c r="F405" s="5">
        <v>0</v>
      </c>
      <c r="G405" t="str">
        <f>VLOOKUP(InputData[[#This Row],[PRODUCT ID]],MasterData[],2,0)</f>
        <v>Product41</v>
      </c>
      <c r="H405" t="str">
        <f>VLOOKUP(InputData[[#This Row],[PRODUCT ID]],MasterData[],3,0)</f>
        <v>Category05</v>
      </c>
      <c r="I405"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Row],[SELLING PRICE]]*InputData[[#This Row],[QUANTITY]]</f>
        <v>1391.04</v>
      </c>
      <c r="N405" s="7">
        <f>DAY(InputData[[#This Row],[DATE]])</f>
        <v>17</v>
      </c>
      <c r="O405" s="7" t="str">
        <f>TEXT(InputData[[#This Row],[DATE]],"MMM")</f>
        <v>Jul</v>
      </c>
      <c r="P405" s="7">
        <f>YEAR(InputData[[#This Row],[DATE]])</f>
        <v>2022</v>
      </c>
    </row>
    <row r="406" spans="1:16" x14ac:dyDescent="0.3">
      <c r="A406" s="2">
        <v>44760</v>
      </c>
      <c r="B406" s="3" t="s">
        <v>30</v>
      </c>
      <c r="C406" s="4">
        <v>12</v>
      </c>
      <c r="D406" s="4" t="s">
        <v>12</v>
      </c>
      <c r="E406" s="4" t="s">
        <v>8</v>
      </c>
      <c r="F406" s="5">
        <v>0</v>
      </c>
      <c r="G406" t="str">
        <f>VLOOKUP(InputData[[#This Row],[PRODUCT ID]],MasterData[],2,0)</f>
        <v>Product10</v>
      </c>
      <c r="H406" t="str">
        <f>VLOOKUP(InputData[[#This Row],[PRODUCT ID]],MasterData[],3,0)</f>
        <v>Category02</v>
      </c>
      <c r="I406"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Row],[SELLING PRICE]]*InputData[[#This Row],[QUANTITY]]</f>
        <v>1971.3600000000001</v>
      </c>
      <c r="N406" s="7">
        <f>DAY(InputData[[#This Row],[DATE]])</f>
        <v>18</v>
      </c>
      <c r="O406" s="7" t="str">
        <f>TEXT(InputData[[#This Row],[DATE]],"MMM")</f>
        <v>Jul</v>
      </c>
      <c r="P406" s="7">
        <f>YEAR(InputData[[#This Row],[DATE]])</f>
        <v>2022</v>
      </c>
    </row>
    <row r="407" spans="1:16" x14ac:dyDescent="0.3">
      <c r="A407" s="2">
        <v>44762</v>
      </c>
      <c r="B407" s="3" t="s">
        <v>20</v>
      </c>
      <c r="C407" s="4">
        <v>8</v>
      </c>
      <c r="D407" s="4" t="s">
        <v>7</v>
      </c>
      <c r="E407" s="4" t="s">
        <v>8</v>
      </c>
      <c r="F407" s="5">
        <v>0</v>
      </c>
      <c r="G407" t="str">
        <f>VLOOKUP(InputData[[#This Row],[PRODUCT ID]],MasterData[],2,0)</f>
        <v>Product42</v>
      </c>
      <c r="H407" t="str">
        <f>VLOOKUP(InputData[[#This Row],[PRODUCT ID]],MasterData[],3,0)</f>
        <v>Category05</v>
      </c>
      <c r="I40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Row],[SELLING PRICE]]*InputData[[#This Row],[QUANTITY]]</f>
        <v>1296</v>
      </c>
      <c r="N407" s="7">
        <f>DAY(InputData[[#This Row],[DATE]])</f>
        <v>20</v>
      </c>
      <c r="O407" s="7" t="str">
        <f>TEXT(InputData[[#This Row],[DATE]],"MMM")</f>
        <v>Jul</v>
      </c>
      <c r="P407" s="7">
        <f>YEAR(InputData[[#This Row],[DATE]])</f>
        <v>2022</v>
      </c>
    </row>
    <row r="408" spans="1:16" x14ac:dyDescent="0.3">
      <c r="A408" s="2">
        <v>44764</v>
      </c>
      <c r="B408" s="3" t="s">
        <v>23</v>
      </c>
      <c r="C408" s="4">
        <v>6</v>
      </c>
      <c r="D408" s="4" t="s">
        <v>12</v>
      </c>
      <c r="E408" s="4" t="s">
        <v>10</v>
      </c>
      <c r="F408" s="5">
        <v>0</v>
      </c>
      <c r="G408" t="str">
        <f>VLOOKUP(InputData[[#This Row],[PRODUCT ID]],MasterData[],2,0)</f>
        <v>Product34</v>
      </c>
      <c r="H408" t="str">
        <f>VLOOKUP(InputData[[#This Row],[PRODUCT ID]],MasterData[],3,0)</f>
        <v>Category04</v>
      </c>
      <c r="I408"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Row],[SELLING PRICE]]*InputData[[#This Row],[QUANTITY]]</f>
        <v>349.79999999999995</v>
      </c>
      <c r="N408" s="7">
        <f>DAY(InputData[[#This Row],[DATE]])</f>
        <v>22</v>
      </c>
      <c r="O408" s="7" t="str">
        <f>TEXT(InputData[[#This Row],[DATE]],"MMM")</f>
        <v>Jul</v>
      </c>
      <c r="P408" s="7">
        <f>YEAR(InputData[[#This Row],[DATE]])</f>
        <v>2022</v>
      </c>
    </row>
    <row r="409" spans="1:16" x14ac:dyDescent="0.3">
      <c r="A409" s="2">
        <v>44765</v>
      </c>
      <c r="B409" s="3" t="s">
        <v>40</v>
      </c>
      <c r="C409" s="4">
        <v>2</v>
      </c>
      <c r="D409" s="4" t="s">
        <v>8</v>
      </c>
      <c r="E409" s="4" t="s">
        <v>8</v>
      </c>
      <c r="F409" s="5">
        <v>0</v>
      </c>
      <c r="G409" t="str">
        <f>VLOOKUP(InputData[[#This Row],[PRODUCT ID]],MasterData[],2,0)</f>
        <v>Product18</v>
      </c>
      <c r="H409" t="str">
        <f>VLOOKUP(InputData[[#This Row],[PRODUCT ID]],MasterData[],3,0)</f>
        <v>Category02</v>
      </c>
      <c r="I409"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Row],[SELLING PRICE]]*InputData[[#This Row],[QUANTITY]]</f>
        <v>98.42</v>
      </c>
      <c r="N409" s="7">
        <f>DAY(InputData[[#This Row],[DATE]])</f>
        <v>23</v>
      </c>
      <c r="O409" s="7" t="str">
        <f>TEXT(InputData[[#This Row],[DATE]],"MMM")</f>
        <v>Jul</v>
      </c>
      <c r="P409" s="7">
        <f>YEAR(InputData[[#This Row],[DATE]])</f>
        <v>2022</v>
      </c>
    </row>
    <row r="410" spans="1:16" x14ac:dyDescent="0.3">
      <c r="A410" s="2">
        <v>44766</v>
      </c>
      <c r="B410" s="3" t="s">
        <v>25</v>
      </c>
      <c r="C410" s="4">
        <v>14</v>
      </c>
      <c r="D410" s="4" t="s">
        <v>12</v>
      </c>
      <c r="E410" s="4" t="s">
        <v>10</v>
      </c>
      <c r="F410" s="5">
        <v>0</v>
      </c>
      <c r="G410" t="str">
        <f>VLOOKUP(InputData[[#This Row],[PRODUCT ID]],MasterData[],2,0)</f>
        <v>Product06</v>
      </c>
      <c r="H410" t="str">
        <f>VLOOKUP(InputData[[#This Row],[PRODUCT ID]],MasterData[],3,0)</f>
        <v>Category01</v>
      </c>
      <c r="I410"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Row],[SELLING PRICE]]*InputData[[#This Row],[QUANTITY]]</f>
        <v>1197</v>
      </c>
      <c r="N410" s="7">
        <f>DAY(InputData[[#This Row],[DATE]])</f>
        <v>24</v>
      </c>
      <c r="O410" s="7" t="str">
        <f>TEXT(InputData[[#This Row],[DATE]],"MMM")</f>
        <v>Jul</v>
      </c>
      <c r="P410" s="7">
        <f>YEAR(InputData[[#This Row],[DATE]])</f>
        <v>2022</v>
      </c>
    </row>
    <row r="411" spans="1:16" x14ac:dyDescent="0.3">
      <c r="A411" s="2">
        <v>44766</v>
      </c>
      <c r="B411" s="3" t="s">
        <v>36</v>
      </c>
      <c r="C411" s="4">
        <v>1</v>
      </c>
      <c r="D411" s="4" t="s">
        <v>8</v>
      </c>
      <c r="E411" s="4" t="s">
        <v>8</v>
      </c>
      <c r="F411" s="5">
        <v>0</v>
      </c>
      <c r="G411" t="str">
        <f>VLOOKUP(InputData[[#This Row],[PRODUCT ID]],MasterData[],2,0)</f>
        <v>Product27</v>
      </c>
      <c r="H411" t="str">
        <f>VLOOKUP(InputData[[#This Row],[PRODUCT ID]],MasterData[],3,0)</f>
        <v>Category04</v>
      </c>
      <c r="I411"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Row],[SELLING PRICE]]*InputData[[#This Row],[QUANTITY]]</f>
        <v>57.120000000000005</v>
      </c>
      <c r="N411" s="7">
        <f>DAY(InputData[[#This Row],[DATE]])</f>
        <v>24</v>
      </c>
      <c r="O411" s="7" t="str">
        <f>TEXT(InputData[[#This Row],[DATE]],"MMM")</f>
        <v>Jul</v>
      </c>
      <c r="P411" s="7">
        <f>YEAR(InputData[[#This Row],[DATE]])</f>
        <v>2022</v>
      </c>
    </row>
    <row r="412" spans="1:16" x14ac:dyDescent="0.3">
      <c r="A412" s="2">
        <v>44767</v>
      </c>
      <c r="B412" s="3" t="s">
        <v>21</v>
      </c>
      <c r="C412" s="4">
        <v>2</v>
      </c>
      <c r="D412" s="4" t="s">
        <v>12</v>
      </c>
      <c r="E412" s="4" t="s">
        <v>10</v>
      </c>
      <c r="F412" s="5">
        <v>0</v>
      </c>
      <c r="G412" t="str">
        <f>VLOOKUP(InputData[[#This Row],[PRODUCT ID]],MasterData[],2,0)</f>
        <v>Product44</v>
      </c>
      <c r="H412" t="str">
        <f>VLOOKUP(InputData[[#This Row],[PRODUCT ID]],MasterData[],3,0)</f>
        <v>Category05</v>
      </c>
      <c r="I412"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Row],[SELLING PRICE]]*InputData[[#This Row],[QUANTITY]]</f>
        <v>164.16</v>
      </c>
      <c r="N412" s="7">
        <f>DAY(InputData[[#This Row],[DATE]])</f>
        <v>25</v>
      </c>
      <c r="O412" s="7" t="str">
        <f>TEXT(InputData[[#This Row],[DATE]],"MMM")</f>
        <v>Jul</v>
      </c>
      <c r="P412" s="7">
        <f>YEAR(InputData[[#This Row],[DATE]])</f>
        <v>2022</v>
      </c>
    </row>
    <row r="413" spans="1:16" x14ac:dyDescent="0.3">
      <c r="A413" s="2">
        <v>44767</v>
      </c>
      <c r="B413" s="3" t="s">
        <v>49</v>
      </c>
      <c r="C413" s="4">
        <v>12</v>
      </c>
      <c r="D413" s="4" t="s">
        <v>12</v>
      </c>
      <c r="E413" s="4" t="s">
        <v>10</v>
      </c>
      <c r="F413" s="5">
        <v>0</v>
      </c>
      <c r="G413" t="str">
        <f>VLOOKUP(InputData[[#This Row],[PRODUCT ID]],MasterData[],2,0)</f>
        <v>Product17</v>
      </c>
      <c r="H413" t="str">
        <f>VLOOKUP(InputData[[#This Row],[PRODUCT ID]],MasterData[],3,0)</f>
        <v>Category02</v>
      </c>
      <c r="I413"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Row],[SELLING PRICE]]*InputData[[#This Row],[QUANTITY]]</f>
        <v>1881.3600000000001</v>
      </c>
      <c r="N413" s="7">
        <f>DAY(InputData[[#This Row],[DATE]])</f>
        <v>25</v>
      </c>
      <c r="O413" s="7" t="str">
        <f>TEXT(InputData[[#This Row],[DATE]],"MMM")</f>
        <v>Jul</v>
      </c>
      <c r="P413" s="7">
        <f>YEAR(InputData[[#This Row],[DATE]])</f>
        <v>2022</v>
      </c>
    </row>
    <row r="414" spans="1:16" x14ac:dyDescent="0.3">
      <c r="A414" s="2">
        <v>44767</v>
      </c>
      <c r="B414" s="3" t="s">
        <v>16</v>
      </c>
      <c r="C414" s="4">
        <v>13</v>
      </c>
      <c r="D414" s="4" t="s">
        <v>8</v>
      </c>
      <c r="E414" s="4" t="s">
        <v>10</v>
      </c>
      <c r="F414" s="5">
        <v>0</v>
      </c>
      <c r="G414" t="str">
        <f>VLOOKUP(InputData[[#This Row],[PRODUCT ID]],MasterData[],2,0)</f>
        <v>Product03</v>
      </c>
      <c r="H414" t="str">
        <f>VLOOKUP(InputData[[#This Row],[PRODUCT ID]],MasterData[],3,0)</f>
        <v>Category01</v>
      </c>
      <c r="I414"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Row],[SELLING PRICE]]*InputData[[#This Row],[QUANTITY]]</f>
        <v>1052.22</v>
      </c>
      <c r="N414" s="7">
        <f>DAY(InputData[[#This Row],[DATE]])</f>
        <v>25</v>
      </c>
      <c r="O414" s="7" t="str">
        <f>TEXT(InputData[[#This Row],[DATE]],"MMM")</f>
        <v>Jul</v>
      </c>
      <c r="P414" s="7">
        <f>YEAR(InputData[[#This Row],[DATE]])</f>
        <v>2022</v>
      </c>
    </row>
    <row r="415" spans="1:16" x14ac:dyDescent="0.3">
      <c r="A415" s="2">
        <v>44768</v>
      </c>
      <c r="B415" s="3" t="s">
        <v>16</v>
      </c>
      <c r="C415" s="4">
        <v>10</v>
      </c>
      <c r="D415" s="4" t="s">
        <v>8</v>
      </c>
      <c r="E415" s="4" t="s">
        <v>8</v>
      </c>
      <c r="F415" s="5">
        <v>0</v>
      </c>
      <c r="G415" t="str">
        <f>VLOOKUP(InputData[[#This Row],[PRODUCT ID]],MasterData[],2,0)</f>
        <v>Product03</v>
      </c>
      <c r="H415" t="str">
        <f>VLOOKUP(InputData[[#This Row],[PRODUCT ID]],MasterData[],3,0)</f>
        <v>Category01</v>
      </c>
      <c r="I415"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Row],[SELLING PRICE]]*InputData[[#This Row],[QUANTITY]]</f>
        <v>809.4</v>
      </c>
      <c r="N415" s="7">
        <f>DAY(InputData[[#This Row],[DATE]])</f>
        <v>26</v>
      </c>
      <c r="O415" s="7" t="str">
        <f>TEXT(InputData[[#This Row],[DATE]],"MMM")</f>
        <v>Jul</v>
      </c>
      <c r="P415" s="7">
        <f>YEAR(InputData[[#This Row],[DATE]])</f>
        <v>2022</v>
      </c>
    </row>
    <row r="416" spans="1:16" x14ac:dyDescent="0.3">
      <c r="A416" s="2">
        <v>44768</v>
      </c>
      <c r="B416" s="3" t="s">
        <v>52</v>
      </c>
      <c r="C416" s="4">
        <v>1</v>
      </c>
      <c r="D416" s="4" t="s">
        <v>8</v>
      </c>
      <c r="E416" s="4" t="s">
        <v>10</v>
      </c>
      <c r="F416" s="5">
        <v>0</v>
      </c>
      <c r="G416" t="str">
        <f>VLOOKUP(InputData[[#This Row],[PRODUCT ID]],MasterData[],2,0)</f>
        <v>Product26</v>
      </c>
      <c r="H416" t="str">
        <f>VLOOKUP(InputData[[#This Row],[PRODUCT ID]],MasterData[],3,0)</f>
        <v>Category04</v>
      </c>
      <c r="I416"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Row],[SELLING PRICE]]*InputData[[#This Row],[QUANTITY]]</f>
        <v>24.66</v>
      </c>
      <c r="N416" s="7">
        <f>DAY(InputData[[#This Row],[DATE]])</f>
        <v>26</v>
      </c>
      <c r="O416" s="7" t="str">
        <f>TEXT(InputData[[#This Row],[DATE]],"MMM")</f>
        <v>Jul</v>
      </c>
      <c r="P416" s="7">
        <f>YEAR(InputData[[#This Row],[DATE]])</f>
        <v>2022</v>
      </c>
    </row>
    <row r="417" spans="1:16" x14ac:dyDescent="0.3">
      <c r="A417" s="2">
        <v>44776</v>
      </c>
      <c r="B417" s="3" t="s">
        <v>45</v>
      </c>
      <c r="C417" s="4">
        <v>5</v>
      </c>
      <c r="D417" s="4" t="s">
        <v>12</v>
      </c>
      <c r="E417" s="4" t="s">
        <v>10</v>
      </c>
      <c r="F417" s="5">
        <v>0</v>
      </c>
      <c r="G417" t="str">
        <f>VLOOKUP(InputData[[#This Row],[PRODUCT ID]],MasterData[],2,0)</f>
        <v>Product12</v>
      </c>
      <c r="H417" t="str">
        <f>VLOOKUP(InputData[[#This Row],[PRODUCT ID]],MasterData[],3,0)</f>
        <v>Category02</v>
      </c>
      <c r="I41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Row],[SELLING PRICE]]*InputData[[#This Row],[QUANTITY]]</f>
        <v>470.85</v>
      </c>
      <c r="N417" s="7">
        <f>DAY(InputData[[#This Row],[DATE]])</f>
        <v>3</v>
      </c>
      <c r="O417" s="7" t="str">
        <f>TEXT(InputData[[#This Row],[DATE]],"MMM")</f>
        <v>Aug</v>
      </c>
      <c r="P417" s="7">
        <f>YEAR(InputData[[#This Row],[DATE]])</f>
        <v>2022</v>
      </c>
    </row>
    <row r="418" spans="1:16" x14ac:dyDescent="0.3">
      <c r="A418" s="2">
        <v>44779</v>
      </c>
      <c r="B418" s="3" t="s">
        <v>31</v>
      </c>
      <c r="C418" s="4">
        <v>9</v>
      </c>
      <c r="D418" s="4" t="s">
        <v>8</v>
      </c>
      <c r="E418" s="4" t="s">
        <v>8</v>
      </c>
      <c r="F418" s="5">
        <v>0</v>
      </c>
      <c r="G418" t="str">
        <f>VLOOKUP(InputData[[#This Row],[PRODUCT ID]],MasterData[],2,0)</f>
        <v>Product16</v>
      </c>
      <c r="H418" t="str">
        <f>VLOOKUP(InputData[[#This Row],[PRODUCT ID]],MasterData[],3,0)</f>
        <v>Category02</v>
      </c>
      <c r="I418"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Row],[SELLING PRICE]]*InputData[[#This Row],[QUANTITY]]</f>
        <v>149.76</v>
      </c>
      <c r="N418" s="7">
        <f>DAY(InputData[[#This Row],[DATE]])</f>
        <v>6</v>
      </c>
      <c r="O418" s="7" t="str">
        <f>TEXT(InputData[[#This Row],[DATE]],"MMM")</f>
        <v>Aug</v>
      </c>
      <c r="P418" s="7">
        <f>YEAR(InputData[[#This Row],[DATE]])</f>
        <v>2022</v>
      </c>
    </row>
    <row r="419" spans="1:16" x14ac:dyDescent="0.3">
      <c r="A419" s="2">
        <v>44781</v>
      </c>
      <c r="B419" s="3" t="s">
        <v>31</v>
      </c>
      <c r="C419" s="4">
        <v>2</v>
      </c>
      <c r="D419" s="4" t="s">
        <v>12</v>
      </c>
      <c r="E419" s="4" t="s">
        <v>8</v>
      </c>
      <c r="F419" s="5">
        <v>0</v>
      </c>
      <c r="G419" t="str">
        <f>VLOOKUP(InputData[[#This Row],[PRODUCT ID]],MasterData[],2,0)</f>
        <v>Product16</v>
      </c>
      <c r="H419" t="str">
        <f>VLOOKUP(InputData[[#This Row],[PRODUCT ID]],MasterData[],3,0)</f>
        <v>Category02</v>
      </c>
      <c r="I419"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Row],[SELLING PRICE]]*InputData[[#This Row],[QUANTITY]]</f>
        <v>33.28</v>
      </c>
      <c r="N419" s="7">
        <f>DAY(InputData[[#This Row],[DATE]])</f>
        <v>8</v>
      </c>
      <c r="O419" s="7" t="str">
        <f>TEXT(InputData[[#This Row],[DATE]],"MMM")</f>
        <v>Aug</v>
      </c>
      <c r="P419" s="7">
        <f>YEAR(InputData[[#This Row],[DATE]])</f>
        <v>2022</v>
      </c>
    </row>
    <row r="420" spans="1:16" x14ac:dyDescent="0.3">
      <c r="A420" s="2">
        <v>44781</v>
      </c>
      <c r="B420" s="3" t="s">
        <v>28</v>
      </c>
      <c r="C420" s="4">
        <v>12</v>
      </c>
      <c r="D420" s="4" t="s">
        <v>12</v>
      </c>
      <c r="E420" s="4" t="s">
        <v>10</v>
      </c>
      <c r="F420" s="5">
        <v>0</v>
      </c>
      <c r="G420" t="str">
        <f>VLOOKUP(InputData[[#This Row],[PRODUCT ID]],MasterData[],2,0)</f>
        <v>Product32</v>
      </c>
      <c r="H420" t="str">
        <f>VLOOKUP(InputData[[#This Row],[PRODUCT ID]],MasterData[],3,0)</f>
        <v>Category04</v>
      </c>
      <c r="I420"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Row],[SELLING PRICE]]*InputData[[#This Row],[QUANTITY]]</f>
        <v>1409.76</v>
      </c>
      <c r="N420" s="7">
        <f>DAY(InputData[[#This Row],[DATE]])</f>
        <v>8</v>
      </c>
      <c r="O420" s="7" t="str">
        <f>TEXT(InputData[[#This Row],[DATE]],"MMM")</f>
        <v>Aug</v>
      </c>
      <c r="P420" s="7">
        <f>YEAR(InputData[[#This Row],[DATE]])</f>
        <v>2022</v>
      </c>
    </row>
    <row r="421" spans="1:16" x14ac:dyDescent="0.3">
      <c r="A421" s="2">
        <v>44781</v>
      </c>
      <c r="B421" s="3" t="s">
        <v>42</v>
      </c>
      <c r="C421" s="4">
        <v>11</v>
      </c>
      <c r="D421" s="4" t="s">
        <v>12</v>
      </c>
      <c r="E421" s="4" t="s">
        <v>10</v>
      </c>
      <c r="F421" s="5">
        <v>0</v>
      </c>
      <c r="G421" t="str">
        <f>VLOOKUP(InputData[[#This Row],[PRODUCT ID]],MasterData[],2,0)</f>
        <v>Product21</v>
      </c>
      <c r="H421" t="str">
        <f>VLOOKUP(InputData[[#This Row],[PRODUCT ID]],MasterData[],3,0)</f>
        <v>Category03</v>
      </c>
      <c r="I421"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Row],[SELLING PRICE]]*InputData[[#This Row],[QUANTITY]]</f>
        <v>1787.9399999999998</v>
      </c>
      <c r="N421" s="7">
        <f>DAY(InputData[[#This Row],[DATE]])</f>
        <v>8</v>
      </c>
      <c r="O421" s="7" t="str">
        <f>TEXT(InputData[[#This Row],[DATE]],"MMM")</f>
        <v>Aug</v>
      </c>
      <c r="P421" s="7">
        <f>YEAR(InputData[[#This Row],[DATE]])</f>
        <v>2022</v>
      </c>
    </row>
    <row r="422" spans="1:16" x14ac:dyDescent="0.3">
      <c r="A422" s="2">
        <v>44787</v>
      </c>
      <c r="B422" s="3" t="s">
        <v>38</v>
      </c>
      <c r="C422" s="4">
        <v>14</v>
      </c>
      <c r="D422" s="4" t="s">
        <v>12</v>
      </c>
      <c r="E422" s="4" t="s">
        <v>10</v>
      </c>
      <c r="F422" s="5">
        <v>0</v>
      </c>
      <c r="G422" t="str">
        <f>VLOOKUP(InputData[[#This Row],[PRODUCT ID]],MasterData[],2,0)</f>
        <v>Product30</v>
      </c>
      <c r="H422" t="str">
        <f>VLOOKUP(InputData[[#This Row],[PRODUCT ID]],MasterData[],3,0)</f>
        <v>Category04</v>
      </c>
      <c r="I422"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Row],[SELLING PRICE]]*InputData[[#This Row],[QUANTITY]]</f>
        <v>2817.92</v>
      </c>
      <c r="N422" s="7">
        <f>DAY(InputData[[#This Row],[DATE]])</f>
        <v>14</v>
      </c>
      <c r="O422" s="7" t="str">
        <f>TEXT(InputData[[#This Row],[DATE]],"MMM")</f>
        <v>Aug</v>
      </c>
      <c r="P422" s="7">
        <f>YEAR(InputData[[#This Row],[DATE]])</f>
        <v>2022</v>
      </c>
    </row>
    <row r="423" spans="1:16" x14ac:dyDescent="0.3">
      <c r="A423" s="2">
        <v>44788</v>
      </c>
      <c r="B423" s="3" t="s">
        <v>41</v>
      </c>
      <c r="C423" s="4">
        <v>10</v>
      </c>
      <c r="D423" s="4" t="s">
        <v>7</v>
      </c>
      <c r="E423" s="4" t="s">
        <v>10</v>
      </c>
      <c r="F423" s="5">
        <v>0</v>
      </c>
      <c r="G423" t="str">
        <f>VLOOKUP(InputData[[#This Row],[PRODUCT ID]],MasterData[],2,0)</f>
        <v>Product11</v>
      </c>
      <c r="H423" t="str">
        <f>VLOOKUP(InputData[[#This Row],[PRODUCT ID]],MasterData[],3,0)</f>
        <v>Category02</v>
      </c>
      <c r="I423"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Row],[SELLING PRICE]]*InputData[[#This Row],[QUANTITY]]</f>
        <v>484</v>
      </c>
      <c r="N423" s="7">
        <f>DAY(InputData[[#This Row],[DATE]])</f>
        <v>15</v>
      </c>
      <c r="O423" s="7" t="str">
        <f>TEXT(InputData[[#This Row],[DATE]],"MMM")</f>
        <v>Aug</v>
      </c>
      <c r="P423" s="7">
        <f>YEAR(InputData[[#This Row],[DATE]])</f>
        <v>2022</v>
      </c>
    </row>
    <row r="424" spans="1:16" x14ac:dyDescent="0.3">
      <c r="A424" s="2">
        <v>44788</v>
      </c>
      <c r="B424" s="3" t="s">
        <v>37</v>
      </c>
      <c r="C424" s="4">
        <v>7</v>
      </c>
      <c r="D424" s="4" t="s">
        <v>12</v>
      </c>
      <c r="E424" s="4" t="s">
        <v>8</v>
      </c>
      <c r="F424" s="5">
        <v>0</v>
      </c>
      <c r="G424" t="str">
        <f>VLOOKUP(InputData[[#This Row],[PRODUCT ID]],MasterData[],2,0)</f>
        <v>Product15</v>
      </c>
      <c r="H424" t="str">
        <f>VLOOKUP(InputData[[#This Row],[PRODUCT ID]],MasterData[],3,0)</f>
        <v>Category02</v>
      </c>
      <c r="I424"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Row],[SELLING PRICE]]*InputData[[#This Row],[QUANTITY]]</f>
        <v>110.03999999999999</v>
      </c>
      <c r="N424" s="7">
        <f>DAY(InputData[[#This Row],[DATE]])</f>
        <v>15</v>
      </c>
      <c r="O424" s="7" t="str">
        <f>TEXT(InputData[[#This Row],[DATE]],"MMM")</f>
        <v>Aug</v>
      </c>
      <c r="P424" s="7">
        <f>YEAR(InputData[[#This Row],[DATE]])</f>
        <v>2022</v>
      </c>
    </row>
    <row r="425" spans="1:16" x14ac:dyDescent="0.3">
      <c r="A425" s="2">
        <v>44791</v>
      </c>
      <c r="B425" s="3" t="s">
        <v>29</v>
      </c>
      <c r="C425" s="4">
        <v>8</v>
      </c>
      <c r="D425" s="4" t="s">
        <v>8</v>
      </c>
      <c r="E425" s="4" t="s">
        <v>8</v>
      </c>
      <c r="F425" s="5">
        <v>0</v>
      </c>
      <c r="G425" t="str">
        <f>VLOOKUP(InputData[[#This Row],[PRODUCT ID]],MasterData[],2,0)</f>
        <v>Product29</v>
      </c>
      <c r="H425" t="str">
        <f>VLOOKUP(InputData[[#This Row],[PRODUCT ID]],MasterData[],3,0)</f>
        <v>Category04</v>
      </c>
      <c r="I425"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Row],[SELLING PRICE]]*InputData[[#This Row],[QUANTITY]]</f>
        <v>424.88</v>
      </c>
      <c r="N425" s="7">
        <f>DAY(InputData[[#This Row],[DATE]])</f>
        <v>18</v>
      </c>
      <c r="O425" s="7" t="str">
        <f>TEXT(InputData[[#This Row],[DATE]],"MMM")</f>
        <v>Aug</v>
      </c>
      <c r="P425" s="7">
        <f>YEAR(InputData[[#This Row],[DATE]])</f>
        <v>2022</v>
      </c>
    </row>
    <row r="426" spans="1:16" x14ac:dyDescent="0.3">
      <c r="A426" s="2">
        <v>44791</v>
      </c>
      <c r="B426" s="3" t="s">
        <v>30</v>
      </c>
      <c r="C426" s="4">
        <v>2</v>
      </c>
      <c r="D426" s="4" t="s">
        <v>8</v>
      </c>
      <c r="E426" s="4" t="s">
        <v>10</v>
      </c>
      <c r="F426" s="5">
        <v>0</v>
      </c>
      <c r="G426" t="str">
        <f>VLOOKUP(InputData[[#This Row],[PRODUCT ID]],MasterData[],2,0)</f>
        <v>Product10</v>
      </c>
      <c r="H426" t="str">
        <f>VLOOKUP(InputData[[#This Row],[PRODUCT ID]],MasterData[],3,0)</f>
        <v>Category02</v>
      </c>
      <c r="I426"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Row],[SELLING PRICE]]*InputData[[#This Row],[QUANTITY]]</f>
        <v>328.56</v>
      </c>
      <c r="N426" s="7">
        <f>DAY(InputData[[#This Row],[DATE]])</f>
        <v>18</v>
      </c>
      <c r="O426" s="7" t="str">
        <f>TEXT(InputData[[#This Row],[DATE]],"MMM")</f>
        <v>Aug</v>
      </c>
      <c r="P426" s="7">
        <f>YEAR(InputData[[#This Row],[DATE]])</f>
        <v>2022</v>
      </c>
    </row>
    <row r="427" spans="1:16" x14ac:dyDescent="0.3">
      <c r="A427" s="2">
        <v>44792</v>
      </c>
      <c r="B427" s="3" t="s">
        <v>46</v>
      </c>
      <c r="C427" s="4">
        <v>3</v>
      </c>
      <c r="D427" s="4" t="s">
        <v>8</v>
      </c>
      <c r="E427" s="4" t="s">
        <v>8</v>
      </c>
      <c r="F427" s="5">
        <v>0</v>
      </c>
      <c r="G427" t="str">
        <f>VLOOKUP(InputData[[#This Row],[PRODUCT ID]],MasterData[],2,0)</f>
        <v>Product07</v>
      </c>
      <c r="H427" t="str">
        <f>VLOOKUP(InputData[[#This Row],[PRODUCT ID]],MasterData[],3,0)</f>
        <v>Category01</v>
      </c>
      <c r="I42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Row],[SELLING PRICE]]*InputData[[#This Row],[QUANTITY]]</f>
        <v>143.19</v>
      </c>
      <c r="N427" s="7">
        <f>DAY(InputData[[#This Row],[DATE]])</f>
        <v>19</v>
      </c>
      <c r="O427" s="7" t="str">
        <f>TEXT(InputData[[#This Row],[DATE]],"MMM")</f>
        <v>Aug</v>
      </c>
      <c r="P427" s="7">
        <f>YEAR(InputData[[#This Row],[DATE]])</f>
        <v>2022</v>
      </c>
    </row>
    <row r="428" spans="1:16" x14ac:dyDescent="0.3">
      <c r="A428" s="2">
        <v>44793</v>
      </c>
      <c r="B428" s="3" t="s">
        <v>22</v>
      </c>
      <c r="C428" s="4">
        <v>13</v>
      </c>
      <c r="D428" s="4" t="s">
        <v>12</v>
      </c>
      <c r="E428" s="4" t="s">
        <v>8</v>
      </c>
      <c r="F428" s="5">
        <v>0</v>
      </c>
      <c r="G428" t="str">
        <f>VLOOKUP(InputData[[#This Row],[PRODUCT ID]],MasterData[],2,0)</f>
        <v>Product23</v>
      </c>
      <c r="H428" t="str">
        <f>VLOOKUP(InputData[[#This Row],[PRODUCT ID]],MasterData[],3,0)</f>
        <v>Category03</v>
      </c>
      <c r="I428"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Row],[SELLING PRICE]]*InputData[[#This Row],[QUANTITY]]</f>
        <v>1942.98</v>
      </c>
      <c r="N428" s="7">
        <f>DAY(InputData[[#This Row],[DATE]])</f>
        <v>20</v>
      </c>
      <c r="O428" s="7" t="str">
        <f>TEXT(InputData[[#This Row],[DATE]],"MMM")</f>
        <v>Aug</v>
      </c>
      <c r="P428" s="7">
        <f>YEAR(InputData[[#This Row],[DATE]])</f>
        <v>2022</v>
      </c>
    </row>
    <row r="429" spans="1:16" x14ac:dyDescent="0.3">
      <c r="A429" s="2">
        <v>44793</v>
      </c>
      <c r="B429" s="3" t="s">
        <v>48</v>
      </c>
      <c r="C429" s="4">
        <v>14</v>
      </c>
      <c r="D429" s="4" t="s">
        <v>12</v>
      </c>
      <c r="E429" s="4" t="s">
        <v>8</v>
      </c>
      <c r="F429" s="5">
        <v>0</v>
      </c>
      <c r="G429" t="str">
        <f>VLOOKUP(InputData[[#This Row],[PRODUCT ID]],MasterData[],2,0)</f>
        <v>Product33</v>
      </c>
      <c r="H429" t="str">
        <f>VLOOKUP(InputData[[#This Row],[PRODUCT ID]],MasterData[],3,0)</f>
        <v>Category04</v>
      </c>
      <c r="I429"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Row],[SELLING PRICE]]*InputData[[#This Row],[QUANTITY]]</f>
        <v>1675.8</v>
      </c>
      <c r="N429" s="7">
        <f>DAY(InputData[[#This Row],[DATE]])</f>
        <v>20</v>
      </c>
      <c r="O429" s="7" t="str">
        <f>TEXT(InputData[[#This Row],[DATE]],"MMM")</f>
        <v>Aug</v>
      </c>
      <c r="P429" s="7">
        <f>YEAR(InputData[[#This Row],[DATE]])</f>
        <v>2022</v>
      </c>
    </row>
    <row r="430" spans="1:16" x14ac:dyDescent="0.3">
      <c r="A430" s="2">
        <v>44794</v>
      </c>
      <c r="B430" s="3" t="s">
        <v>31</v>
      </c>
      <c r="C430" s="4">
        <v>4</v>
      </c>
      <c r="D430" s="4" t="s">
        <v>12</v>
      </c>
      <c r="E430" s="4" t="s">
        <v>8</v>
      </c>
      <c r="F430" s="5">
        <v>0</v>
      </c>
      <c r="G430" t="str">
        <f>VLOOKUP(InputData[[#This Row],[PRODUCT ID]],MasterData[],2,0)</f>
        <v>Product16</v>
      </c>
      <c r="H430" t="str">
        <f>VLOOKUP(InputData[[#This Row],[PRODUCT ID]],MasterData[],3,0)</f>
        <v>Category02</v>
      </c>
      <c r="I430"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Row],[SELLING PRICE]]*InputData[[#This Row],[QUANTITY]]</f>
        <v>66.56</v>
      </c>
      <c r="N430" s="7">
        <f>DAY(InputData[[#This Row],[DATE]])</f>
        <v>21</v>
      </c>
      <c r="O430" s="7" t="str">
        <f>TEXT(InputData[[#This Row],[DATE]],"MMM")</f>
        <v>Aug</v>
      </c>
      <c r="P430" s="7">
        <f>YEAR(InputData[[#This Row],[DATE]])</f>
        <v>2022</v>
      </c>
    </row>
    <row r="431" spans="1:16" x14ac:dyDescent="0.3">
      <c r="A431" s="2">
        <v>44796</v>
      </c>
      <c r="B431" s="3" t="s">
        <v>21</v>
      </c>
      <c r="C431" s="4">
        <v>11</v>
      </c>
      <c r="D431" s="4" t="s">
        <v>8</v>
      </c>
      <c r="E431" s="4" t="s">
        <v>8</v>
      </c>
      <c r="F431" s="5">
        <v>0</v>
      </c>
      <c r="G431" t="str">
        <f>VLOOKUP(InputData[[#This Row],[PRODUCT ID]],MasterData[],2,0)</f>
        <v>Product44</v>
      </c>
      <c r="H431" t="str">
        <f>VLOOKUP(InputData[[#This Row],[PRODUCT ID]],MasterData[],3,0)</f>
        <v>Category05</v>
      </c>
      <c r="I431"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Row],[SELLING PRICE]]*InputData[[#This Row],[QUANTITY]]</f>
        <v>902.88</v>
      </c>
      <c r="N431" s="7">
        <f>DAY(InputData[[#This Row],[DATE]])</f>
        <v>23</v>
      </c>
      <c r="O431" s="7" t="str">
        <f>TEXT(InputData[[#This Row],[DATE]],"MMM")</f>
        <v>Aug</v>
      </c>
      <c r="P431" s="7">
        <f>YEAR(InputData[[#This Row],[DATE]])</f>
        <v>2022</v>
      </c>
    </row>
    <row r="432" spans="1:16" x14ac:dyDescent="0.3">
      <c r="A432" s="2">
        <v>44796</v>
      </c>
      <c r="B432" s="3" t="s">
        <v>29</v>
      </c>
      <c r="C432" s="4">
        <v>14</v>
      </c>
      <c r="D432" s="4" t="s">
        <v>12</v>
      </c>
      <c r="E432" s="4" t="s">
        <v>10</v>
      </c>
      <c r="F432" s="5">
        <v>0</v>
      </c>
      <c r="G432" t="str">
        <f>VLOOKUP(InputData[[#This Row],[PRODUCT ID]],MasterData[],2,0)</f>
        <v>Product29</v>
      </c>
      <c r="H432" t="str">
        <f>VLOOKUP(InputData[[#This Row],[PRODUCT ID]],MasterData[],3,0)</f>
        <v>Category04</v>
      </c>
      <c r="I432"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Row],[SELLING PRICE]]*InputData[[#This Row],[QUANTITY]]</f>
        <v>743.54</v>
      </c>
      <c r="N432" s="7">
        <f>DAY(InputData[[#This Row],[DATE]])</f>
        <v>23</v>
      </c>
      <c r="O432" s="7" t="str">
        <f>TEXT(InputData[[#This Row],[DATE]],"MMM")</f>
        <v>Aug</v>
      </c>
      <c r="P432" s="7">
        <f>YEAR(InputData[[#This Row],[DATE]])</f>
        <v>2022</v>
      </c>
    </row>
    <row r="433" spans="1:16" x14ac:dyDescent="0.3">
      <c r="A433" s="2">
        <v>44797</v>
      </c>
      <c r="B433" s="3" t="s">
        <v>34</v>
      </c>
      <c r="C433" s="4">
        <v>5</v>
      </c>
      <c r="D433" s="4" t="s">
        <v>12</v>
      </c>
      <c r="E433" s="4" t="s">
        <v>10</v>
      </c>
      <c r="F433" s="5">
        <v>0</v>
      </c>
      <c r="G433" t="str">
        <f>VLOOKUP(InputData[[#This Row],[PRODUCT ID]],MasterData[],2,0)</f>
        <v>Product05</v>
      </c>
      <c r="H433" t="str">
        <f>VLOOKUP(InputData[[#This Row],[PRODUCT ID]],MasterData[],3,0)</f>
        <v>Category01</v>
      </c>
      <c r="I433"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Row],[SELLING PRICE]]*InputData[[#This Row],[QUANTITY]]</f>
        <v>778.05000000000007</v>
      </c>
      <c r="N433" s="7">
        <f>DAY(InputData[[#This Row],[DATE]])</f>
        <v>24</v>
      </c>
      <c r="O433" s="7" t="str">
        <f>TEXT(InputData[[#This Row],[DATE]],"MMM")</f>
        <v>Aug</v>
      </c>
      <c r="P433" s="7">
        <f>YEAR(InputData[[#This Row],[DATE]])</f>
        <v>2022</v>
      </c>
    </row>
    <row r="434" spans="1:16" x14ac:dyDescent="0.3">
      <c r="A434" s="2">
        <v>44799</v>
      </c>
      <c r="B434" s="3" t="s">
        <v>50</v>
      </c>
      <c r="C434" s="4">
        <v>13</v>
      </c>
      <c r="D434" s="4" t="s">
        <v>7</v>
      </c>
      <c r="E434" s="4" t="s">
        <v>10</v>
      </c>
      <c r="F434" s="5">
        <v>0</v>
      </c>
      <c r="G434" t="str">
        <f>VLOOKUP(InputData[[#This Row],[PRODUCT ID]],MasterData[],2,0)</f>
        <v>Product19</v>
      </c>
      <c r="H434" t="str">
        <f>VLOOKUP(InputData[[#This Row],[PRODUCT ID]],MasterData[],3,0)</f>
        <v>Category02</v>
      </c>
      <c r="I434"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Row],[SELLING PRICE]]*InputData[[#This Row],[QUANTITY]]</f>
        <v>2730</v>
      </c>
      <c r="N434" s="7">
        <f>DAY(InputData[[#This Row],[DATE]])</f>
        <v>26</v>
      </c>
      <c r="O434" s="7" t="str">
        <f>TEXT(InputData[[#This Row],[DATE]],"MMM")</f>
        <v>Aug</v>
      </c>
      <c r="P434" s="7">
        <f>YEAR(InputData[[#This Row],[DATE]])</f>
        <v>2022</v>
      </c>
    </row>
    <row r="435" spans="1:16" x14ac:dyDescent="0.3">
      <c r="A435" s="2">
        <v>44799</v>
      </c>
      <c r="B435" s="3" t="s">
        <v>18</v>
      </c>
      <c r="C435" s="4">
        <v>8</v>
      </c>
      <c r="D435" s="4" t="s">
        <v>8</v>
      </c>
      <c r="E435" s="4" t="s">
        <v>8</v>
      </c>
      <c r="F435" s="5">
        <v>0</v>
      </c>
      <c r="G435" t="str">
        <f>VLOOKUP(InputData[[#This Row],[PRODUCT ID]],MasterData[],2,0)</f>
        <v>Product37</v>
      </c>
      <c r="H435" t="str">
        <f>VLOOKUP(InputData[[#This Row],[PRODUCT ID]],MasterData[],3,0)</f>
        <v>Category05</v>
      </c>
      <c r="I435"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Row],[SELLING PRICE]]*InputData[[#This Row],[QUANTITY]]</f>
        <v>686.08</v>
      </c>
      <c r="N435" s="7">
        <f>DAY(InputData[[#This Row],[DATE]])</f>
        <v>26</v>
      </c>
      <c r="O435" s="7" t="str">
        <f>TEXT(InputData[[#This Row],[DATE]],"MMM")</f>
        <v>Aug</v>
      </c>
      <c r="P435" s="7">
        <f>YEAR(InputData[[#This Row],[DATE]])</f>
        <v>2022</v>
      </c>
    </row>
    <row r="436" spans="1:16" x14ac:dyDescent="0.3">
      <c r="A436" s="2">
        <v>44800</v>
      </c>
      <c r="B436" s="3" t="s">
        <v>44</v>
      </c>
      <c r="C436" s="4">
        <v>15</v>
      </c>
      <c r="D436" s="4" t="s">
        <v>7</v>
      </c>
      <c r="E436" s="4" t="s">
        <v>8</v>
      </c>
      <c r="F436" s="5">
        <v>0</v>
      </c>
      <c r="G436" t="str">
        <f>VLOOKUP(InputData[[#This Row],[PRODUCT ID]],MasterData[],2,0)</f>
        <v>Product39</v>
      </c>
      <c r="H436" t="str">
        <f>VLOOKUP(InputData[[#This Row],[PRODUCT ID]],MasterData[],3,0)</f>
        <v>Category05</v>
      </c>
      <c r="I436"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Row],[SELLING PRICE]]*InputData[[#This Row],[QUANTITY]]</f>
        <v>638.25</v>
      </c>
      <c r="N436" s="7">
        <f>DAY(InputData[[#This Row],[DATE]])</f>
        <v>27</v>
      </c>
      <c r="O436" s="7" t="str">
        <f>TEXT(InputData[[#This Row],[DATE]],"MMM")</f>
        <v>Aug</v>
      </c>
      <c r="P436" s="7">
        <f>YEAR(InputData[[#This Row],[DATE]])</f>
        <v>2022</v>
      </c>
    </row>
    <row r="437" spans="1:16" x14ac:dyDescent="0.3">
      <c r="A437" s="2">
        <v>44801</v>
      </c>
      <c r="B437" s="3" t="s">
        <v>34</v>
      </c>
      <c r="C437" s="4">
        <v>9</v>
      </c>
      <c r="D437" s="4" t="s">
        <v>8</v>
      </c>
      <c r="E437" s="4" t="s">
        <v>8</v>
      </c>
      <c r="F437" s="5">
        <v>0</v>
      </c>
      <c r="G437" t="str">
        <f>VLOOKUP(InputData[[#This Row],[PRODUCT ID]],MasterData[],2,0)</f>
        <v>Product05</v>
      </c>
      <c r="H437" t="str">
        <f>VLOOKUP(InputData[[#This Row],[PRODUCT ID]],MasterData[],3,0)</f>
        <v>Category01</v>
      </c>
      <c r="I43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Row],[SELLING PRICE]]*InputData[[#This Row],[QUANTITY]]</f>
        <v>1400.4900000000002</v>
      </c>
      <c r="N437" s="7">
        <f>DAY(InputData[[#This Row],[DATE]])</f>
        <v>28</v>
      </c>
      <c r="O437" s="7" t="str">
        <f>TEXT(InputData[[#This Row],[DATE]],"MMM")</f>
        <v>Aug</v>
      </c>
      <c r="P437" s="7">
        <f>YEAR(InputData[[#This Row],[DATE]])</f>
        <v>2022</v>
      </c>
    </row>
    <row r="438" spans="1:16" x14ac:dyDescent="0.3">
      <c r="A438" s="2">
        <v>44801</v>
      </c>
      <c r="B438" s="3" t="s">
        <v>44</v>
      </c>
      <c r="C438" s="4">
        <v>5</v>
      </c>
      <c r="D438" s="4" t="s">
        <v>12</v>
      </c>
      <c r="E438" s="4" t="s">
        <v>8</v>
      </c>
      <c r="F438" s="5">
        <v>0</v>
      </c>
      <c r="G438" t="str">
        <f>VLOOKUP(InputData[[#This Row],[PRODUCT ID]],MasterData[],2,0)</f>
        <v>Product39</v>
      </c>
      <c r="H438" t="str">
        <f>VLOOKUP(InputData[[#This Row],[PRODUCT ID]],MasterData[],3,0)</f>
        <v>Category05</v>
      </c>
      <c r="I438"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Row],[SELLING PRICE]]*InputData[[#This Row],[QUANTITY]]</f>
        <v>212.75</v>
      </c>
      <c r="N438" s="7">
        <f>DAY(InputData[[#This Row],[DATE]])</f>
        <v>28</v>
      </c>
      <c r="O438" s="7" t="str">
        <f>TEXT(InputData[[#This Row],[DATE]],"MMM")</f>
        <v>Aug</v>
      </c>
      <c r="P438" s="7">
        <f>YEAR(InputData[[#This Row],[DATE]])</f>
        <v>2022</v>
      </c>
    </row>
    <row r="439" spans="1:16" x14ac:dyDescent="0.3">
      <c r="A439" s="2">
        <v>44803</v>
      </c>
      <c r="B439" s="3" t="s">
        <v>25</v>
      </c>
      <c r="C439" s="4">
        <v>6</v>
      </c>
      <c r="D439" s="4" t="s">
        <v>8</v>
      </c>
      <c r="E439" s="4" t="s">
        <v>10</v>
      </c>
      <c r="F439" s="5">
        <v>0</v>
      </c>
      <c r="G439" t="str">
        <f>VLOOKUP(InputData[[#This Row],[PRODUCT ID]],MasterData[],2,0)</f>
        <v>Product06</v>
      </c>
      <c r="H439" t="str">
        <f>VLOOKUP(InputData[[#This Row],[PRODUCT ID]],MasterData[],3,0)</f>
        <v>Category01</v>
      </c>
      <c r="I439"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Row],[SELLING PRICE]]*InputData[[#This Row],[QUANTITY]]</f>
        <v>513</v>
      </c>
      <c r="N439" s="7">
        <f>DAY(InputData[[#This Row],[DATE]])</f>
        <v>30</v>
      </c>
      <c r="O439" s="7" t="str">
        <f>TEXT(InputData[[#This Row],[DATE]],"MMM")</f>
        <v>Aug</v>
      </c>
      <c r="P439" s="7">
        <f>YEAR(InputData[[#This Row],[DATE]])</f>
        <v>2022</v>
      </c>
    </row>
    <row r="440" spans="1:16" x14ac:dyDescent="0.3">
      <c r="A440" s="2">
        <v>44803</v>
      </c>
      <c r="B440" s="3" t="s">
        <v>33</v>
      </c>
      <c r="C440" s="4">
        <v>6</v>
      </c>
      <c r="D440" s="4" t="s">
        <v>12</v>
      </c>
      <c r="E440" s="4" t="s">
        <v>10</v>
      </c>
      <c r="F440" s="5">
        <v>0</v>
      </c>
      <c r="G440" t="str">
        <f>VLOOKUP(InputData[[#This Row],[PRODUCT ID]],MasterData[],2,0)</f>
        <v>Product43</v>
      </c>
      <c r="H440" t="str">
        <f>VLOOKUP(InputData[[#This Row],[PRODUCT ID]],MasterData[],3,0)</f>
        <v>Category05</v>
      </c>
      <c r="I440"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Row],[SELLING PRICE]]*InputData[[#This Row],[QUANTITY]]</f>
        <v>498.48</v>
      </c>
      <c r="N440" s="7">
        <f>DAY(InputData[[#This Row],[DATE]])</f>
        <v>30</v>
      </c>
      <c r="O440" s="7" t="str">
        <f>TEXT(InputData[[#This Row],[DATE]],"MMM")</f>
        <v>Aug</v>
      </c>
      <c r="P440" s="7">
        <f>YEAR(InputData[[#This Row],[DATE]])</f>
        <v>2022</v>
      </c>
    </row>
    <row r="441" spans="1:16" x14ac:dyDescent="0.3">
      <c r="A441" s="2">
        <v>44803</v>
      </c>
      <c r="B441" s="3" t="s">
        <v>17</v>
      </c>
      <c r="C441" s="4">
        <v>5</v>
      </c>
      <c r="D441" s="4" t="s">
        <v>12</v>
      </c>
      <c r="E441" s="4" t="s">
        <v>10</v>
      </c>
      <c r="F441" s="5">
        <v>0</v>
      </c>
      <c r="G441" t="str">
        <f>VLOOKUP(InputData[[#This Row],[PRODUCT ID]],MasterData[],2,0)</f>
        <v>Product25</v>
      </c>
      <c r="H441" t="str">
        <f>VLOOKUP(InputData[[#This Row],[PRODUCT ID]],MasterData[],3,0)</f>
        <v>Category03</v>
      </c>
      <c r="I441"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Row],[SELLING PRICE]]*InputData[[#This Row],[QUANTITY]]</f>
        <v>41.65</v>
      </c>
      <c r="N441" s="7">
        <f>DAY(InputData[[#This Row],[DATE]])</f>
        <v>30</v>
      </c>
      <c r="O441" s="7" t="str">
        <f>TEXT(InputData[[#This Row],[DATE]],"MMM")</f>
        <v>Aug</v>
      </c>
      <c r="P441" s="7">
        <f>YEAR(InputData[[#This Row],[DATE]])</f>
        <v>2022</v>
      </c>
    </row>
    <row r="442" spans="1:16" x14ac:dyDescent="0.3">
      <c r="A442" s="2">
        <v>44804</v>
      </c>
      <c r="B442" s="3" t="s">
        <v>37</v>
      </c>
      <c r="C442" s="4">
        <v>13</v>
      </c>
      <c r="D442" s="4" t="s">
        <v>12</v>
      </c>
      <c r="E442" s="4" t="s">
        <v>10</v>
      </c>
      <c r="F442" s="5">
        <v>0</v>
      </c>
      <c r="G442" t="str">
        <f>VLOOKUP(InputData[[#This Row],[PRODUCT ID]],MasterData[],2,0)</f>
        <v>Product15</v>
      </c>
      <c r="H442" t="str">
        <f>VLOOKUP(InputData[[#This Row],[PRODUCT ID]],MasterData[],3,0)</f>
        <v>Category02</v>
      </c>
      <c r="I442"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Row],[SELLING PRICE]]*InputData[[#This Row],[QUANTITY]]</f>
        <v>204.35999999999999</v>
      </c>
      <c r="N442" s="7">
        <f>DAY(InputData[[#This Row],[DATE]])</f>
        <v>31</v>
      </c>
      <c r="O442" s="7" t="str">
        <f>TEXT(InputData[[#This Row],[DATE]],"MMM")</f>
        <v>Aug</v>
      </c>
      <c r="P442" s="7">
        <f>YEAR(InputData[[#This Row],[DATE]])</f>
        <v>2022</v>
      </c>
    </row>
    <row r="443" spans="1:16" x14ac:dyDescent="0.3">
      <c r="A443" s="2">
        <v>44808</v>
      </c>
      <c r="B443" s="3" t="s">
        <v>39</v>
      </c>
      <c r="C443" s="4">
        <v>1</v>
      </c>
      <c r="D443" s="4" t="s">
        <v>12</v>
      </c>
      <c r="E443" s="4" t="s">
        <v>10</v>
      </c>
      <c r="F443" s="5">
        <v>0</v>
      </c>
      <c r="G443" t="str">
        <f>VLOOKUP(InputData[[#This Row],[PRODUCT ID]],MasterData[],2,0)</f>
        <v>Product02</v>
      </c>
      <c r="H443" t="str">
        <f>VLOOKUP(InputData[[#This Row],[PRODUCT ID]],MasterData[],3,0)</f>
        <v>Category01</v>
      </c>
      <c r="I443"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Row],[SELLING PRICE]]*InputData[[#This Row],[QUANTITY]]</f>
        <v>142.80000000000001</v>
      </c>
      <c r="N443" s="7">
        <f>DAY(InputData[[#This Row],[DATE]])</f>
        <v>4</v>
      </c>
      <c r="O443" s="7" t="str">
        <f>TEXT(InputData[[#This Row],[DATE]],"MMM")</f>
        <v>Sep</v>
      </c>
      <c r="P443" s="7">
        <f>YEAR(InputData[[#This Row],[DATE]])</f>
        <v>2022</v>
      </c>
    </row>
    <row r="444" spans="1:16" x14ac:dyDescent="0.3">
      <c r="A444" s="2">
        <v>44810</v>
      </c>
      <c r="B444" s="3" t="s">
        <v>34</v>
      </c>
      <c r="C444" s="4">
        <v>12</v>
      </c>
      <c r="D444" s="4" t="s">
        <v>7</v>
      </c>
      <c r="E444" s="4" t="s">
        <v>8</v>
      </c>
      <c r="F444" s="5">
        <v>0</v>
      </c>
      <c r="G444" t="str">
        <f>VLOOKUP(InputData[[#This Row],[PRODUCT ID]],MasterData[],2,0)</f>
        <v>Product05</v>
      </c>
      <c r="H444" t="str">
        <f>VLOOKUP(InputData[[#This Row],[PRODUCT ID]],MasterData[],3,0)</f>
        <v>Category01</v>
      </c>
      <c r="I444"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Row],[SELLING PRICE]]*InputData[[#This Row],[QUANTITY]]</f>
        <v>1867.3200000000002</v>
      </c>
      <c r="N444" s="7">
        <f>DAY(InputData[[#This Row],[DATE]])</f>
        <v>6</v>
      </c>
      <c r="O444" s="7" t="str">
        <f>TEXT(InputData[[#This Row],[DATE]],"MMM")</f>
        <v>Sep</v>
      </c>
      <c r="P444" s="7">
        <f>YEAR(InputData[[#This Row],[DATE]])</f>
        <v>2022</v>
      </c>
    </row>
    <row r="445" spans="1:16" x14ac:dyDescent="0.3">
      <c r="A445" s="2">
        <v>44813</v>
      </c>
      <c r="B445" s="3" t="s">
        <v>51</v>
      </c>
      <c r="C445" s="4">
        <v>9</v>
      </c>
      <c r="D445" s="4" t="s">
        <v>12</v>
      </c>
      <c r="E445" s="4" t="s">
        <v>8</v>
      </c>
      <c r="F445" s="5">
        <v>0</v>
      </c>
      <c r="G445" t="str">
        <f>VLOOKUP(InputData[[#This Row],[PRODUCT ID]],MasterData[],2,0)</f>
        <v>Product41</v>
      </c>
      <c r="H445" t="str">
        <f>VLOOKUP(InputData[[#This Row],[PRODUCT ID]],MasterData[],3,0)</f>
        <v>Category05</v>
      </c>
      <c r="I445"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Row],[SELLING PRICE]]*InputData[[#This Row],[QUANTITY]]</f>
        <v>1564.92</v>
      </c>
      <c r="N445" s="7">
        <f>DAY(InputData[[#This Row],[DATE]])</f>
        <v>9</v>
      </c>
      <c r="O445" s="7" t="str">
        <f>TEXT(InputData[[#This Row],[DATE]],"MMM")</f>
        <v>Sep</v>
      </c>
      <c r="P445" s="7">
        <f>YEAR(InputData[[#This Row],[DATE]])</f>
        <v>2022</v>
      </c>
    </row>
    <row r="446" spans="1:16" x14ac:dyDescent="0.3">
      <c r="A446" s="2">
        <v>44813</v>
      </c>
      <c r="B446" s="3" t="s">
        <v>16</v>
      </c>
      <c r="C446" s="4">
        <v>3</v>
      </c>
      <c r="D446" s="4" t="s">
        <v>12</v>
      </c>
      <c r="E446" s="4" t="s">
        <v>8</v>
      </c>
      <c r="F446" s="5">
        <v>0</v>
      </c>
      <c r="G446" t="str">
        <f>VLOOKUP(InputData[[#This Row],[PRODUCT ID]],MasterData[],2,0)</f>
        <v>Product03</v>
      </c>
      <c r="H446" t="str">
        <f>VLOOKUP(InputData[[#This Row],[PRODUCT ID]],MasterData[],3,0)</f>
        <v>Category01</v>
      </c>
      <c r="I446"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Row],[SELLING PRICE]]*InputData[[#This Row],[QUANTITY]]</f>
        <v>242.82</v>
      </c>
      <c r="N446" s="7">
        <f>DAY(InputData[[#This Row],[DATE]])</f>
        <v>9</v>
      </c>
      <c r="O446" s="7" t="str">
        <f>TEXT(InputData[[#This Row],[DATE]],"MMM")</f>
        <v>Sep</v>
      </c>
      <c r="P446" s="7">
        <f>YEAR(InputData[[#This Row],[DATE]])</f>
        <v>2022</v>
      </c>
    </row>
    <row r="447" spans="1:16" x14ac:dyDescent="0.3">
      <c r="A447" s="2">
        <v>44814</v>
      </c>
      <c r="B447" s="3" t="s">
        <v>14</v>
      </c>
      <c r="C447" s="4">
        <v>15</v>
      </c>
      <c r="D447" s="4" t="s">
        <v>8</v>
      </c>
      <c r="E447" s="4" t="s">
        <v>10</v>
      </c>
      <c r="F447" s="5">
        <v>0</v>
      </c>
      <c r="G447" t="str">
        <f>VLOOKUP(InputData[[#This Row],[PRODUCT ID]],MasterData[],2,0)</f>
        <v>Product35</v>
      </c>
      <c r="H447" t="str">
        <f>VLOOKUP(InputData[[#This Row],[PRODUCT ID]],MasterData[],3,0)</f>
        <v>Category04</v>
      </c>
      <c r="I44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Row],[SELLING PRICE]]*InputData[[#This Row],[QUANTITY]]</f>
        <v>100.5</v>
      </c>
      <c r="N447" s="7">
        <f>DAY(InputData[[#This Row],[DATE]])</f>
        <v>10</v>
      </c>
      <c r="O447" s="7" t="str">
        <f>TEXT(InputData[[#This Row],[DATE]],"MMM")</f>
        <v>Sep</v>
      </c>
      <c r="P447" s="7">
        <f>YEAR(InputData[[#This Row],[DATE]])</f>
        <v>2022</v>
      </c>
    </row>
    <row r="448" spans="1:16" x14ac:dyDescent="0.3">
      <c r="A448" s="2">
        <v>44814</v>
      </c>
      <c r="B448" s="3" t="s">
        <v>9</v>
      </c>
      <c r="C448" s="4">
        <v>4</v>
      </c>
      <c r="D448" s="4" t="s">
        <v>12</v>
      </c>
      <c r="E448" s="4" t="s">
        <v>10</v>
      </c>
      <c r="F448" s="5">
        <v>0</v>
      </c>
      <c r="G448" t="str">
        <f>VLOOKUP(InputData[[#This Row],[PRODUCT ID]],MasterData[],2,0)</f>
        <v>Product38</v>
      </c>
      <c r="H448" t="str">
        <f>VLOOKUP(InputData[[#This Row],[PRODUCT ID]],MasterData[],3,0)</f>
        <v>Category05</v>
      </c>
      <c r="I448"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Row],[SELLING PRICE]]*InputData[[#This Row],[QUANTITY]]</f>
        <v>319.68</v>
      </c>
      <c r="N448" s="7">
        <f>DAY(InputData[[#This Row],[DATE]])</f>
        <v>10</v>
      </c>
      <c r="O448" s="7" t="str">
        <f>TEXT(InputData[[#This Row],[DATE]],"MMM")</f>
        <v>Sep</v>
      </c>
      <c r="P448" s="7">
        <f>YEAR(InputData[[#This Row],[DATE]])</f>
        <v>2022</v>
      </c>
    </row>
    <row r="449" spans="1:16" x14ac:dyDescent="0.3">
      <c r="A449" s="2">
        <v>44818</v>
      </c>
      <c r="B449" s="3" t="s">
        <v>29</v>
      </c>
      <c r="C449" s="4">
        <v>3</v>
      </c>
      <c r="D449" s="4" t="s">
        <v>12</v>
      </c>
      <c r="E449" s="4" t="s">
        <v>10</v>
      </c>
      <c r="F449" s="5">
        <v>0</v>
      </c>
      <c r="G449" t="str">
        <f>VLOOKUP(InputData[[#This Row],[PRODUCT ID]],MasterData[],2,0)</f>
        <v>Product29</v>
      </c>
      <c r="H449" t="str">
        <f>VLOOKUP(InputData[[#This Row],[PRODUCT ID]],MasterData[],3,0)</f>
        <v>Category04</v>
      </c>
      <c r="I449"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Row],[SELLING PRICE]]*InputData[[#This Row],[QUANTITY]]</f>
        <v>159.32999999999998</v>
      </c>
      <c r="N449" s="7">
        <f>DAY(InputData[[#This Row],[DATE]])</f>
        <v>14</v>
      </c>
      <c r="O449" s="7" t="str">
        <f>TEXT(InputData[[#This Row],[DATE]],"MMM")</f>
        <v>Sep</v>
      </c>
      <c r="P449" s="7">
        <f>YEAR(InputData[[#This Row],[DATE]])</f>
        <v>2022</v>
      </c>
    </row>
    <row r="450" spans="1:16" x14ac:dyDescent="0.3">
      <c r="A450" s="2">
        <v>44819</v>
      </c>
      <c r="B450" s="3" t="s">
        <v>18</v>
      </c>
      <c r="C450" s="4">
        <v>15</v>
      </c>
      <c r="D450" s="4" t="s">
        <v>8</v>
      </c>
      <c r="E450" s="4" t="s">
        <v>8</v>
      </c>
      <c r="F450" s="5">
        <v>0</v>
      </c>
      <c r="G450" t="str">
        <f>VLOOKUP(InputData[[#This Row],[PRODUCT ID]],MasterData[],2,0)</f>
        <v>Product37</v>
      </c>
      <c r="H450" t="str">
        <f>VLOOKUP(InputData[[#This Row],[PRODUCT ID]],MasterData[],3,0)</f>
        <v>Category05</v>
      </c>
      <c r="I450"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Row],[SELLING PRICE]]*InputData[[#This Row],[QUANTITY]]</f>
        <v>1286.4000000000001</v>
      </c>
      <c r="N450" s="7">
        <f>DAY(InputData[[#This Row],[DATE]])</f>
        <v>15</v>
      </c>
      <c r="O450" s="7" t="str">
        <f>TEXT(InputData[[#This Row],[DATE]],"MMM")</f>
        <v>Sep</v>
      </c>
      <c r="P450" s="7">
        <f>YEAR(InputData[[#This Row],[DATE]])</f>
        <v>2022</v>
      </c>
    </row>
    <row r="451" spans="1:16" x14ac:dyDescent="0.3">
      <c r="A451" s="2">
        <v>44822</v>
      </c>
      <c r="B451" s="3" t="s">
        <v>52</v>
      </c>
      <c r="C451" s="4">
        <v>14</v>
      </c>
      <c r="D451" s="4" t="s">
        <v>8</v>
      </c>
      <c r="E451" s="4" t="s">
        <v>10</v>
      </c>
      <c r="F451" s="5">
        <v>0</v>
      </c>
      <c r="G451" t="str">
        <f>VLOOKUP(InputData[[#This Row],[PRODUCT ID]],MasterData[],2,0)</f>
        <v>Product26</v>
      </c>
      <c r="H451" t="str">
        <f>VLOOKUP(InputData[[#This Row],[PRODUCT ID]],MasterData[],3,0)</f>
        <v>Category04</v>
      </c>
      <c r="I451"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Row],[SELLING PRICE]]*InputData[[#This Row],[QUANTITY]]</f>
        <v>345.24</v>
      </c>
      <c r="N451" s="7">
        <f>DAY(InputData[[#This Row],[DATE]])</f>
        <v>18</v>
      </c>
      <c r="O451" s="7" t="str">
        <f>TEXT(InputData[[#This Row],[DATE]],"MMM")</f>
        <v>Sep</v>
      </c>
      <c r="P451" s="7">
        <f>YEAR(InputData[[#This Row],[DATE]])</f>
        <v>2022</v>
      </c>
    </row>
    <row r="452" spans="1:16" x14ac:dyDescent="0.3">
      <c r="A452" s="2">
        <v>44823</v>
      </c>
      <c r="B452" s="3" t="s">
        <v>48</v>
      </c>
      <c r="C452" s="4">
        <v>8</v>
      </c>
      <c r="D452" s="4" t="s">
        <v>7</v>
      </c>
      <c r="E452" s="4" t="s">
        <v>10</v>
      </c>
      <c r="F452" s="5">
        <v>0</v>
      </c>
      <c r="G452" t="str">
        <f>VLOOKUP(InputData[[#This Row],[PRODUCT ID]],MasterData[],2,0)</f>
        <v>Product33</v>
      </c>
      <c r="H452" t="str">
        <f>VLOOKUP(InputData[[#This Row],[PRODUCT ID]],MasterData[],3,0)</f>
        <v>Category04</v>
      </c>
      <c r="I452"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Row],[SELLING PRICE]]*InputData[[#This Row],[QUANTITY]]</f>
        <v>957.6</v>
      </c>
      <c r="N452" s="7">
        <f>DAY(InputData[[#This Row],[DATE]])</f>
        <v>19</v>
      </c>
      <c r="O452" s="7" t="str">
        <f>TEXT(InputData[[#This Row],[DATE]],"MMM")</f>
        <v>Sep</v>
      </c>
      <c r="P452" s="7">
        <f>YEAR(InputData[[#This Row],[DATE]])</f>
        <v>2022</v>
      </c>
    </row>
    <row r="453" spans="1:16" x14ac:dyDescent="0.3">
      <c r="A453" s="2">
        <v>44824</v>
      </c>
      <c r="B453" s="3" t="s">
        <v>48</v>
      </c>
      <c r="C453" s="4">
        <v>6</v>
      </c>
      <c r="D453" s="4" t="s">
        <v>12</v>
      </c>
      <c r="E453" s="4" t="s">
        <v>8</v>
      </c>
      <c r="F453" s="5">
        <v>0</v>
      </c>
      <c r="G453" t="str">
        <f>VLOOKUP(InputData[[#This Row],[PRODUCT ID]],MasterData[],2,0)</f>
        <v>Product33</v>
      </c>
      <c r="H453" t="str">
        <f>VLOOKUP(InputData[[#This Row],[PRODUCT ID]],MasterData[],3,0)</f>
        <v>Category04</v>
      </c>
      <c r="I453"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Row],[SELLING PRICE]]*InputData[[#This Row],[QUANTITY]]</f>
        <v>718.2</v>
      </c>
      <c r="N453" s="7">
        <f>DAY(InputData[[#This Row],[DATE]])</f>
        <v>20</v>
      </c>
      <c r="O453" s="7" t="str">
        <f>TEXT(InputData[[#This Row],[DATE]],"MMM")</f>
        <v>Sep</v>
      </c>
      <c r="P453" s="7">
        <f>YEAR(InputData[[#This Row],[DATE]])</f>
        <v>2022</v>
      </c>
    </row>
    <row r="454" spans="1:16" x14ac:dyDescent="0.3">
      <c r="A454" s="2">
        <v>44824</v>
      </c>
      <c r="B454" s="3" t="s">
        <v>26</v>
      </c>
      <c r="C454" s="4">
        <v>10</v>
      </c>
      <c r="D454" s="4" t="s">
        <v>12</v>
      </c>
      <c r="E454" s="4" t="s">
        <v>8</v>
      </c>
      <c r="F454" s="5">
        <v>0</v>
      </c>
      <c r="G454" t="str">
        <f>VLOOKUP(InputData[[#This Row],[PRODUCT ID]],MasterData[],2,0)</f>
        <v>Product01</v>
      </c>
      <c r="H454" t="str">
        <f>VLOOKUP(InputData[[#This Row],[PRODUCT ID]],MasterData[],3,0)</f>
        <v>Category01</v>
      </c>
      <c r="I454"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Row],[SELLING PRICE]]*InputData[[#This Row],[QUANTITY]]</f>
        <v>1038.8</v>
      </c>
      <c r="N454" s="7">
        <f>DAY(InputData[[#This Row],[DATE]])</f>
        <v>20</v>
      </c>
      <c r="O454" s="7" t="str">
        <f>TEXT(InputData[[#This Row],[DATE]],"MMM")</f>
        <v>Sep</v>
      </c>
      <c r="P454" s="7">
        <f>YEAR(InputData[[#This Row],[DATE]])</f>
        <v>2022</v>
      </c>
    </row>
    <row r="455" spans="1:16" x14ac:dyDescent="0.3">
      <c r="A455" s="2">
        <v>44825</v>
      </c>
      <c r="B455" s="3" t="s">
        <v>40</v>
      </c>
      <c r="C455" s="4">
        <v>14</v>
      </c>
      <c r="D455" s="4" t="s">
        <v>8</v>
      </c>
      <c r="E455" s="4" t="s">
        <v>8</v>
      </c>
      <c r="F455" s="5">
        <v>0</v>
      </c>
      <c r="G455" t="str">
        <f>VLOOKUP(InputData[[#This Row],[PRODUCT ID]],MasterData[],2,0)</f>
        <v>Product18</v>
      </c>
      <c r="H455" t="str">
        <f>VLOOKUP(InputData[[#This Row],[PRODUCT ID]],MasterData[],3,0)</f>
        <v>Category02</v>
      </c>
      <c r="I455"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Row],[SELLING PRICE]]*InputData[[#This Row],[QUANTITY]]</f>
        <v>688.94</v>
      </c>
      <c r="N455" s="7">
        <f>DAY(InputData[[#This Row],[DATE]])</f>
        <v>21</v>
      </c>
      <c r="O455" s="7" t="str">
        <f>TEXT(InputData[[#This Row],[DATE]],"MMM")</f>
        <v>Sep</v>
      </c>
      <c r="P455" s="7">
        <f>YEAR(InputData[[#This Row],[DATE]])</f>
        <v>2022</v>
      </c>
    </row>
    <row r="456" spans="1:16" x14ac:dyDescent="0.3">
      <c r="A456" s="2">
        <v>44825</v>
      </c>
      <c r="B456" s="3" t="s">
        <v>52</v>
      </c>
      <c r="C456" s="4">
        <v>5</v>
      </c>
      <c r="D456" s="4" t="s">
        <v>12</v>
      </c>
      <c r="E456" s="4" t="s">
        <v>10</v>
      </c>
      <c r="F456" s="5">
        <v>0</v>
      </c>
      <c r="G456" t="str">
        <f>VLOOKUP(InputData[[#This Row],[PRODUCT ID]],MasterData[],2,0)</f>
        <v>Product26</v>
      </c>
      <c r="H456" t="str">
        <f>VLOOKUP(InputData[[#This Row],[PRODUCT ID]],MasterData[],3,0)</f>
        <v>Category04</v>
      </c>
      <c r="I456"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Row],[SELLING PRICE]]*InputData[[#This Row],[QUANTITY]]</f>
        <v>123.3</v>
      </c>
      <c r="N456" s="7">
        <f>DAY(InputData[[#This Row],[DATE]])</f>
        <v>21</v>
      </c>
      <c r="O456" s="7" t="str">
        <f>TEXT(InputData[[#This Row],[DATE]],"MMM")</f>
        <v>Sep</v>
      </c>
      <c r="P456" s="7">
        <f>YEAR(InputData[[#This Row],[DATE]])</f>
        <v>2022</v>
      </c>
    </row>
    <row r="457" spans="1:16" x14ac:dyDescent="0.3">
      <c r="A457" s="2">
        <v>44826</v>
      </c>
      <c r="B457" s="3" t="s">
        <v>33</v>
      </c>
      <c r="C457" s="4">
        <v>12</v>
      </c>
      <c r="D457" s="4" t="s">
        <v>8</v>
      </c>
      <c r="E457" s="4" t="s">
        <v>8</v>
      </c>
      <c r="F457" s="5">
        <v>0</v>
      </c>
      <c r="G457" t="str">
        <f>VLOOKUP(InputData[[#This Row],[PRODUCT ID]],MasterData[],2,0)</f>
        <v>Product43</v>
      </c>
      <c r="H457" t="str">
        <f>VLOOKUP(InputData[[#This Row],[PRODUCT ID]],MasterData[],3,0)</f>
        <v>Category05</v>
      </c>
      <c r="I45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Row],[SELLING PRICE]]*InputData[[#This Row],[QUANTITY]]</f>
        <v>996.96</v>
      </c>
      <c r="N457" s="7">
        <f>DAY(InputData[[#This Row],[DATE]])</f>
        <v>22</v>
      </c>
      <c r="O457" s="7" t="str">
        <f>TEXT(InputData[[#This Row],[DATE]],"MMM")</f>
        <v>Sep</v>
      </c>
      <c r="P457" s="7">
        <f>YEAR(InputData[[#This Row],[DATE]])</f>
        <v>2022</v>
      </c>
    </row>
    <row r="458" spans="1:16" x14ac:dyDescent="0.3">
      <c r="A458" s="2">
        <v>44827</v>
      </c>
      <c r="B458" s="3" t="s">
        <v>45</v>
      </c>
      <c r="C458" s="4">
        <v>12</v>
      </c>
      <c r="D458" s="4" t="s">
        <v>12</v>
      </c>
      <c r="E458" s="4" t="s">
        <v>8</v>
      </c>
      <c r="F458" s="5">
        <v>0</v>
      </c>
      <c r="G458" t="str">
        <f>VLOOKUP(InputData[[#This Row],[PRODUCT ID]],MasterData[],2,0)</f>
        <v>Product12</v>
      </c>
      <c r="H458" t="str">
        <f>VLOOKUP(InputData[[#This Row],[PRODUCT ID]],MasterData[],3,0)</f>
        <v>Category02</v>
      </c>
      <c r="I458"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Row],[SELLING PRICE]]*InputData[[#This Row],[QUANTITY]]</f>
        <v>1130.04</v>
      </c>
      <c r="N458" s="7">
        <f>DAY(InputData[[#This Row],[DATE]])</f>
        <v>23</v>
      </c>
      <c r="O458" s="7" t="str">
        <f>TEXT(InputData[[#This Row],[DATE]],"MMM")</f>
        <v>Sep</v>
      </c>
      <c r="P458" s="7">
        <f>YEAR(InputData[[#This Row],[DATE]])</f>
        <v>2022</v>
      </c>
    </row>
    <row r="459" spans="1:16" x14ac:dyDescent="0.3">
      <c r="A459" s="2">
        <v>44828</v>
      </c>
      <c r="B459" s="3" t="s">
        <v>28</v>
      </c>
      <c r="C459" s="4">
        <v>14</v>
      </c>
      <c r="D459" s="4" t="s">
        <v>12</v>
      </c>
      <c r="E459" s="4" t="s">
        <v>8</v>
      </c>
      <c r="F459" s="5">
        <v>0</v>
      </c>
      <c r="G459" t="str">
        <f>VLOOKUP(InputData[[#This Row],[PRODUCT ID]],MasterData[],2,0)</f>
        <v>Product32</v>
      </c>
      <c r="H459" t="str">
        <f>VLOOKUP(InputData[[#This Row],[PRODUCT ID]],MasterData[],3,0)</f>
        <v>Category04</v>
      </c>
      <c r="I459"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Row],[SELLING PRICE]]*InputData[[#This Row],[QUANTITY]]</f>
        <v>1644.72</v>
      </c>
      <c r="N459" s="7">
        <f>DAY(InputData[[#This Row],[DATE]])</f>
        <v>24</v>
      </c>
      <c r="O459" s="7" t="str">
        <f>TEXT(InputData[[#This Row],[DATE]],"MMM")</f>
        <v>Sep</v>
      </c>
      <c r="P459" s="7">
        <f>YEAR(InputData[[#This Row],[DATE]])</f>
        <v>2022</v>
      </c>
    </row>
    <row r="460" spans="1:16" x14ac:dyDescent="0.3">
      <c r="A460" s="2">
        <v>44828</v>
      </c>
      <c r="B460" s="3" t="s">
        <v>28</v>
      </c>
      <c r="C460" s="4">
        <v>8</v>
      </c>
      <c r="D460" s="4" t="s">
        <v>12</v>
      </c>
      <c r="E460" s="4" t="s">
        <v>10</v>
      </c>
      <c r="F460" s="5">
        <v>0</v>
      </c>
      <c r="G460" t="str">
        <f>VLOOKUP(InputData[[#This Row],[PRODUCT ID]],MasterData[],2,0)</f>
        <v>Product32</v>
      </c>
      <c r="H460" t="str">
        <f>VLOOKUP(InputData[[#This Row],[PRODUCT ID]],MasterData[],3,0)</f>
        <v>Category04</v>
      </c>
      <c r="I460"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Row],[SELLING PRICE]]*InputData[[#This Row],[QUANTITY]]</f>
        <v>939.84</v>
      </c>
      <c r="N460" s="7">
        <f>DAY(InputData[[#This Row],[DATE]])</f>
        <v>24</v>
      </c>
      <c r="O460" s="7" t="str">
        <f>TEXT(InputData[[#This Row],[DATE]],"MMM")</f>
        <v>Sep</v>
      </c>
      <c r="P460" s="7">
        <f>YEAR(InputData[[#This Row],[DATE]])</f>
        <v>2022</v>
      </c>
    </row>
    <row r="461" spans="1:16" x14ac:dyDescent="0.3">
      <c r="A461" s="2">
        <v>44831</v>
      </c>
      <c r="B461" s="3" t="s">
        <v>53</v>
      </c>
      <c r="C461" s="4">
        <v>4</v>
      </c>
      <c r="D461" s="4" t="s">
        <v>12</v>
      </c>
      <c r="E461" s="4" t="s">
        <v>10</v>
      </c>
      <c r="F461" s="5">
        <v>0</v>
      </c>
      <c r="G461" t="str">
        <f>VLOOKUP(InputData[[#This Row],[PRODUCT ID]],MasterData[],2,0)</f>
        <v>Product36</v>
      </c>
      <c r="H461" t="str">
        <f>VLOOKUP(InputData[[#This Row],[PRODUCT ID]],MasterData[],3,0)</f>
        <v>Category04</v>
      </c>
      <c r="I461"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Row],[SELLING PRICE]]*InputData[[#This Row],[QUANTITY]]</f>
        <v>385.2</v>
      </c>
      <c r="N461" s="7">
        <f>DAY(InputData[[#This Row],[DATE]])</f>
        <v>27</v>
      </c>
      <c r="O461" s="7" t="str">
        <f>TEXT(InputData[[#This Row],[DATE]],"MMM")</f>
        <v>Sep</v>
      </c>
      <c r="P461" s="7">
        <f>YEAR(InputData[[#This Row],[DATE]])</f>
        <v>2022</v>
      </c>
    </row>
    <row r="462" spans="1:16" x14ac:dyDescent="0.3">
      <c r="A462" s="2">
        <v>44831</v>
      </c>
      <c r="B462" s="3" t="s">
        <v>21</v>
      </c>
      <c r="C462" s="4">
        <v>9</v>
      </c>
      <c r="D462" s="4" t="s">
        <v>12</v>
      </c>
      <c r="E462" s="4" t="s">
        <v>10</v>
      </c>
      <c r="F462" s="5">
        <v>0</v>
      </c>
      <c r="G462" t="str">
        <f>VLOOKUP(InputData[[#This Row],[PRODUCT ID]],MasterData[],2,0)</f>
        <v>Product44</v>
      </c>
      <c r="H462" t="str">
        <f>VLOOKUP(InputData[[#This Row],[PRODUCT ID]],MasterData[],3,0)</f>
        <v>Category05</v>
      </c>
      <c r="I462"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Row],[SELLING PRICE]]*InputData[[#This Row],[QUANTITY]]</f>
        <v>738.72</v>
      </c>
      <c r="N462" s="7">
        <f>DAY(InputData[[#This Row],[DATE]])</f>
        <v>27</v>
      </c>
      <c r="O462" s="7" t="str">
        <f>TEXT(InputData[[#This Row],[DATE]],"MMM")</f>
        <v>Sep</v>
      </c>
      <c r="P462" s="7">
        <f>YEAR(InputData[[#This Row],[DATE]])</f>
        <v>2022</v>
      </c>
    </row>
    <row r="463" spans="1:16" x14ac:dyDescent="0.3">
      <c r="A463" s="2">
        <v>44831</v>
      </c>
      <c r="B463" s="3" t="s">
        <v>9</v>
      </c>
      <c r="C463" s="4">
        <v>3</v>
      </c>
      <c r="D463" s="4" t="s">
        <v>7</v>
      </c>
      <c r="E463" s="4" t="s">
        <v>10</v>
      </c>
      <c r="F463" s="5">
        <v>0</v>
      </c>
      <c r="G463" t="str">
        <f>VLOOKUP(InputData[[#This Row],[PRODUCT ID]],MasterData[],2,0)</f>
        <v>Product38</v>
      </c>
      <c r="H463" t="str">
        <f>VLOOKUP(InputData[[#This Row],[PRODUCT ID]],MasterData[],3,0)</f>
        <v>Category05</v>
      </c>
      <c r="I463"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Row],[SELLING PRICE]]*InputData[[#This Row],[QUANTITY]]</f>
        <v>239.76</v>
      </c>
      <c r="N463" s="7">
        <f>DAY(InputData[[#This Row],[DATE]])</f>
        <v>27</v>
      </c>
      <c r="O463" s="7" t="str">
        <f>TEXT(InputData[[#This Row],[DATE]],"MMM")</f>
        <v>Sep</v>
      </c>
      <c r="P463" s="7">
        <f>YEAR(InputData[[#This Row],[DATE]])</f>
        <v>2022</v>
      </c>
    </row>
    <row r="464" spans="1:16" x14ac:dyDescent="0.3">
      <c r="A464" s="2">
        <v>44833</v>
      </c>
      <c r="B464" s="3" t="s">
        <v>23</v>
      </c>
      <c r="C464" s="4">
        <v>13</v>
      </c>
      <c r="D464" s="4" t="s">
        <v>12</v>
      </c>
      <c r="E464" s="4" t="s">
        <v>8</v>
      </c>
      <c r="F464" s="5">
        <v>0</v>
      </c>
      <c r="G464" t="str">
        <f>VLOOKUP(InputData[[#This Row],[PRODUCT ID]],MasterData[],2,0)</f>
        <v>Product34</v>
      </c>
      <c r="H464" t="str">
        <f>VLOOKUP(InputData[[#This Row],[PRODUCT ID]],MasterData[],3,0)</f>
        <v>Category04</v>
      </c>
      <c r="I464"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Row],[SELLING PRICE]]*InputData[[#This Row],[QUANTITY]]</f>
        <v>757.9</v>
      </c>
      <c r="N464" s="7">
        <f>DAY(InputData[[#This Row],[DATE]])</f>
        <v>29</v>
      </c>
      <c r="O464" s="7" t="str">
        <f>TEXT(InputData[[#This Row],[DATE]],"MMM")</f>
        <v>Sep</v>
      </c>
      <c r="P464" s="7">
        <f>YEAR(InputData[[#This Row],[DATE]])</f>
        <v>2022</v>
      </c>
    </row>
    <row r="465" spans="1:16" x14ac:dyDescent="0.3">
      <c r="A465" s="2">
        <v>44837</v>
      </c>
      <c r="B465" s="3" t="s">
        <v>41</v>
      </c>
      <c r="C465" s="4">
        <v>5</v>
      </c>
      <c r="D465" s="4" t="s">
        <v>12</v>
      </c>
      <c r="E465" s="4" t="s">
        <v>10</v>
      </c>
      <c r="F465" s="5">
        <v>0</v>
      </c>
      <c r="G465" t="str">
        <f>VLOOKUP(InputData[[#This Row],[PRODUCT ID]],MasterData[],2,0)</f>
        <v>Product11</v>
      </c>
      <c r="H465" t="str">
        <f>VLOOKUP(InputData[[#This Row],[PRODUCT ID]],MasterData[],3,0)</f>
        <v>Category02</v>
      </c>
      <c r="I465"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Row],[SELLING PRICE]]*InputData[[#This Row],[QUANTITY]]</f>
        <v>242</v>
      </c>
      <c r="N465" s="7">
        <f>DAY(InputData[[#This Row],[DATE]])</f>
        <v>3</v>
      </c>
      <c r="O465" s="7" t="str">
        <f>TEXT(InputData[[#This Row],[DATE]],"MMM")</f>
        <v>Oct</v>
      </c>
      <c r="P465" s="7">
        <f>YEAR(InputData[[#This Row],[DATE]])</f>
        <v>2022</v>
      </c>
    </row>
    <row r="466" spans="1:16" x14ac:dyDescent="0.3">
      <c r="A466" s="2">
        <v>44838</v>
      </c>
      <c r="B466" s="3" t="s">
        <v>46</v>
      </c>
      <c r="C466" s="4">
        <v>15</v>
      </c>
      <c r="D466" s="4" t="s">
        <v>12</v>
      </c>
      <c r="E466" s="4" t="s">
        <v>8</v>
      </c>
      <c r="F466" s="5">
        <v>0</v>
      </c>
      <c r="G466" t="str">
        <f>VLOOKUP(InputData[[#This Row],[PRODUCT ID]],MasterData[],2,0)</f>
        <v>Product07</v>
      </c>
      <c r="H466" t="str">
        <f>VLOOKUP(InputData[[#This Row],[PRODUCT ID]],MasterData[],3,0)</f>
        <v>Category01</v>
      </c>
      <c r="I466"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Row],[SELLING PRICE]]*InputData[[#This Row],[QUANTITY]]</f>
        <v>715.95</v>
      </c>
      <c r="N466" s="7">
        <f>DAY(InputData[[#This Row],[DATE]])</f>
        <v>4</v>
      </c>
      <c r="O466" s="7" t="str">
        <f>TEXT(InputData[[#This Row],[DATE]],"MMM")</f>
        <v>Oct</v>
      </c>
      <c r="P466" s="7">
        <f>YEAR(InputData[[#This Row],[DATE]])</f>
        <v>2022</v>
      </c>
    </row>
    <row r="467" spans="1:16" x14ac:dyDescent="0.3">
      <c r="A467" s="2">
        <v>44840</v>
      </c>
      <c r="B467" s="3" t="s">
        <v>14</v>
      </c>
      <c r="C467" s="4">
        <v>1</v>
      </c>
      <c r="D467" s="4" t="s">
        <v>12</v>
      </c>
      <c r="E467" s="4" t="s">
        <v>8</v>
      </c>
      <c r="F467" s="5">
        <v>0</v>
      </c>
      <c r="G467" t="str">
        <f>VLOOKUP(InputData[[#This Row],[PRODUCT ID]],MasterData[],2,0)</f>
        <v>Product35</v>
      </c>
      <c r="H467" t="str">
        <f>VLOOKUP(InputData[[#This Row],[PRODUCT ID]],MasterData[],3,0)</f>
        <v>Category04</v>
      </c>
      <c r="I46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Row],[SELLING PRICE]]*InputData[[#This Row],[QUANTITY]]</f>
        <v>6.7</v>
      </c>
      <c r="N467" s="7">
        <f>DAY(InputData[[#This Row],[DATE]])</f>
        <v>6</v>
      </c>
      <c r="O467" s="7" t="str">
        <f>TEXT(InputData[[#This Row],[DATE]],"MMM")</f>
        <v>Oct</v>
      </c>
      <c r="P467" s="7">
        <f>YEAR(InputData[[#This Row],[DATE]])</f>
        <v>2022</v>
      </c>
    </row>
    <row r="468" spans="1:16" x14ac:dyDescent="0.3">
      <c r="A468" s="2">
        <v>44843</v>
      </c>
      <c r="B468" s="3" t="s">
        <v>9</v>
      </c>
      <c r="C468" s="4">
        <v>14</v>
      </c>
      <c r="D468" s="4" t="s">
        <v>8</v>
      </c>
      <c r="E468" s="4" t="s">
        <v>8</v>
      </c>
      <c r="F468" s="5">
        <v>0</v>
      </c>
      <c r="G468" t="str">
        <f>VLOOKUP(InputData[[#This Row],[PRODUCT ID]],MasterData[],2,0)</f>
        <v>Product38</v>
      </c>
      <c r="H468" t="str">
        <f>VLOOKUP(InputData[[#This Row],[PRODUCT ID]],MasterData[],3,0)</f>
        <v>Category05</v>
      </c>
      <c r="I468"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Row],[SELLING PRICE]]*InputData[[#This Row],[QUANTITY]]</f>
        <v>1118.8800000000001</v>
      </c>
      <c r="N468" s="7">
        <f>DAY(InputData[[#This Row],[DATE]])</f>
        <v>9</v>
      </c>
      <c r="O468" s="7" t="str">
        <f>TEXT(InputData[[#This Row],[DATE]],"MMM")</f>
        <v>Oct</v>
      </c>
      <c r="P468" s="7">
        <f>YEAR(InputData[[#This Row],[DATE]])</f>
        <v>2022</v>
      </c>
    </row>
    <row r="469" spans="1:16" x14ac:dyDescent="0.3">
      <c r="A469" s="2">
        <v>44844</v>
      </c>
      <c r="B469" s="3" t="s">
        <v>50</v>
      </c>
      <c r="C469" s="4">
        <v>9</v>
      </c>
      <c r="D469" s="4" t="s">
        <v>12</v>
      </c>
      <c r="E469" s="4" t="s">
        <v>8</v>
      </c>
      <c r="F469" s="5">
        <v>0</v>
      </c>
      <c r="G469" t="str">
        <f>VLOOKUP(InputData[[#This Row],[PRODUCT ID]],MasterData[],2,0)</f>
        <v>Product19</v>
      </c>
      <c r="H469" t="str">
        <f>VLOOKUP(InputData[[#This Row],[PRODUCT ID]],MasterData[],3,0)</f>
        <v>Category02</v>
      </c>
      <c r="I469"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Row],[SELLING PRICE]]*InputData[[#This Row],[QUANTITY]]</f>
        <v>1890</v>
      </c>
      <c r="N469" s="7">
        <f>DAY(InputData[[#This Row],[DATE]])</f>
        <v>10</v>
      </c>
      <c r="O469" s="7" t="str">
        <f>TEXT(InputData[[#This Row],[DATE]],"MMM")</f>
        <v>Oct</v>
      </c>
      <c r="P469" s="7">
        <f>YEAR(InputData[[#This Row],[DATE]])</f>
        <v>2022</v>
      </c>
    </row>
    <row r="470" spans="1:16" x14ac:dyDescent="0.3">
      <c r="A470" s="2">
        <v>44844</v>
      </c>
      <c r="B470" s="3" t="s">
        <v>21</v>
      </c>
      <c r="C470" s="4">
        <v>12</v>
      </c>
      <c r="D470" s="4" t="s">
        <v>8</v>
      </c>
      <c r="E470" s="4" t="s">
        <v>8</v>
      </c>
      <c r="F470" s="5">
        <v>0</v>
      </c>
      <c r="G470" t="str">
        <f>VLOOKUP(InputData[[#This Row],[PRODUCT ID]],MasterData[],2,0)</f>
        <v>Product44</v>
      </c>
      <c r="H470" t="str">
        <f>VLOOKUP(InputData[[#This Row],[PRODUCT ID]],MasterData[],3,0)</f>
        <v>Category05</v>
      </c>
      <c r="I470"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Row],[SELLING PRICE]]*InputData[[#This Row],[QUANTITY]]</f>
        <v>984.96</v>
      </c>
      <c r="N470" s="7">
        <f>DAY(InputData[[#This Row],[DATE]])</f>
        <v>10</v>
      </c>
      <c r="O470" s="7" t="str">
        <f>TEXT(InputData[[#This Row],[DATE]],"MMM")</f>
        <v>Oct</v>
      </c>
      <c r="P470" s="7">
        <f>YEAR(InputData[[#This Row],[DATE]])</f>
        <v>2022</v>
      </c>
    </row>
    <row r="471" spans="1:16" x14ac:dyDescent="0.3">
      <c r="A471" s="2">
        <v>44845</v>
      </c>
      <c r="B471" s="3" t="s">
        <v>35</v>
      </c>
      <c r="C471" s="4">
        <v>10</v>
      </c>
      <c r="D471" s="4" t="s">
        <v>12</v>
      </c>
      <c r="E471" s="4" t="s">
        <v>8</v>
      </c>
      <c r="F471" s="5">
        <v>0</v>
      </c>
      <c r="G471" t="str">
        <f>VLOOKUP(InputData[[#This Row],[PRODUCT ID]],MasterData[],2,0)</f>
        <v>Product08</v>
      </c>
      <c r="H471" t="str">
        <f>VLOOKUP(InputData[[#This Row],[PRODUCT ID]],MasterData[],3,0)</f>
        <v>Category01</v>
      </c>
      <c r="I471"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Row],[SELLING PRICE]]*InputData[[#This Row],[QUANTITY]]</f>
        <v>946.2</v>
      </c>
      <c r="N471" s="7">
        <f>DAY(InputData[[#This Row],[DATE]])</f>
        <v>11</v>
      </c>
      <c r="O471" s="7" t="str">
        <f>TEXT(InputData[[#This Row],[DATE]],"MMM")</f>
        <v>Oct</v>
      </c>
      <c r="P471" s="7">
        <f>YEAR(InputData[[#This Row],[DATE]])</f>
        <v>2022</v>
      </c>
    </row>
    <row r="472" spans="1:16" x14ac:dyDescent="0.3">
      <c r="A472" s="2">
        <v>44847</v>
      </c>
      <c r="B472" s="3" t="s">
        <v>39</v>
      </c>
      <c r="C472" s="4">
        <v>15</v>
      </c>
      <c r="D472" s="4" t="s">
        <v>8</v>
      </c>
      <c r="E472" s="4" t="s">
        <v>8</v>
      </c>
      <c r="F472" s="5">
        <v>0</v>
      </c>
      <c r="G472" t="str">
        <f>VLOOKUP(InputData[[#This Row],[PRODUCT ID]],MasterData[],2,0)</f>
        <v>Product02</v>
      </c>
      <c r="H472" t="str">
        <f>VLOOKUP(InputData[[#This Row],[PRODUCT ID]],MasterData[],3,0)</f>
        <v>Category01</v>
      </c>
      <c r="I472"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Row],[SELLING PRICE]]*InputData[[#This Row],[QUANTITY]]</f>
        <v>2142</v>
      </c>
      <c r="N472" s="7">
        <f>DAY(InputData[[#This Row],[DATE]])</f>
        <v>13</v>
      </c>
      <c r="O472" s="7" t="str">
        <f>TEXT(InputData[[#This Row],[DATE]],"MMM")</f>
        <v>Oct</v>
      </c>
      <c r="P472" s="7">
        <f>YEAR(InputData[[#This Row],[DATE]])</f>
        <v>2022</v>
      </c>
    </row>
    <row r="473" spans="1:16" x14ac:dyDescent="0.3">
      <c r="A473" s="2">
        <v>44848</v>
      </c>
      <c r="B473" s="3" t="s">
        <v>21</v>
      </c>
      <c r="C473" s="4">
        <v>15</v>
      </c>
      <c r="D473" s="4" t="s">
        <v>7</v>
      </c>
      <c r="E473" s="4" t="s">
        <v>8</v>
      </c>
      <c r="F473" s="5">
        <v>0</v>
      </c>
      <c r="G473" t="str">
        <f>VLOOKUP(InputData[[#This Row],[PRODUCT ID]],MasterData[],2,0)</f>
        <v>Product44</v>
      </c>
      <c r="H473" t="str">
        <f>VLOOKUP(InputData[[#This Row],[PRODUCT ID]],MasterData[],3,0)</f>
        <v>Category05</v>
      </c>
      <c r="I473"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Row],[SELLING PRICE]]*InputData[[#This Row],[QUANTITY]]</f>
        <v>1231.2</v>
      </c>
      <c r="N473" s="7">
        <f>DAY(InputData[[#This Row],[DATE]])</f>
        <v>14</v>
      </c>
      <c r="O473" s="7" t="str">
        <f>TEXT(InputData[[#This Row],[DATE]],"MMM")</f>
        <v>Oct</v>
      </c>
      <c r="P473" s="7">
        <f>YEAR(InputData[[#This Row],[DATE]])</f>
        <v>2022</v>
      </c>
    </row>
    <row r="474" spans="1:16" x14ac:dyDescent="0.3">
      <c r="A474" s="2">
        <v>44849</v>
      </c>
      <c r="B474" s="3" t="s">
        <v>37</v>
      </c>
      <c r="C474" s="4">
        <v>10</v>
      </c>
      <c r="D474" s="4" t="s">
        <v>12</v>
      </c>
      <c r="E474" s="4" t="s">
        <v>10</v>
      </c>
      <c r="F474" s="5">
        <v>0</v>
      </c>
      <c r="G474" t="str">
        <f>VLOOKUP(InputData[[#This Row],[PRODUCT ID]],MasterData[],2,0)</f>
        <v>Product15</v>
      </c>
      <c r="H474" t="str">
        <f>VLOOKUP(InputData[[#This Row],[PRODUCT ID]],MasterData[],3,0)</f>
        <v>Category02</v>
      </c>
      <c r="I474"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Row],[SELLING PRICE]]*InputData[[#This Row],[QUANTITY]]</f>
        <v>157.19999999999999</v>
      </c>
      <c r="N474" s="7">
        <f>DAY(InputData[[#This Row],[DATE]])</f>
        <v>15</v>
      </c>
      <c r="O474" s="7" t="str">
        <f>TEXT(InputData[[#This Row],[DATE]],"MMM")</f>
        <v>Oct</v>
      </c>
      <c r="P474" s="7">
        <f>YEAR(InputData[[#This Row],[DATE]])</f>
        <v>2022</v>
      </c>
    </row>
    <row r="475" spans="1:16" x14ac:dyDescent="0.3">
      <c r="A475" s="2">
        <v>44850</v>
      </c>
      <c r="B475" s="3" t="s">
        <v>53</v>
      </c>
      <c r="C475" s="4">
        <v>3</v>
      </c>
      <c r="D475" s="4" t="s">
        <v>8</v>
      </c>
      <c r="E475" s="4" t="s">
        <v>8</v>
      </c>
      <c r="F475" s="5">
        <v>0</v>
      </c>
      <c r="G475" t="str">
        <f>VLOOKUP(InputData[[#This Row],[PRODUCT ID]],MasterData[],2,0)</f>
        <v>Product36</v>
      </c>
      <c r="H475" t="str">
        <f>VLOOKUP(InputData[[#This Row],[PRODUCT ID]],MasterData[],3,0)</f>
        <v>Category04</v>
      </c>
      <c r="I475"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Row],[SELLING PRICE]]*InputData[[#This Row],[QUANTITY]]</f>
        <v>288.89999999999998</v>
      </c>
      <c r="N475" s="7">
        <f>DAY(InputData[[#This Row],[DATE]])</f>
        <v>16</v>
      </c>
      <c r="O475" s="7" t="str">
        <f>TEXT(InputData[[#This Row],[DATE]],"MMM")</f>
        <v>Oct</v>
      </c>
      <c r="P475" s="7">
        <f>YEAR(InputData[[#This Row],[DATE]])</f>
        <v>2022</v>
      </c>
    </row>
    <row r="476" spans="1:16" x14ac:dyDescent="0.3">
      <c r="A476" s="2">
        <v>44857</v>
      </c>
      <c r="B476" s="3" t="s">
        <v>6</v>
      </c>
      <c r="C476" s="4">
        <v>14</v>
      </c>
      <c r="D476" s="4" t="s">
        <v>8</v>
      </c>
      <c r="E476" s="4" t="s">
        <v>10</v>
      </c>
      <c r="F476" s="5">
        <v>0</v>
      </c>
      <c r="G476" t="str">
        <f>VLOOKUP(InputData[[#This Row],[PRODUCT ID]],MasterData[],2,0)</f>
        <v>Product24</v>
      </c>
      <c r="H476" t="str">
        <f>VLOOKUP(InputData[[#This Row],[PRODUCT ID]],MasterData[],3,0)</f>
        <v>Category03</v>
      </c>
      <c r="I476"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Row],[SELLING PRICE]]*InputData[[#This Row],[QUANTITY]]</f>
        <v>2197.44</v>
      </c>
      <c r="N476" s="7">
        <f>DAY(InputData[[#This Row],[DATE]])</f>
        <v>23</v>
      </c>
      <c r="O476" s="7" t="str">
        <f>TEXT(InputData[[#This Row],[DATE]],"MMM")</f>
        <v>Oct</v>
      </c>
      <c r="P476" s="7">
        <f>YEAR(InputData[[#This Row],[DATE]])</f>
        <v>2022</v>
      </c>
    </row>
    <row r="477" spans="1:16" x14ac:dyDescent="0.3">
      <c r="A477" s="2">
        <v>44864</v>
      </c>
      <c r="B477" s="3" t="s">
        <v>20</v>
      </c>
      <c r="C477" s="4">
        <v>3</v>
      </c>
      <c r="D477" s="4" t="s">
        <v>12</v>
      </c>
      <c r="E477" s="4" t="s">
        <v>10</v>
      </c>
      <c r="F477" s="5">
        <v>0</v>
      </c>
      <c r="G477" t="str">
        <f>VLOOKUP(InputData[[#This Row],[PRODUCT ID]],MasterData[],2,0)</f>
        <v>Product42</v>
      </c>
      <c r="H477" t="str">
        <f>VLOOKUP(InputData[[#This Row],[PRODUCT ID]],MasterData[],3,0)</f>
        <v>Category05</v>
      </c>
      <c r="I47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Row],[SELLING PRICE]]*InputData[[#This Row],[QUANTITY]]</f>
        <v>486</v>
      </c>
      <c r="N477" s="7">
        <f>DAY(InputData[[#This Row],[DATE]])</f>
        <v>30</v>
      </c>
      <c r="O477" s="7" t="str">
        <f>TEXT(InputData[[#This Row],[DATE]],"MMM")</f>
        <v>Oct</v>
      </c>
      <c r="P477" s="7">
        <f>YEAR(InputData[[#This Row],[DATE]])</f>
        <v>2022</v>
      </c>
    </row>
    <row r="478" spans="1:16" x14ac:dyDescent="0.3">
      <c r="A478" s="2">
        <v>44865</v>
      </c>
      <c r="B478" s="3" t="s">
        <v>9</v>
      </c>
      <c r="C478" s="4">
        <v>8</v>
      </c>
      <c r="D478" s="4" t="s">
        <v>12</v>
      </c>
      <c r="E478" s="4" t="s">
        <v>8</v>
      </c>
      <c r="F478" s="5">
        <v>0</v>
      </c>
      <c r="G478" t="str">
        <f>VLOOKUP(InputData[[#This Row],[PRODUCT ID]],MasterData[],2,0)</f>
        <v>Product38</v>
      </c>
      <c r="H478" t="str">
        <f>VLOOKUP(InputData[[#This Row],[PRODUCT ID]],MasterData[],3,0)</f>
        <v>Category05</v>
      </c>
      <c r="I478"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Row],[SELLING PRICE]]*InputData[[#This Row],[QUANTITY]]</f>
        <v>639.36</v>
      </c>
      <c r="N478" s="7">
        <f>DAY(InputData[[#This Row],[DATE]])</f>
        <v>31</v>
      </c>
      <c r="O478" s="7" t="str">
        <f>TEXT(InputData[[#This Row],[DATE]],"MMM")</f>
        <v>Oct</v>
      </c>
      <c r="P478" s="7">
        <f>YEAR(InputData[[#This Row],[DATE]])</f>
        <v>2022</v>
      </c>
    </row>
    <row r="479" spans="1:16" x14ac:dyDescent="0.3">
      <c r="A479" s="2">
        <v>44866</v>
      </c>
      <c r="B479" s="3" t="s">
        <v>45</v>
      </c>
      <c r="C479" s="4">
        <v>15</v>
      </c>
      <c r="D479" s="4" t="s">
        <v>7</v>
      </c>
      <c r="E479" s="4" t="s">
        <v>8</v>
      </c>
      <c r="F479" s="5">
        <v>0</v>
      </c>
      <c r="G479" t="str">
        <f>VLOOKUP(InputData[[#This Row],[PRODUCT ID]],MasterData[],2,0)</f>
        <v>Product12</v>
      </c>
      <c r="H479" t="str">
        <f>VLOOKUP(InputData[[#This Row],[PRODUCT ID]],MasterData[],3,0)</f>
        <v>Category02</v>
      </c>
      <c r="I479"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Row],[SELLING PRICE]]*InputData[[#This Row],[QUANTITY]]</f>
        <v>1412.55</v>
      </c>
      <c r="N479" s="7">
        <f>DAY(InputData[[#This Row],[DATE]])</f>
        <v>1</v>
      </c>
      <c r="O479" s="7" t="str">
        <f>TEXT(InputData[[#This Row],[DATE]],"MMM")</f>
        <v>Nov</v>
      </c>
      <c r="P479" s="7">
        <f>YEAR(InputData[[#This Row],[DATE]])</f>
        <v>2022</v>
      </c>
    </row>
    <row r="480" spans="1:16" x14ac:dyDescent="0.3">
      <c r="A480" s="2">
        <v>44867</v>
      </c>
      <c r="B480" s="3" t="s">
        <v>37</v>
      </c>
      <c r="C480" s="4">
        <v>15</v>
      </c>
      <c r="D480" s="4" t="s">
        <v>7</v>
      </c>
      <c r="E480" s="4" t="s">
        <v>10</v>
      </c>
      <c r="F480" s="5">
        <v>0</v>
      </c>
      <c r="G480" t="str">
        <f>VLOOKUP(InputData[[#This Row],[PRODUCT ID]],MasterData[],2,0)</f>
        <v>Product15</v>
      </c>
      <c r="H480" t="str">
        <f>VLOOKUP(InputData[[#This Row],[PRODUCT ID]],MasterData[],3,0)</f>
        <v>Category02</v>
      </c>
      <c r="I480"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Row],[SELLING PRICE]]*InputData[[#This Row],[QUANTITY]]</f>
        <v>235.79999999999998</v>
      </c>
      <c r="N480" s="7">
        <f>DAY(InputData[[#This Row],[DATE]])</f>
        <v>2</v>
      </c>
      <c r="O480" s="7" t="str">
        <f>TEXT(InputData[[#This Row],[DATE]],"MMM")</f>
        <v>Nov</v>
      </c>
      <c r="P480" s="7">
        <f>YEAR(InputData[[#This Row],[DATE]])</f>
        <v>2022</v>
      </c>
    </row>
    <row r="481" spans="1:16" x14ac:dyDescent="0.3">
      <c r="A481" s="2">
        <v>44867</v>
      </c>
      <c r="B481" s="3" t="s">
        <v>38</v>
      </c>
      <c r="C481" s="4">
        <v>15</v>
      </c>
      <c r="D481" s="4" t="s">
        <v>12</v>
      </c>
      <c r="E481" s="4" t="s">
        <v>10</v>
      </c>
      <c r="F481" s="5">
        <v>0</v>
      </c>
      <c r="G481" t="str">
        <f>VLOOKUP(InputData[[#This Row],[PRODUCT ID]],MasterData[],2,0)</f>
        <v>Product30</v>
      </c>
      <c r="H481" t="str">
        <f>VLOOKUP(InputData[[#This Row],[PRODUCT ID]],MasterData[],3,0)</f>
        <v>Category04</v>
      </c>
      <c r="I481"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Row],[SELLING PRICE]]*InputData[[#This Row],[QUANTITY]]</f>
        <v>3019.2</v>
      </c>
      <c r="N481" s="7">
        <f>DAY(InputData[[#This Row],[DATE]])</f>
        <v>2</v>
      </c>
      <c r="O481" s="7" t="str">
        <f>TEXT(InputData[[#This Row],[DATE]],"MMM")</f>
        <v>Nov</v>
      </c>
      <c r="P481" s="7">
        <f>YEAR(InputData[[#This Row],[DATE]])</f>
        <v>2022</v>
      </c>
    </row>
    <row r="482" spans="1:16" x14ac:dyDescent="0.3">
      <c r="A482" s="2">
        <v>44867</v>
      </c>
      <c r="B482" s="3" t="s">
        <v>14</v>
      </c>
      <c r="C482" s="4">
        <v>5</v>
      </c>
      <c r="D482" s="4" t="s">
        <v>12</v>
      </c>
      <c r="E482" s="4" t="s">
        <v>10</v>
      </c>
      <c r="F482" s="5">
        <v>0</v>
      </c>
      <c r="G482" t="str">
        <f>VLOOKUP(InputData[[#This Row],[PRODUCT ID]],MasterData[],2,0)</f>
        <v>Product35</v>
      </c>
      <c r="H482" t="str">
        <f>VLOOKUP(InputData[[#This Row],[PRODUCT ID]],MasterData[],3,0)</f>
        <v>Category04</v>
      </c>
      <c r="I482"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Row],[SELLING PRICE]]*InputData[[#This Row],[QUANTITY]]</f>
        <v>33.5</v>
      </c>
      <c r="N482" s="7">
        <f>DAY(InputData[[#This Row],[DATE]])</f>
        <v>2</v>
      </c>
      <c r="O482" s="7" t="str">
        <f>TEXT(InputData[[#This Row],[DATE]],"MMM")</f>
        <v>Nov</v>
      </c>
      <c r="P482" s="7">
        <f>YEAR(InputData[[#This Row],[DATE]])</f>
        <v>2022</v>
      </c>
    </row>
    <row r="483" spans="1:16" x14ac:dyDescent="0.3">
      <c r="A483" s="2">
        <v>44868</v>
      </c>
      <c r="B483" s="3" t="s">
        <v>24</v>
      </c>
      <c r="C483" s="4">
        <v>11</v>
      </c>
      <c r="D483" s="4" t="s">
        <v>8</v>
      </c>
      <c r="E483" s="4" t="s">
        <v>8</v>
      </c>
      <c r="F483" s="5">
        <v>0</v>
      </c>
      <c r="G483" t="str">
        <f>VLOOKUP(InputData[[#This Row],[PRODUCT ID]],MasterData[],2,0)</f>
        <v>Product20</v>
      </c>
      <c r="H483" t="str">
        <f>VLOOKUP(InputData[[#This Row],[PRODUCT ID]],MasterData[],3,0)</f>
        <v>Category03</v>
      </c>
      <c r="I483"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Row],[SELLING PRICE]]*InputData[[#This Row],[QUANTITY]]</f>
        <v>838.75</v>
      </c>
      <c r="N483" s="7">
        <f>DAY(InputData[[#This Row],[DATE]])</f>
        <v>3</v>
      </c>
      <c r="O483" s="7" t="str">
        <f>TEXT(InputData[[#This Row],[DATE]],"MMM")</f>
        <v>Nov</v>
      </c>
      <c r="P483" s="7">
        <f>YEAR(InputData[[#This Row],[DATE]])</f>
        <v>2022</v>
      </c>
    </row>
    <row r="484" spans="1:16" x14ac:dyDescent="0.3">
      <c r="A484" s="2">
        <v>44869</v>
      </c>
      <c r="B484" s="3" t="s">
        <v>35</v>
      </c>
      <c r="C484" s="4">
        <v>10</v>
      </c>
      <c r="D484" s="4" t="s">
        <v>12</v>
      </c>
      <c r="E484" s="4" t="s">
        <v>8</v>
      </c>
      <c r="F484" s="5">
        <v>0</v>
      </c>
      <c r="G484" t="str">
        <f>VLOOKUP(InputData[[#This Row],[PRODUCT ID]],MasterData[],2,0)</f>
        <v>Product08</v>
      </c>
      <c r="H484" t="str">
        <f>VLOOKUP(InputData[[#This Row],[PRODUCT ID]],MasterData[],3,0)</f>
        <v>Category01</v>
      </c>
      <c r="I484"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Row],[SELLING PRICE]]*InputData[[#This Row],[QUANTITY]]</f>
        <v>946.2</v>
      </c>
      <c r="N484" s="7">
        <f>DAY(InputData[[#This Row],[DATE]])</f>
        <v>4</v>
      </c>
      <c r="O484" s="7" t="str">
        <f>TEXT(InputData[[#This Row],[DATE]],"MMM")</f>
        <v>Nov</v>
      </c>
      <c r="P484" s="7">
        <f>YEAR(InputData[[#This Row],[DATE]])</f>
        <v>2022</v>
      </c>
    </row>
    <row r="485" spans="1:16" x14ac:dyDescent="0.3">
      <c r="A485" s="2">
        <v>44870</v>
      </c>
      <c r="B485" s="3" t="s">
        <v>50</v>
      </c>
      <c r="C485" s="4">
        <v>15</v>
      </c>
      <c r="D485" s="4" t="s">
        <v>12</v>
      </c>
      <c r="E485" s="4" t="s">
        <v>10</v>
      </c>
      <c r="F485" s="5">
        <v>0</v>
      </c>
      <c r="G485" t="str">
        <f>VLOOKUP(InputData[[#This Row],[PRODUCT ID]],MasterData[],2,0)</f>
        <v>Product19</v>
      </c>
      <c r="H485" t="str">
        <f>VLOOKUP(InputData[[#This Row],[PRODUCT ID]],MasterData[],3,0)</f>
        <v>Category02</v>
      </c>
      <c r="I485"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Row],[SELLING PRICE]]*InputData[[#This Row],[QUANTITY]]</f>
        <v>3150</v>
      </c>
      <c r="N485" s="7">
        <f>DAY(InputData[[#This Row],[DATE]])</f>
        <v>5</v>
      </c>
      <c r="O485" s="7" t="str">
        <f>TEXT(InputData[[#This Row],[DATE]],"MMM")</f>
        <v>Nov</v>
      </c>
      <c r="P485" s="7">
        <f>YEAR(InputData[[#This Row],[DATE]])</f>
        <v>2022</v>
      </c>
    </row>
    <row r="486" spans="1:16" x14ac:dyDescent="0.3">
      <c r="A486" s="2">
        <v>44871</v>
      </c>
      <c r="B486" s="3" t="s">
        <v>33</v>
      </c>
      <c r="C486" s="4">
        <v>13</v>
      </c>
      <c r="D486" s="4" t="s">
        <v>12</v>
      </c>
      <c r="E486" s="4" t="s">
        <v>10</v>
      </c>
      <c r="F486" s="5">
        <v>0</v>
      </c>
      <c r="G486" t="str">
        <f>VLOOKUP(InputData[[#This Row],[PRODUCT ID]],MasterData[],2,0)</f>
        <v>Product43</v>
      </c>
      <c r="H486" t="str">
        <f>VLOOKUP(InputData[[#This Row],[PRODUCT ID]],MasterData[],3,0)</f>
        <v>Category05</v>
      </c>
      <c r="I486"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Row],[SELLING PRICE]]*InputData[[#This Row],[QUANTITY]]</f>
        <v>1080.04</v>
      </c>
      <c r="N486" s="7">
        <f>DAY(InputData[[#This Row],[DATE]])</f>
        <v>6</v>
      </c>
      <c r="O486" s="7" t="str">
        <f>TEXT(InputData[[#This Row],[DATE]],"MMM")</f>
        <v>Nov</v>
      </c>
      <c r="P486" s="7">
        <f>YEAR(InputData[[#This Row],[DATE]])</f>
        <v>2022</v>
      </c>
    </row>
    <row r="487" spans="1:16" x14ac:dyDescent="0.3">
      <c r="A487" s="2">
        <v>44871</v>
      </c>
      <c r="B487" s="3" t="s">
        <v>37</v>
      </c>
      <c r="C487" s="4">
        <v>13</v>
      </c>
      <c r="D487" s="4" t="s">
        <v>8</v>
      </c>
      <c r="E487" s="4" t="s">
        <v>8</v>
      </c>
      <c r="F487" s="5">
        <v>0</v>
      </c>
      <c r="G487" t="str">
        <f>VLOOKUP(InputData[[#This Row],[PRODUCT ID]],MasterData[],2,0)</f>
        <v>Product15</v>
      </c>
      <c r="H487" t="str">
        <f>VLOOKUP(InputData[[#This Row],[PRODUCT ID]],MasterData[],3,0)</f>
        <v>Category02</v>
      </c>
      <c r="I48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Row],[SELLING PRICE]]*InputData[[#This Row],[QUANTITY]]</f>
        <v>204.35999999999999</v>
      </c>
      <c r="N487" s="7">
        <f>DAY(InputData[[#This Row],[DATE]])</f>
        <v>6</v>
      </c>
      <c r="O487" s="7" t="str">
        <f>TEXT(InputData[[#This Row],[DATE]],"MMM")</f>
        <v>Nov</v>
      </c>
      <c r="P487" s="7">
        <f>YEAR(InputData[[#This Row],[DATE]])</f>
        <v>2022</v>
      </c>
    </row>
    <row r="488" spans="1:16" x14ac:dyDescent="0.3">
      <c r="A488" s="2">
        <v>44871</v>
      </c>
      <c r="B488" s="3" t="s">
        <v>20</v>
      </c>
      <c r="C488" s="4">
        <v>13</v>
      </c>
      <c r="D488" s="4" t="s">
        <v>12</v>
      </c>
      <c r="E488" s="4" t="s">
        <v>10</v>
      </c>
      <c r="F488" s="5">
        <v>0</v>
      </c>
      <c r="G488" t="str">
        <f>VLOOKUP(InputData[[#This Row],[PRODUCT ID]],MasterData[],2,0)</f>
        <v>Product42</v>
      </c>
      <c r="H488" t="str">
        <f>VLOOKUP(InputData[[#This Row],[PRODUCT ID]],MasterData[],3,0)</f>
        <v>Category05</v>
      </c>
      <c r="I488"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Row],[SELLING PRICE]]*InputData[[#This Row],[QUANTITY]]</f>
        <v>2106</v>
      </c>
      <c r="N488" s="7">
        <f>DAY(InputData[[#This Row],[DATE]])</f>
        <v>6</v>
      </c>
      <c r="O488" s="7" t="str">
        <f>TEXT(InputData[[#This Row],[DATE]],"MMM")</f>
        <v>Nov</v>
      </c>
      <c r="P488" s="7">
        <f>YEAR(InputData[[#This Row],[DATE]])</f>
        <v>2022</v>
      </c>
    </row>
    <row r="489" spans="1:16" x14ac:dyDescent="0.3">
      <c r="A489" s="2">
        <v>44872</v>
      </c>
      <c r="B489" s="3" t="s">
        <v>27</v>
      </c>
      <c r="C489" s="4">
        <v>13</v>
      </c>
      <c r="D489" s="4" t="s">
        <v>8</v>
      </c>
      <c r="E489" s="4" t="s">
        <v>10</v>
      </c>
      <c r="F489" s="5">
        <v>0</v>
      </c>
      <c r="G489" t="str">
        <f>VLOOKUP(InputData[[#This Row],[PRODUCT ID]],MasterData[],2,0)</f>
        <v>Product40</v>
      </c>
      <c r="H489" t="str">
        <f>VLOOKUP(InputData[[#This Row],[PRODUCT ID]],MasterData[],3,0)</f>
        <v>Category05</v>
      </c>
      <c r="I489"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Row],[SELLING PRICE]]*InputData[[#This Row],[QUANTITY]]</f>
        <v>1497.6000000000001</v>
      </c>
      <c r="N489" s="7">
        <f>DAY(InputData[[#This Row],[DATE]])</f>
        <v>7</v>
      </c>
      <c r="O489" s="7" t="str">
        <f>TEXT(InputData[[#This Row],[DATE]],"MMM")</f>
        <v>Nov</v>
      </c>
      <c r="P489" s="7">
        <f>YEAR(InputData[[#This Row],[DATE]])</f>
        <v>2022</v>
      </c>
    </row>
    <row r="490" spans="1:16" x14ac:dyDescent="0.3">
      <c r="A490" s="2">
        <v>44873</v>
      </c>
      <c r="B490" s="3" t="s">
        <v>53</v>
      </c>
      <c r="C490" s="4">
        <v>11</v>
      </c>
      <c r="D490" s="4" t="s">
        <v>7</v>
      </c>
      <c r="E490" s="4" t="s">
        <v>10</v>
      </c>
      <c r="F490" s="5">
        <v>0</v>
      </c>
      <c r="G490" t="str">
        <f>VLOOKUP(InputData[[#This Row],[PRODUCT ID]],MasterData[],2,0)</f>
        <v>Product36</v>
      </c>
      <c r="H490" t="str">
        <f>VLOOKUP(InputData[[#This Row],[PRODUCT ID]],MasterData[],3,0)</f>
        <v>Category04</v>
      </c>
      <c r="I490"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Row],[SELLING PRICE]]*InputData[[#This Row],[QUANTITY]]</f>
        <v>1059.3</v>
      </c>
      <c r="N490" s="7">
        <f>DAY(InputData[[#This Row],[DATE]])</f>
        <v>8</v>
      </c>
      <c r="O490" s="7" t="str">
        <f>TEXT(InputData[[#This Row],[DATE]],"MMM")</f>
        <v>Nov</v>
      </c>
      <c r="P490" s="7">
        <f>YEAR(InputData[[#This Row],[DATE]])</f>
        <v>2022</v>
      </c>
    </row>
    <row r="491" spans="1:16" x14ac:dyDescent="0.3">
      <c r="A491" s="2">
        <v>44873</v>
      </c>
      <c r="B491" s="3" t="s">
        <v>50</v>
      </c>
      <c r="C491" s="4">
        <v>10</v>
      </c>
      <c r="D491" s="4" t="s">
        <v>7</v>
      </c>
      <c r="E491" s="4" t="s">
        <v>8</v>
      </c>
      <c r="F491" s="5">
        <v>0</v>
      </c>
      <c r="G491" t="str">
        <f>VLOOKUP(InputData[[#This Row],[PRODUCT ID]],MasterData[],2,0)</f>
        <v>Product19</v>
      </c>
      <c r="H491" t="str">
        <f>VLOOKUP(InputData[[#This Row],[PRODUCT ID]],MasterData[],3,0)</f>
        <v>Category02</v>
      </c>
      <c r="I491"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Row],[SELLING PRICE]]*InputData[[#This Row],[QUANTITY]]</f>
        <v>2100</v>
      </c>
      <c r="N491" s="7">
        <f>DAY(InputData[[#This Row],[DATE]])</f>
        <v>8</v>
      </c>
      <c r="O491" s="7" t="str">
        <f>TEXT(InputData[[#This Row],[DATE]],"MMM")</f>
        <v>Nov</v>
      </c>
      <c r="P491" s="7">
        <f>YEAR(InputData[[#This Row],[DATE]])</f>
        <v>2022</v>
      </c>
    </row>
    <row r="492" spans="1:16" x14ac:dyDescent="0.3">
      <c r="A492" s="2">
        <v>44874</v>
      </c>
      <c r="B492" s="3" t="s">
        <v>36</v>
      </c>
      <c r="C492" s="4">
        <v>8</v>
      </c>
      <c r="D492" s="4" t="s">
        <v>8</v>
      </c>
      <c r="E492" s="4" t="s">
        <v>10</v>
      </c>
      <c r="F492" s="5">
        <v>0</v>
      </c>
      <c r="G492" t="str">
        <f>VLOOKUP(InputData[[#This Row],[PRODUCT ID]],MasterData[],2,0)</f>
        <v>Product27</v>
      </c>
      <c r="H492" t="str">
        <f>VLOOKUP(InputData[[#This Row],[PRODUCT ID]],MasterData[],3,0)</f>
        <v>Category04</v>
      </c>
      <c r="I492"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Row],[SELLING PRICE]]*InputData[[#This Row],[QUANTITY]]</f>
        <v>456.96000000000004</v>
      </c>
      <c r="N492" s="7">
        <f>DAY(InputData[[#This Row],[DATE]])</f>
        <v>9</v>
      </c>
      <c r="O492" s="7" t="str">
        <f>TEXT(InputData[[#This Row],[DATE]],"MMM")</f>
        <v>Nov</v>
      </c>
      <c r="P492" s="7">
        <f>YEAR(InputData[[#This Row],[DATE]])</f>
        <v>2022</v>
      </c>
    </row>
    <row r="493" spans="1:16" x14ac:dyDescent="0.3">
      <c r="A493" s="2">
        <v>44875</v>
      </c>
      <c r="B493" s="3" t="s">
        <v>40</v>
      </c>
      <c r="C493" s="4">
        <v>7</v>
      </c>
      <c r="D493" s="4" t="s">
        <v>12</v>
      </c>
      <c r="E493" s="4" t="s">
        <v>8</v>
      </c>
      <c r="F493" s="5">
        <v>0</v>
      </c>
      <c r="G493" t="str">
        <f>VLOOKUP(InputData[[#This Row],[PRODUCT ID]],MasterData[],2,0)</f>
        <v>Product18</v>
      </c>
      <c r="H493" t="str">
        <f>VLOOKUP(InputData[[#This Row],[PRODUCT ID]],MasterData[],3,0)</f>
        <v>Category02</v>
      </c>
      <c r="I493"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Row],[SELLING PRICE]]*InputData[[#This Row],[QUANTITY]]</f>
        <v>344.47</v>
      </c>
      <c r="N493" s="7">
        <f>DAY(InputData[[#This Row],[DATE]])</f>
        <v>10</v>
      </c>
      <c r="O493" s="7" t="str">
        <f>TEXT(InputData[[#This Row],[DATE]],"MMM")</f>
        <v>Nov</v>
      </c>
      <c r="P493" s="7">
        <f>YEAR(InputData[[#This Row],[DATE]])</f>
        <v>2022</v>
      </c>
    </row>
    <row r="494" spans="1:16" x14ac:dyDescent="0.3">
      <c r="A494" s="2">
        <v>44878</v>
      </c>
      <c r="B494" s="3" t="s">
        <v>36</v>
      </c>
      <c r="C494" s="4">
        <v>10</v>
      </c>
      <c r="D494" s="4" t="s">
        <v>7</v>
      </c>
      <c r="E494" s="4" t="s">
        <v>10</v>
      </c>
      <c r="F494" s="5">
        <v>0</v>
      </c>
      <c r="G494" t="str">
        <f>VLOOKUP(InputData[[#This Row],[PRODUCT ID]],MasterData[],2,0)</f>
        <v>Product27</v>
      </c>
      <c r="H494" t="str">
        <f>VLOOKUP(InputData[[#This Row],[PRODUCT ID]],MasterData[],3,0)</f>
        <v>Category04</v>
      </c>
      <c r="I494"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Row],[SELLING PRICE]]*InputData[[#This Row],[QUANTITY]]</f>
        <v>571.20000000000005</v>
      </c>
      <c r="N494" s="7">
        <f>DAY(InputData[[#This Row],[DATE]])</f>
        <v>13</v>
      </c>
      <c r="O494" s="7" t="str">
        <f>TEXT(InputData[[#This Row],[DATE]],"MMM")</f>
        <v>Nov</v>
      </c>
      <c r="P494" s="7">
        <f>YEAR(InputData[[#This Row],[DATE]])</f>
        <v>2022</v>
      </c>
    </row>
    <row r="495" spans="1:16" x14ac:dyDescent="0.3">
      <c r="A495" s="2">
        <v>44879</v>
      </c>
      <c r="B495" s="3" t="s">
        <v>39</v>
      </c>
      <c r="C495" s="4">
        <v>1</v>
      </c>
      <c r="D495" s="4" t="s">
        <v>12</v>
      </c>
      <c r="E495" s="4" t="s">
        <v>10</v>
      </c>
      <c r="F495" s="5">
        <v>0</v>
      </c>
      <c r="G495" t="str">
        <f>VLOOKUP(InputData[[#This Row],[PRODUCT ID]],MasterData[],2,0)</f>
        <v>Product02</v>
      </c>
      <c r="H495" t="str">
        <f>VLOOKUP(InputData[[#This Row],[PRODUCT ID]],MasterData[],3,0)</f>
        <v>Category01</v>
      </c>
      <c r="I495"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Row],[SELLING PRICE]]*InputData[[#This Row],[QUANTITY]]</f>
        <v>142.80000000000001</v>
      </c>
      <c r="N495" s="7">
        <f>DAY(InputData[[#This Row],[DATE]])</f>
        <v>14</v>
      </c>
      <c r="O495" s="7" t="str">
        <f>TEXT(InputData[[#This Row],[DATE]],"MMM")</f>
        <v>Nov</v>
      </c>
      <c r="P495" s="7">
        <f>YEAR(InputData[[#This Row],[DATE]])</f>
        <v>2022</v>
      </c>
    </row>
    <row r="496" spans="1:16" x14ac:dyDescent="0.3">
      <c r="A496" s="2">
        <v>44880</v>
      </c>
      <c r="B496" s="3" t="s">
        <v>45</v>
      </c>
      <c r="C496" s="4">
        <v>14</v>
      </c>
      <c r="D496" s="4" t="s">
        <v>12</v>
      </c>
      <c r="E496" s="4" t="s">
        <v>10</v>
      </c>
      <c r="F496" s="5">
        <v>0</v>
      </c>
      <c r="G496" t="str">
        <f>VLOOKUP(InputData[[#This Row],[PRODUCT ID]],MasterData[],2,0)</f>
        <v>Product12</v>
      </c>
      <c r="H496" t="str">
        <f>VLOOKUP(InputData[[#This Row],[PRODUCT ID]],MasterData[],3,0)</f>
        <v>Category02</v>
      </c>
      <c r="I496"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Row],[SELLING PRICE]]*InputData[[#This Row],[QUANTITY]]</f>
        <v>1318.38</v>
      </c>
      <c r="N496" s="7">
        <f>DAY(InputData[[#This Row],[DATE]])</f>
        <v>15</v>
      </c>
      <c r="O496" s="7" t="str">
        <f>TEXT(InputData[[#This Row],[DATE]],"MMM")</f>
        <v>Nov</v>
      </c>
      <c r="P496" s="7">
        <f>YEAR(InputData[[#This Row],[DATE]])</f>
        <v>2022</v>
      </c>
    </row>
    <row r="497" spans="1:16" x14ac:dyDescent="0.3">
      <c r="A497" s="2">
        <v>44881</v>
      </c>
      <c r="B497" s="3" t="s">
        <v>49</v>
      </c>
      <c r="C497" s="4">
        <v>8</v>
      </c>
      <c r="D497" s="4" t="s">
        <v>8</v>
      </c>
      <c r="E497" s="4" t="s">
        <v>8</v>
      </c>
      <c r="F497" s="5">
        <v>0</v>
      </c>
      <c r="G497" t="str">
        <f>VLOOKUP(InputData[[#This Row],[PRODUCT ID]],MasterData[],2,0)</f>
        <v>Product17</v>
      </c>
      <c r="H497" t="str">
        <f>VLOOKUP(InputData[[#This Row],[PRODUCT ID]],MasterData[],3,0)</f>
        <v>Category02</v>
      </c>
      <c r="I49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Row],[SELLING PRICE]]*InputData[[#This Row],[QUANTITY]]</f>
        <v>1254.24</v>
      </c>
      <c r="N497" s="7">
        <f>DAY(InputData[[#This Row],[DATE]])</f>
        <v>16</v>
      </c>
      <c r="O497" s="7" t="str">
        <f>TEXT(InputData[[#This Row],[DATE]],"MMM")</f>
        <v>Nov</v>
      </c>
      <c r="P497" s="7">
        <f>YEAR(InputData[[#This Row],[DATE]])</f>
        <v>2022</v>
      </c>
    </row>
    <row r="498" spans="1:16" x14ac:dyDescent="0.3">
      <c r="A498" s="2">
        <v>44883</v>
      </c>
      <c r="B498" s="3" t="s">
        <v>23</v>
      </c>
      <c r="C498" s="4">
        <v>8</v>
      </c>
      <c r="D498" s="4" t="s">
        <v>12</v>
      </c>
      <c r="E498" s="4" t="s">
        <v>10</v>
      </c>
      <c r="F498" s="5">
        <v>0</v>
      </c>
      <c r="G498" t="str">
        <f>VLOOKUP(InputData[[#This Row],[PRODUCT ID]],MasterData[],2,0)</f>
        <v>Product34</v>
      </c>
      <c r="H498" t="str">
        <f>VLOOKUP(InputData[[#This Row],[PRODUCT ID]],MasterData[],3,0)</f>
        <v>Category04</v>
      </c>
      <c r="I498"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Row],[SELLING PRICE]]*InputData[[#This Row],[QUANTITY]]</f>
        <v>466.4</v>
      </c>
      <c r="N498" s="7">
        <f>DAY(InputData[[#This Row],[DATE]])</f>
        <v>18</v>
      </c>
      <c r="O498" s="7" t="str">
        <f>TEXT(InputData[[#This Row],[DATE]],"MMM")</f>
        <v>Nov</v>
      </c>
      <c r="P498" s="7">
        <f>YEAR(InputData[[#This Row],[DATE]])</f>
        <v>2022</v>
      </c>
    </row>
    <row r="499" spans="1:16" x14ac:dyDescent="0.3">
      <c r="A499" s="2">
        <v>44886</v>
      </c>
      <c r="B499" s="3" t="s">
        <v>24</v>
      </c>
      <c r="C499" s="4">
        <v>6</v>
      </c>
      <c r="D499" s="4" t="s">
        <v>12</v>
      </c>
      <c r="E499" s="4" t="s">
        <v>10</v>
      </c>
      <c r="F499" s="5">
        <v>0</v>
      </c>
      <c r="G499" t="str">
        <f>VLOOKUP(InputData[[#This Row],[PRODUCT ID]],MasterData[],2,0)</f>
        <v>Product20</v>
      </c>
      <c r="H499" t="str">
        <f>VLOOKUP(InputData[[#This Row],[PRODUCT ID]],MasterData[],3,0)</f>
        <v>Category03</v>
      </c>
      <c r="I499"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Row],[SELLING PRICE]]*InputData[[#This Row],[QUANTITY]]</f>
        <v>457.5</v>
      </c>
      <c r="N499" s="7">
        <f>DAY(InputData[[#This Row],[DATE]])</f>
        <v>21</v>
      </c>
      <c r="O499" s="7" t="str">
        <f>TEXT(InputData[[#This Row],[DATE]],"MMM")</f>
        <v>Nov</v>
      </c>
      <c r="P499" s="7">
        <f>YEAR(InputData[[#This Row],[DATE]])</f>
        <v>2022</v>
      </c>
    </row>
    <row r="500" spans="1:16" x14ac:dyDescent="0.3">
      <c r="A500" s="2">
        <v>44888</v>
      </c>
      <c r="B500" s="3" t="s">
        <v>53</v>
      </c>
      <c r="C500" s="4">
        <v>12</v>
      </c>
      <c r="D500" s="4" t="s">
        <v>8</v>
      </c>
      <c r="E500" s="4" t="s">
        <v>8</v>
      </c>
      <c r="F500" s="5">
        <v>0</v>
      </c>
      <c r="G500" t="str">
        <f>VLOOKUP(InputData[[#This Row],[PRODUCT ID]],MasterData[],2,0)</f>
        <v>Product36</v>
      </c>
      <c r="H500" t="str">
        <f>VLOOKUP(InputData[[#This Row],[PRODUCT ID]],MasterData[],3,0)</f>
        <v>Category04</v>
      </c>
      <c r="I500"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Row],[SELLING PRICE]]*InputData[[#This Row],[QUANTITY]]</f>
        <v>1155.5999999999999</v>
      </c>
      <c r="N500" s="7">
        <f>DAY(InputData[[#This Row],[DATE]])</f>
        <v>23</v>
      </c>
      <c r="O500" s="7" t="str">
        <f>TEXT(InputData[[#This Row],[DATE]],"MMM")</f>
        <v>Nov</v>
      </c>
      <c r="P500" s="7">
        <f>YEAR(InputData[[#This Row],[DATE]])</f>
        <v>2022</v>
      </c>
    </row>
    <row r="501" spans="1:16" x14ac:dyDescent="0.3">
      <c r="A501" s="2">
        <v>44890</v>
      </c>
      <c r="B501" s="3" t="s">
        <v>13</v>
      </c>
      <c r="C501" s="4">
        <v>5</v>
      </c>
      <c r="D501" s="4" t="s">
        <v>12</v>
      </c>
      <c r="E501" s="4" t="s">
        <v>10</v>
      </c>
      <c r="F501" s="5">
        <v>0</v>
      </c>
      <c r="G501" t="str">
        <f>VLOOKUP(InputData[[#This Row],[PRODUCT ID]],MasterData[],2,0)</f>
        <v>Product04</v>
      </c>
      <c r="H501" t="str">
        <f>VLOOKUP(InputData[[#This Row],[PRODUCT ID]],MasterData[],3,0)</f>
        <v>Category01</v>
      </c>
      <c r="I501"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Row],[SELLING PRICE]]*InputData[[#This Row],[QUANTITY]]</f>
        <v>244.20000000000002</v>
      </c>
      <c r="N501" s="7">
        <f>DAY(InputData[[#This Row],[DATE]])</f>
        <v>25</v>
      </c>
      <c r="O501" s="7" t="str">
        <f>TEXT(InputData[[#This Row],[DATE]],"MMM")</f>
        <v>Nov</v>
      </c>
      <c r="P501" s="7">
        <f>YEAR(InputData[[#This Row],[DATE]])</f>
        <v>2022</v>
      </c>
    </row>
    <row r="502" spans="1:16" x14ac:dyDescent="0.3">
      <c r="A502" s="2">
        <v>44891</v>
      </c>
      <c r="B502" s="3" t="s">
        <v>28</v>
      </c>
      <c r="C502" s="4">
        <v>5</v>
      </c>
      <c r="D502" s="4" t="s">
        <v>12</v>
      </c>
      <c r="E502" s="4" t="s">
        <v>8</v>
      </c>
      <c r="F502" s="5">
        <v>0</v>
      </c>
      <c r="G502" t="str">
        <f>VLOOKUP(InputData[[#This Row],[PRODUCT ID]],MasterData[],2,0)</f>
        <v>Product32</v>
      </c>
      <c r="H502" t="str">
        <f>VLOOKUP(InputData[[#This Row],[PRODUCT ID]],MasterData[],3,0)</f>
        <v>Category04</v>
      </c>
      <c r="I502"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Row],[SELLING PRICE]]*InputData[[#This Row],[QUANTITY]]</f>
        <v>587.4</v>
      </c>
      <c r="N502" s="7">
        <f>DAY(InputData[[#This Row],[DATE]])</f>
        <v>26</v>
      </c>
      <c r="O502" s="7" t="str">
        <f>TEXT(InputData[[#This Row],[DATE]],"MMM")</f>
        <v>Nov</v>
      </c>
      <c r="P502" s="7">
        <f>YEAR(InputData[[#This Row],[DATE]])</f>
        <v>2022</v>
      </c>
    </row>
    <row r="503" spans="1:16" x14ac:dyDescent="0.3">
      <c r="A503" s="2">
        <v>44892</v>
      </c>
      <c r="B503" s="3" t="s">
        <v>23</v>
      </c>
      <c r="C503" s="4">
        <v>15</v>
      </c>
      <c r="D503" s="4" t="s">
        <v>12</v>
      </c>
      <c r="E503" s="4" t="s">
        <v>8</v>
      </c>
      <c r="F503" s="5">
        <v>0</v>
      </c>
      <c r="G503" t="str">
        <f>VLOOKUP(InputData[[#This Row],[PRODUCT ID]],MasterData[],2,0)</f>
        <v>Product34</v>
      </c>
      <c r="H503" t="str">
        <f>VLOOKUP(InputData[[#This Row],[PRODUCT ID]],MasterData[],3,0)</f>
        <v>Category04</v>
      </c>
      <c r="I503"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Row],[SELLING PRICE]]*InputData[[#This Row],[QUANTITY]]</f>
        <v>874.5</v>
      </c>
      <c r="N503" s="7">
        <f>DAY(InputData[[#This Row],[DATE]])</f>
        <v>27</v>
      </c>
      <c r="O503" s="7" t="str">
        <f>TEXT(InputData[[#This Row],[DATE]],"MMM")</f>
        <v>Nov</v>
      </c>
      <c r="P503" s="7">
        <f>YEAR(InputData[[#This Row],[DATE]])</f>
        <v>2022</v>
      </c>
    </row>
    <row r="504" spans="1:16" x14ac:dyDescent="0.3">
      <c r="A504" s="2">
        <v>44893</v>
      </c>
      <c r="B504" s="3" t="s">
        <v>15</v>
      </c>
      <c r="C504" s="4">
        <v>8</v>
      </c>
      <c r="D504" s="4" t="s">
        <v>12</v>
      </c>
      <c r="E504" s="4" t="s">
        <v>10</v>
      </c>
      <c r="F504" s="5">
        <v>0</v>
      </c>
      <c r="G504" t="str">
        <f>VLOOKUP(InputData[[#This Row],[PRODUCT ID]],MasterData[],2,0)</f>
        <v>Product31</v>
      </c>
      <c r="H504" t="str">
        <f>VLOOKUP(InputData[[#This Row],[PRODUCT ID]],MasterData[],3,0)</f>
        <v>Category04</v>
      </c>
      <c r="I504"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Row],[SELLING PRICE]]*InputData[[#This Row],[QUANTITY]]</f>
        <v>833.28</v>
      </c>
      <c r="N504" s="7">
        <f>DAY(InputData[[#This Row],[DATE]])</f>
        <v>28</v>
      </c>
      <c r="O504" s="7" t="str">
        <f>TEXT(InputData[[#This Row],[DATE]],"MMM")</f>
        <v>Nov</v>
      </c>
      <c r="P504" s="7">
        <f>YEAR(InputData[[#This Row],[DATE]])</f>
        <v>2022</v>
      </c>
    </row>
    <row r="505" spans="1:16" x14ac:dyDescent="0.3">
      <c r="A505" s="2">
        <v>44895</v>
      </c>
      <c r="B505" s="3" t="s">
        <v>37</v>
      </c>
      <c r="C505" s="4">
        <v>2</v>
      </c>
      <c r="D505" s="4" t="s">
        <v>12</v>
      </c>
      <c r="E505" s="4" t="s">
        <v>8</v>
      </c>
      <c r="F505" s="5">
        <v>0</v>
      </c>
      <c r="G505" t="str">
        <f>VLOOKUP(InputData[[#This Row],[PRODUCT ID]],MasterData[],2,0)</f>
        <v>Product15</v>
      </c>
      <c r="H505" t="str">
        <f>VLOOKUP(InputData[[#This Row],[PRODUCT ID]],MasterData[],3,0)</f>
        <v>Category02</v>
      </c>
      <c r="I505"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Row],[SELLING PRICE]]*InputData[[#This Row],[QUANTITY]]</f>
        <v>31.439999999999998</v>
      </c>
      <c r="N505" s="7">
        <f>DAY(InputData[[#This Row],[DATE]])</f>
        <v>30</v>
      </c>
      <c r="O505" s="7" t="str">
        <f>TEXT(InputData[[#This Row],[DATE]],"MMM")</f>
        <v>Nov</v>
      </c>
      <c r="P505" s="7">
        <f>YEAR(InputData[[#This Row],[DATE]])</f>
        <v>2022</v>
      </c>
    </row>
    <row r="506" spans="1:16" x14ac:dyDescent="0.3">
      <c r="A506" s="2">
        <v>44898</v>
      </c>
      <c r="B506" s="3" t="s">
        <v>43</v>
      </c>
      <c r="C506" s="4">
        <v>5</v>
      </c>
      <c r="D506" s="4" t="s">
        <v>7</v>
      </c>
      <c r="E506" s="4" t="s">
        <v>10</v>
      </c>
      <c r="F506" s="5">
        <v>0</v>
      </c>
      <c r="G506" t="str">
        <f>VLOOKUP(InputData[[#This Row],[PRODUCT ID]],MasterData[],2,0)</f>
        <v>Product28</v>
      </c>
      <c r="H506" t="str">
        <f>VLOOKUP(InputData[[#This Row],[PRODUCT ID]],MasterData[],3,0)</f>
        <v>Category04</v>
      </c>
      <c r="I506"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Row],[SELLING PRICE]]*InputData[[#This Row],[QUANTITY]]</f>
        <v>209.05</v>
      </c>
      <c r="N506" s="7">
        <f>DAY(InputData[[#This Row],[DATE]])</f>
        <v>3</v>
      </c>
      <c r="O506" s="7" t="str">
        <f>TEXT(InputData[[#This Row],[DATE]],"MMM")</f>
        <v>Dec</v>
      </c>
      <c r="P506" s="7">
        <f>YEAR(InputData[[#This Row],[DATE]])</f>
        <v>2022</v>
      </c>
    </row>
    <row r="507" spans="1:16" x14ac:dyDescent="0.3">
      <c r="A507" s="2">
        <v>44899</v>
      </c>
      <c r="B507" s="3" t="s">
        <v>52</v>
      </c>
      <c r="C507" s="4">
        <v>10</v>
      </c>
      <c r="D507" s="4" t="s">
        <v>12</v>
      </c>
      <c r="E507" s="4" t="s">
        <v>10</v>
      </c>
      <c r="F507" s="5">
        <v>0</v>
      </c>
      <c r="G507" t="str">
        <f>VLOOKUP(InputData[[#This Row],[PRODUCT ID]],MasterData[],2,0)</f>
        <v>Product26</v>
      </c>
      <c r="H507" t="str">
        <f>VLOOKUP(InputData[[#This Row],[PRODUCT ID]],MasterData[],3,0)</f>
        <v>Category04</v>
      </c>
      <c r="I50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Row],[SELLING PRICE]]*InputData[[#This Row],[QUANTITY]]</f>
        <v>246.6</v>
      </c>
      <c r="N507" s="7">
        <f>DAY(InputData[[#This Row],[DATE]])</f>
        <v>4</v>
      </c>
      <c r="O507" s="7" t="str">
        <f>TEXT(InputData[[#This Row],[DATE]],"MMM")</f>
        <v>Dec</v>
      </c>
      <c r="P507" s="7">
        <f>YEAR(InputData[[#This Row],[DATE]])</f>
        <v>2022</v>
      </c>
    </row>
    <row r="508" spans="1:16" x14ac:dyDescent="0.3">
      <c r="A508" s="2">
        <v>44899</v>
      </c>
      <c r="B508" s="3" t="s">
        <v>21</v>
      </c>
      <c r="C508" s="4">
        <v>15</v>
      </c>
      <c r="D508" s="4" t="s">
        <v>12</v>
      </c>
      <c r="E508" s="4" t="s">
        <v>10</v>
      </c>
      <c r="F508" s="5">
        <v>0</v>
      </c>
      <c r="G508" t="str">
        <f>VLOOKUP(InputData[[#This Row],[PRODUCT ID]],MasterData[],2,0)</f>
        <v>Product44</v>
      </c>
      <c r="H508" t="str">
        <f>VLOOKUP(InputData[[#This Row],[PRODUCT ID]],MasterData[],3,0)</f>
        <v>Category05</v>
      </c>
      <c r="I508"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Row],[SELLING PRICE]]*InputData[[#This Row],[QUANTITY]]</f>
        <v>1231.2</v>
      </c>
      <c r="N508" s="7">
        <f>DAY(InputData[[#This Row],[DATE]])</f>
        <v>4</v>
      </c>
      <c r="O508" s="7" t="str">
        <f>TEXT(InputData[[#This Row],[DATE]],"MMM")</f>
        <v>Dec</v>
      </c>
      <c r="P508" s="7">
        <f>YEAR(InputData[[#This Row],[DATE]])</f>
        <v>2022</v>
      </c>
    </row>
    <row r="509" spans="1:16" x14ac:dyDescent="0.3">
      <c r="A509" s="2">
        <v>44902</v>
      </c>
      <c r="B509" s="3" t="s">
        <v>9</v>
      </c>
      <c r="C509" s="4">
        <v>12</v>
      </c>
      <c r="D509" s="4" t="s">
        <v>12</v>
      </c>
      <c r="E509" s="4" t="s">
        <v>10</v>
      </c>
      <c r="F509" s="5">
        <v>0</v>
      </c>
      <c r="G509" t="str">
        <f>VLOOKUP(InputData[[#This Row],[PRODUCT ID]],MasterData[],2,0)</f>
        <v>Product38</v>
      </c>
      <c r="H509" t="str">
        <f>VLOOKUP(InputData[[#This Row],[PRODUCT ID]],MasterData[],3,0)</f>
        <v>Category05</v>
      </c>
      <c r="I509"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Row],[SELLING PRICE]]*InputData[[#This Row],[QUANTITY]]</f>
        <v>959.04</v>
      </c>
      <c r="N509" s="7">
        <f>DAY(InputData[[#This Row],[DATE]])</f>
        <v>7</v>
      </c>
      <c r="O509" s="7" t="str">
        <f>TEXT(InputData[[#This Row],[DATE]],"MMM")</f>
        <v>Dec</v>
      </c>
      <c r="P509" s="7">
        <f>YEAR(InputData[[#This Row],[DATE]])</f>
        <v>2022</v>
      </c>
    </row>
    <row r="510" spans="1:16" x14ac:dyDescent="0.3">
      <c r="A510" s="2">
        <v>44902</v>
      </c>
      <c r="B510" s="3" t="s">
        <v>31</v>
      </c>
      <c r="C510" s="4">
        <v>13</v>
      </c>
      <c r="D510" s="4" t="s">
        <v>12</v>
      </c>
      <c r="E510" s="4" t="s">
        <v>8</v>
      </c>
      <c r="F510" s="5">
        <v>0</v>
      </c>
      <c r="G510" t="str">
        <f>VLOOKUP(InputData[[#This Row],[PRODUCT ID]],MasterData[],2,0)</f>
        <v>Product16</v>
      </c>
      <c r="H510" t="str">
        <f>VLOOKUP(InputData[[#This Row],[PRODUCT ID]],MasterData[],3,0)</f>
        <v>Category02</v>
      </c>
      <c r="I510"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Row],[SELLING PRICE]]*InputData[[#This Row],[QUANTITY]]</f>
        <v>216.32</v>
      </c>
      <c r="N510" s="7">
        <f>DAY(InputData[[#This Row],[DATE]])</f>
        <v>7</v>
      </c>
      <c r="O510" s="7" t="str">
        <f>TEXT(InputData[[#This Row],[DATE]],"MMM")</f>
        <v>Dec</v>
      </c>
      <c r="P510" s="7">
        <f>YEAR(InputData[[#This Row],[DATE]])</f>
        <v>2022</v>
      </c>
    </row>
    <row r="511" spans="1:16" x14ac:dyDescent="0.3">
      <c r="A511" s="2">
        <v>44902</v>
      </c>
      <c r="B511" s="3" t="s">
        <v>9</v>
      </c>
      <c r="C511" s="4">
        <v>5</v>
      </c>
      <c r="D511" s="4" t="s">
        <v>12</v>
      </c>
      <c r="E511" s="4" t="s">
        <v>10</v>
      </c>
      <c r="F511" s="5">
        <v>0</v>
      </c>
      <c r="G511" t="str">
        <f>VLOOKUP(InputData[[#This Row],[PRODUCT ID]],MasterData[],2,0)</f>
        <v>Product38</v>
      </c>
      <c r="H511" t="str">
        <f>VLOOKUP(InputData[[#This Row],[PRODUCT ID]],MasterData[],3,0)</f>
        <v>Category05</v>
      </c>
      <c r="I511"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Row],[SELLING PRICE]]*InputData[[#This Row],[QUANTITY]]</f>
        <v>399.6</v>
      </c>
      <c r="N511" s="7">
        <f>DAY(InputData[[#This Row],[DATE]])</f>
        <v>7</v>
      </c>
      <c r="O511" s="7" t="str">
        <f>TEXT(InputData[[#This Row],[DATE]],"MMM")</f>
        <v>Dec</v>
      </c>
      <c r="P511" s="7">
        <f>YEAR(InputData[[#This Row],[DATE]])</f>
        <v>2022</v>
      </c>
    </row>
    <row r="512" spans="1:16" x14ac:dyDescent="0.3">
      <c r="A512" s="2">
        <v>44906</v>
      </c>
      <c r="B512" s="3" t="s">
        <v>36</v>
      </c>
      <c r="C512" s="4">
        <v>5</v>
      </c>
      <c r="D512" s="4" t="s">
        <v>12</v>
      </c>
      <c r="E512" s="4" t="s">
        <v>8</v>
      </c>
      <c r="F512" s="5">
        <v>0</v>
      </c>
      <c r="G512" t="str">
        <f>VLOOKUP(InputData[[#This Row],[PRODUCT ID]],MasterData[],2,0)</f>
        <v>Product27</v>
      </c>
      <c r="H512" t="str">
        <f>VLOOKUP(InputData[[#This Row],[PRODUCT ID]],MasterData[],3,0)</f>
        <v>Category04</v>
      </c>
      <c r="I512"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Row],[SELLING PRICE]]*InputData[[#This Row],[QUANTITY]]</f>
        <v>285.60000000000002</v>
      </c>
      <c r="N512" s="7">
        <f>DAY(InputData[[#This Row],[DATE]])</f>
        <v>11</v>
      </c>
      <c r="O512" s="7" t="str">
        <f>TEXT(InputData[[#This Row],[DATE]],"MMM")</f>
        <v>Dec</v>
      </c>
      <c r="P512" s="7">
        <f>YEAR(InputData[[#This Row],[DATE]])</f>
        <v>2022</v>
      </c>
    </row>
    <row r="513" spans="1:16" x14ac:dyDescent="0.3">
      <c r="A513" s="2">
        <v>44906</v>
      </c>
      <c r="B513" s="3" t="s">
        <v>11</v>
      </c>
      <c r="C513" s="4">
        <v>9</v>
      </c>
      <c r="D513" s="4" t="s">
        <v>7</v>
      </c>
      <c r="E513" s="4" t="s">
        <v>8</v>
      </c>
      <c r="F513" s="5">
        <v>0</v>
      </c>
      <c r="G513" t="str">
        <f>VLOOKUP(InputData[[#This Row],[PRODUCT ID]],MasterData[],2,0)</f>
        <v>Product13</v>
      </c>
      <c r="H513" t="str">
        <f>VLOOKUP(InputData[[#This Row],[PRODUCT ID]],MasterData[],3,0)</f>
        <v>Category02</v>
      </c>
      <c r="I513"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Row],[SELLING PRICE]]*InputData[[#This Row],[QUANTITY]]</f>
        <v>1098.72</v>
      </c>
      <c r="N513" s="7">
        <f>DAY(InputData[[#This Row],[DATE]])</f>
        <v>11</v>
      </c>
      <c r="O513" s="7" t="str">
        <f>TEXT(InputData[[#This Row],[DATE]],"MMM")</f>
        <v>Dec</v>
      </c>
      <c r="P513" s="7">
        <f>YEAR(InputData[[#This Row],[DATE]])</f>
        <v>2022</v>
      </c>
    </row>
    <row r="514" spans="1:16" x14ac:dyDescent="0.3">
      <c r="A514" s="2">
        <v>44906</v>
      </c>
      <c r="B514" s="3" t="s">
        <v>19</v>
      </c>
      <c r="C514" s="4">
        <v>10</v>
      </c>
      <c r="D514" s="4" t="s">
        <v>8</v>
      </c>
      <c r="E514" s="4" t="s">
        <v>10</v>
      </c>
      <c r="F514" s="5">
        <v>0</v>
      </c>
      <c r="G514" t="str">
        <f>VLOOKUP(InputData[[#This Row],[PRODUCT ID]],MasterData[],2,0)</f>
        <v>Product14</v>
      </c>
      <c r="H514" t="str">
        <f>VLOOKUP(InputData[[#This Row],[PRODUCT ID]],MasterData[],3,0)</f>
        <v>Category02</v>
      </c>
      <c r="I514"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Row],[SELLING PRICE]]*InputData[[#This Row],[QUANTITY]]</f>
        <v>1467.2</v>
      </c>
      <c r="N514" s="7">
        <f>DAY(InputData[[#This Row],[DATE]])</f>
        <v>11</v>
      </c>
      <c r="O514" s="7" t="str">
        <f>TEXT(InputData[[#This Row],[DATE]],"MMM")</f>
        <v>Dec</v>
      </c>
      <c r="P514" s="7">
        <f>YEAR(InputData[[#This Row],[DATE]])</f>
        <v>2022</v>
      </c>
    </row>
    <row r="515" spans="1:16" x14ac:dyDescent="0.3">
      <c r="A515" s="2">
        <v>44907</v>
      </c>
      <c r="B515" s="3" t="s">
        <v>38</v>
      </c>
      <c r="C515" s="4">
        <v>9</v>
      </c>
      <c r="D515" s="4" t="s">
        <v>7</v>
      </c>
      <c r="E515" s="4" t="s">
        <v>10</v>
      </c>
      <c r="F515" s="5">
        <v>0</v>
      </c>
      <c r="G515" t="str">
        <f>VLOOKUP(InputData[[#This Row],[PRODUCT ID]],MasterData[],2,0)</f>
        <v>Product30</v>
      </c>
      <c r="H515" t="str">
        <f>VLOOKUP(InputData[[#This Row],[PRODUCT ID]],MasterData[],3,0)</f>
        <v>Category04</v>
      </c>
      <c r="I515"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Row],[SELLING PRICE]]*InputData[[#This Row],[QUANTITY]]</f>
        <v>1811.52</v>
      </c>
      <c r="N515" s="7">
        <f>DAY(InputData[[#This Row],[DATE]])</f>
        <v>12</v>
      </c>
      <c r="O515" s="7" t="str">
        <f>TEXT(InputData[[#This Row],[DATE]],"MMM")</f>
        <v>Dec</v>
      </c>
      <c r="P515" s="7">
        <f>YEAR(InputData[[#This Row],[DATE]])</f>
        <v>2022</v>
      </c>
    </row>
    <row r="516" spans="1:16" x14ac:dyDescent="0.3">
      <c r="A516" s="2">
        <v>44907</v>
      </c>
      <c r="B516" s="3" t="s">
        <v>51</v>
      </c>
      <c r="C516" s="4">
        <v>10</v>
      </c>
      <c r="D516" s="4" t="s">
        <v>7</v>
      </c>
      <c r="E516" s="4" t="s">
        <v>8</v>
      </c>
      <c r="F516" s="5">
        <v>0</v>
      </c>
      <c r="G516" t="str">
        <f>VLOOKUP(InputData[[#This Row],[PRODUCT ID]],MasterData[],2,0)</f>
        <v>Product41</v>
      </c>
      <c r="H516" t="str">
        <f>VLOOKUP(InputData[[#This Row],[PRODUCT ID]],MasterData[],3,0)</f>
        <v>Category05</v>
      </c>
      <c r="I516"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Row],[SELLING PRICE]]*InputData[[#This Row],[QUANTITY]]</f>
        <v>1738.8</v>
      </c>
      <c r="N516" s="7">
        <f>DAY(InputData[[#This Row],[DATE]])</f>
        <v>12</v>
      </c>
      <c r="O516" s="7" t="str">
        <f>TEXT(InputData[[#This Row],[DATE]],"MMM")</f>
        <v>Dec</v>
      </c>
      <c r="P516" s="7">
        <f>YEAR(InputData[[#This Row],[DATE]])</f>
        <v>2022</v>
      </c>
    </row>
    <row r="517" spans="1:16" x14ac:dyDescent="0.3">
      <c r="A517" s="2">
        <v>44909</v>
      </c>
      <c r="B517" s="3" t="s">
        <v>34</v>
      </c>
      <c r="C517" s="4">
        <v>4</v>
      </c>
      <c r="D517" s="4" t="s">
        <v>12</v>
      </c>
      <c r="E517" s="4" t="s">
        <v>10</v>
      </c>
      <c r="F517" s="5">
        <v>0</v>
      </c>
      <c r="G517" t="str">
        <f>VLOOKUP(InputData[[#This Row],[PRODUCT ID]],MasterData[],2,0)</f>
        <v>Product05</v>
      </c>
      <c r="H517" t="str">
        <f>VLOOKUP(InputData[[#This Row],[PRODUCT ID]],MasterData[],3,0)</f>
        <v>Category01</v>
      </c>
      <c r="I51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Row],[SELLING PRICE]]*InputData[[#This Row],[QUANTITY]]</f>
        <v>622.44000000000005</v>
      </c>
      <c r="N517" s="7">
        <f>DAY(InputData[[#This Row],[DATE]])</f>
        <v>14</v>
      </c>
      <c r="O517" s="7" t="str">
        <f>TEXT(InputData[[#This Row],[DATE]],"MMM")</f>
        <v>Dec</v>
      </c>
      <c r="P517" s="7">
        <f>YEAR(InputData[[#This Row],[DATE]])</f>
        <v>2022</v>
      </c>
    </row>
    <row r="518" spans="1:16" x14ac:dyDescent="0.3">
      <c r="A518" s="2">
        <v>44910</v>
      </c>
      <c r="B518" s="3" t="s">
        <v>47</v>
      </c>
      <c r="C518" s="4">
        <v>13</v>
      </c>
      <c r="D518" s="4" t="s">
        <v>12</v>
      </c>
      <c r="E518" s="4" t="s">
        <v>8</v>
      </c>
      <c r="F518" s="5">
        <v>0</v>
      </c>
      <c r="G518" t="str">
        <f>VLOOKUP(InputData[[#This Row],[PRODUCT ID]],MasterData[],2,0)</f>
        <v>Product09</v>
      </c>
      <c r="H518" t="str">
        <f>VLOOKUP(InputData[[#This Row],[PRODUCT ID]],MasterData[],3,0)</f>
        <v>Category01</v>
      </c>
      <c r="I518"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Row],[SELLING PRICE]]*InputData[[#This Row],[QUANTITY]]</f>
        <v>102.17999999999999</v>
      </c>
      <c r="N518" s="7">
        <f>DAY(InputData[[#This Row],[DATE]])</f>
        <v>15</v>
      </c>
      <c r="O518" s="7" t="str">
        <f>TEXT(InputData[[#This Row],[DATE]],"MMM")</f>
        <v>Dec</v>
      </c>
      <c r="P518" s="7">
        <f>YEAR(InputData[[#This Row],[DATE]])</f>
        <v>2022</v>
      </c>
    </row>
    <row r="519" spans="1:16" x14ac:dyDescent="0.3">
      <c r="A519" s="2">
        <v>44914</v>
      </c>
      <c r="B519" s="3" t="s">
        <v>21</v>
      </c>
      <c r="C519" s="4">
        <v>7</v>
      </c>
      <c r="D519" s="4" t="s">
        <v>12</v>
      </c>
      <c r="E519" s="4" t="s">
        <v>8</v>
      </c>
      <c r="F519" s="5">
        <v>0</v>
      </c>
      <c r="G519" t="str">
        <f>VLOOKUP(InputData[[#This Row],[PRODUCT ID]],MasterData[],2,0)</f>
        <v>Product44</v>
      </c>
      <c r="H519" t="str">
        <f>VLOOKUP(InputData[[#This Row],[PRODUCT ID]],MasterData[],3,0)</f>
        <v>Category05</v>
      </c>
      <c r="I519"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Row],[SELLING PRICE]]*InputData[[#This Row],[QUANTITY]]</f>
        <v>574.55999999999995</v>
      </c>
      <c r="N519" s="7">
        <f>DAY(InputData[[#This Row],[DATE]])</f>
        <v>19</v>
      </c>
      <c r="O519" s="7" t="str">
        <f>TEXT(InputData[[#This Row],[DATE]],"MMM")</f>
        <v>Dec</v>
      </c>
      <c r="P519" s="7">
        <f>YEAR(InputData[[#This Row],[DATE]])</f>
        <v>2022</v>
      </c>
    </row>
    <row r="520" spans="1:16" x14ac:dyDescent="0.3">
      <c r="A520" s="2">
        <v>44914</v>
      </c>
      <c r="B520" s="3" t="s">
        <v>41</v>
      </c>
      <c r="C520" s="4">
        <v>14</v>
      </c>
      <c r="D520" s="4" t="s">
        <v>12</v>
      </c>
      <c r="E520" s="4" t="s">
        <v>10</v>
      </c>
      <c r="F520" s="5">
        <v>0</v>
      </c>
      <c r="G520" t="str">
        <f>VLOOKUP(InputData[[#This Row],[PRODUCT ID]],MasterData[],2,0)</f>
        <v>Product11</v>
      </c>
      <c r="H520" t="str">
        <f>VLOOKUP(InputData[[#This Row],[PRODUCT ID]],MasterData[],3,0)</f>
        <v>Category02</v>
      </c>
      <c r="I520"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Row],[SELLING PRICE]]*InputData[[#This Row],[QUANTITY]]</f>
        <v>677.6</v>
      </c>
      <c r="N520" s="7">
        <f>DAY(InputData[[#This Row],[DATE]])</f>
        <v>19</v>
      </c>
      <c r="O520" s="7" t="str">
        <f>TEXT(InputData[[#This Row],[DATE]],"MMM")</f>
        <v>Dec</v>
      </c>
      <c r="P520" s="7">
        <f>YEAR(InputData[[#This Row],[DATE]])</f>
        <v>2022</v>
      </c>
    </row>
    <row r="521" spans="1:16" x14ac:dyDescent="0.3">
      <c r="A521" s="2">
        <v>44914</v>
      </c>
      <c r="B521" s="3" t="s">
        <v>47</v>
      </c>
      <c r="C521" s="4">
        <v>11</v>
      </c>
      <c r="D521" s="4" t="s">
        <v>8</v>
      </c>
      <c r="E521" s="4" t="s">
        <v>8</v>
      </c>
      <c r="F521" s="5">
        <v>0</v>
      </c>
      <c r="G521" t="str">
        <f>VLOOKUP(InputData[[#This Row],[PRODUCT ID]],MasterData[],2,0)</f>
        <v>Product09</v>
      </c>
      <c r="H521" t="str">
        <f>VLOOKUP(InputData[[#This Row],[PRODUCT ID]],MasterData[],3,0)</f>
        <v>Category01</v>
      </c>
      <c r="I521"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Row],[SELLING PRICE]]*InputData[[#This Row],[QUANTITY]]</f>
        <v>86.46</v>
      </c>
      <c r="N521" s="7">
        <f>DAY(InputData[[#This Row],[DATE]])</f>
        <v>19</v>
      </c>
      <c r="O521" s="7" t="str">
        <f>TEXT(InputData[[#This Row],[DATE]],"MMM")</f>
        <v>Dec</v>
      </c>
      <c r="P521" s="7">
        <f>YEAR(InputData[[#This Row],[DATE]])</f>
        <v>2022</v>
      </c>
    </row>
    <row r="522" spans="1:16" x14ac:dyDescent="0.3">
      <c r="A522" s="2">
        <v>44916</v>
      </c>
      <c r="B522" s="3" t="s">
        <v>25</v>
      </c>
      <c r="C522" s="4">
        <v>10</v>
      </c>
      <c r="D522" s="4" t="s">
        <v>12</v>
      </c>
      <c r="E522" s="4" t="s">
        <v>8</v>
      </c>
      <c r="F522" s="5">
        <v>0</v>
      </c>
      <c r="G522" t="str">
        <f>VLOOKUP(InputData[[#This Row],[PRODUCT ID]],MasterData[],2,0)</f>
        <v>Product06</v>
      </c>
      <c r="H522" t="str">
        <f>VLOOKUP(InputData[[#This Row],[PRODUCT ID]],MasterData[],3,0)</f>
        <v>Category01</v>
      </c>
      <c r="I522"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Row],[SELLING PRICE]]*InputData[[#This Row],[QUANTITY]]</f>
        <v>855</v>
      </c>
      <c r="N522" s="7">
        <f>DAY(InputData[[#This Row],[DATE]])</f>
        <v>21</v>
      </c>
      <c r="O522" s="7" t="str">
        <f>TEXT(InputData[[#This Row],[DATE]],"MMM")</f>
        <v>Dec</v>
      </c>
      <c r="P522" s="7">
        <f>YEAR(InputData[[#This Row],[DATE]])</f>
        <v>2022</v>
      </c>
    </row>
    <row r="523" spans="1:16" x14ac:dyDescent="0.3">
      <c r="A523" s="2">
        <v>44924</v>
      </c>
      <c r="B523" s="3" t="s">
        <v>35</v>
      </c>
      <c r="C523" s="4">
        <v>15</v>
      </c>
      <c r="D523" s="4" t="s">
        <v>12</v>
      </c>
      <c r="E523" s="4" t="s">
        <v>8</v>
      </c>
      <c r="F523" s="5">
        <v>0</v>
      </c>
      <c r="G523" t="str">
        <f>VLOOKUP(InputData[[#This Row],[PRODUCT ID]],MasterData[],2,0)</f>
        <v>Product08</v>
      </c>
      <c r="H523" t="str">
        <f>VLOOKUP(InputData[[#This Row],[PRODUCT ID]],MasterData[],3,0)</f>
        <v>Category01</v>
      </c>
      <c r="I523"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Row],[SELLING PRICE]]*InputData[[#This Row],[QUANTITY]]</f>
        <v>1419.3000000000002</v>
      </c>
      <c r="N523" s="7">
        <f>DAY(InputData[[#This Row],[DATE]])</f>
        <v>29</v>
      </c>
      <c r="O523" s="7" t="str">
        <f>TEXT(InputData[[#This Row],[DATE]],"MMM")</f>
        <v>Dec</v>
      </c>
      <c r="P523" s="7">
        <f>YEAR(InputData[[#This Row],[DATE]])</f>
        <v>2022</v>
      </c>
    </row>
    <row r="524" spans="1:16" x14ac:dyDescent="0.3">
      <c r="A524" s="2">
        <v>44924</v>
      </c>
      <c r="B524" s="3" t="s">
        <v>20</v>
      </c>
      <c r="C524" s="4">
        <v>1</v>
      </c>
      <c r="D524" s="4" t="s">
        <v>7</v>
      </c>
      <c r="E524" s="4" t="s">
        <v>10</v>
      </c>
      <c r="F524" s="5">
        <v>0</v>
      </c>
      <c r="G524" t="str">
        <f>VLOOKUP(InputData[[#This Row],[PRODUCT ID]],MasterData[],2,0)</f>
        <v>Product42</v>
      </c>
      <c r="H524" t="str">
        <f>VLOOKUP(InputData[[#This Row],[PRODUCT ID]],MasterData[],3,0)</f>
        <v>Category05</v>
      </c>
      <c r="I524"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Row],[SELLING PRICE]]*InputData[[#This Row],[QUANTITY]]</f>
        <v>162</v>
      </c>
      <c r="N524" s="7">
        <f>DAY(InputData[[#This Row],[DATE]])</f>
        <v>29</v>
      </c>
      <c r="O524" s="7" t="str">
        <f>TEXT(InputData[[#This Row],[DATE]],"MMM")</f>
        <v>Dec</v>
      </c>
      <c r="P524" s="7">
        <f>YEAR(InputData[[#This Row],[DATE]])</f>
        <v>2022</v>
      </c>
    </row>
    <row r="525" spans="1:16" x14ac:dyDescent="0.3">
      <c r="A525" s="2">
        <v>44925</v>
      </c>
      <c r="B525" s="3" t="s">
        <v>51</v>
      </c>
      <c r="C525" s="4">
        <v>14</v>
      </c>
      <c r="D525" s="4" t="s">
        <v>12</v>
      </c>
      <c r="E525" s="4" t="s">
        <v>8</v>
      </c>
      <c r="F525" s="5">
        <v>0</v>
      </c>
      <c r="G525" t="str">
        <f>VLOOKUP(InputData[[#This Row],[PRODUCT ID]],MasterData[],2,0)</f>
        <v>Product41</v>
      </c>
      <c r="H525" t="str">
        <f>VLOOKUP(InputData[[#This Row],[PRODUCT ID]],MasterData[],3,0)</f>
        <v>Category05</v>
      </c>
      <c r="I525" t="str">
        <f>VLOOKUP(InputData[[#This Row],[PRODUCT ID]],MasterData[],4,0)</f>
        <v>Ft</v>
      </c>
      <c r="J525" s="9">
        <f>VLOOKUP(InputData[[#This Row],[PRODUCT ID]],MasterData[],5,0)</f>
        <v>138</v>
      </c>
      <c r="K525" s="9">
        <f>VLOOKUP(InputData[[#This Row],[PRODUCT ID]],MasterData[],6,0)</f>
        <v>173.88</v>
      </c>
      <c r="L525" s="9">
        <f>InputData[[#This Row],[BUYING PRIZE]]*InputData[[#This Row],[QUANTITY]]</f>
        <v>1932</v>
      </c>
      <c r="M525" s="9">
        <f>InputData[[#This Row],[SELLING PRICE]]*InputData[[#This Row],[QUANTITY]]</f>
        <v>2434.3199999999997</v>
      </c>
      <c r="N525" s="7">
        <f>DAY(InputData[[#This Row],[DATE]])</f>
        <v>30</v>
      </c>
      <c r="O525" s="7" t="str">
        <f>TEXT(InputData[[#This Row],[DATE]],"MMM")</f>
        <v>Dec</v>
      </c>
      <c r="P525" s="7">
        <f>YEAR(InputData[[#This Row],[DATE]])</f>
        <v>2022</v>
      </c>
    </row>
    <row r="526" spans="1:16" x14ac:dyDescent="0.3">
      <c r="A526" s="2">
        <v>44926</v>
      </c>
      <c r="B526" s="3" t="s">
        <v>48</v>
      </c>
      <c r="C526" s="4">
        <v>12</v>
      </c>
      <c r="D526" s="4" t="s">
        <v>8</v>
      </c>
      <c r="E526" s="4" t="s">
        <v>8</v>
      </c>
      <c r="F526" s="5">
        <v>0</v>
      </c>
      <c r="G526" t="str">
        <f>VLOOKUP(InputData[[#This Row],[PRODUCT ID]],MasterData[],2,0)</f>
        <v>Product33</v>
      </c>
      <c r="H526" t="str">
        <f>VLOOKUP(InputData[[#This Row],[PRODUCT ID]],MasterData[],3,0)</f>
        <v>Category04</v>
      </c>
      <c r="I526" t="str">
        <f>VLOOKUP(InputData[[#This Row],[PRODUCT ID]],MasterData[],4,0)</f>
        <v>Kg</v>
      </c>
      <c r="J526" s="9">
        <f>VLOOKUP(InputData[[#This Row],[PRODUCT ID]],MasterData[],5,0)</f>
        <v>95</v>
      </c>
      <c r="K526" s="9">
        <f>VLOOKUP(InputData[[#This Row],[PRODUCT ID]],MasterData[],6,0)</f>
        <v>119.7</v>
      </c>
      <c r="L526" s="9">
        <f>InputData[[#This Row],[BUYING PRIZE]]*InputData[[#This Row],[QUANTITY]]</f>
        <v>1140</v>
      </c>
      <c r="M526" s="9">
        <f>InputData[[#This Row],[SELLING PRICE]]*InputData[[#This Row],[QUANTITY]]</f>
        <v>1436.4</v>
      </c>
      <c r="N526" s="7">
        <f>DAY(InputData[[#This Row],[DATE]])</f>
        <v>31</v>
      </c>
      <c r="O526" s="7" t="str">
        <f>TEXT(InputData[[#This Row],[DATE]],"MMM")</f>
        <v>Dec</v>
      </c>
      <c r="P526" s="7">
        <f>YEAR(InputData[[#This Row],[DATE]])</f>
        <v>2022</v>
      </c>
    </row>
    <row r="527" spans="1:16" x14ac:dyDescent="0.3">
      <c r="A527" s="2">
        <v>44926</v>
      </c>
      <c r="B527" s="3" t="s">
        <v>41</v>
      </c>
      <c r="C527" s="4">
        <v>6</v>
      </c>
      <c r="D527" s="4" t="s">
        <v>8</v>
      </c>
      <c r="E527" s="4" t="s">
        <v>8</v>
      </c>
      <c r="F527" s="5">
        <v>0</v>
      </c>
      <c r="G527" t="str">
        <f>VLOOKUP(InputData[[#This Row],[PRODUCT ID]],MasterData[],2,0)</f>
        <v>Product11</v>
      </c>
      <c r="H527" t="str">
        <f>VLOOKUP(InputData[[#This Row],[PRODUCT ID]],MasterData[],3,0)</f>
        <v>Category02</v>
      </c>
      <c r="I527" t="str">
        <f>VLOOKUP(InputData[[#This Row],[PRODUCT ID]],MasterData[],4,0)</f>
        <v>Lt</v>
      </c>
      <c r="J527" s="9">
        <f>VLOOKUP(InputData[[#This Row],[PRODUCT ID]],MasterData[],5,0)</f>
        <v>44</v>
      </c>
      <c r="K527" s="9">
        <f>VLOOKUP(InputData[[#This Row],[PRODUCT ID]],MasterData[],6,0)</f>
        <v>48.4</v>
      </c>
      <c r="L527" s="9">
        <f>InputData[[#This Row],[BUYING PRIZE]]*InputData[[#This Row],[QUANTITY]]</f>
        <v>264</v>
      </c>
      <c r="M527" s="9">
        <f>InputData[[#This Row],[SELLING PRICE]]*InputData[[#This Row],[QUANTITY]]</f>
        <v>290.39999999999998</v>
      </c>
      <c r="N527" s="7">
        <f>DAY(InputData[[#This Row],[DATE]])</f>
        <v>31</v>
      </c>
      <c r="O527" s="7" t="str">
        <f>TEXT(InputData[[#This Row],[DATE]],"MMM")</f>
        <v>Dec</v>
      </c>
      <c r="P527" s="7">
        <f>YEAR(InputData[[#This Row],[DATE]])</f>
        <v>2022</v>
      </c>
    </row>
    <row r="528" spans="1:16" x14ac:dyDescent="0.3">
      <c r="A528" s="2">
        <v>44926</v>
      </c>
      <c r="B528" s="3" t="s">
        <v>41</v>
      </c>
      <c r="C528" s="4">
        <v>3</v>
      </c>
      <c r="D528" s="4" t="s">
        <v>7</v>
      </c>
      <c r="E528" s="4" t="s">
        <v>10</v>
      </c>
      <c r="F528" s="5">
        <v>0</v>
      </c>
      <c r="G528" t="str">
        <f>VLOOKUP(InputData[[#This Row],[PRODUCT ID]],MasterData[],2,0)</f>
        <v>Product11</v>
      </c>
      <c r="H528" t="str">
        <f>VLOOKUP(InputData[[#This Row],[PRODUCT ID]],MasterData[],3,0)</f>
        <v>Category02</v>
      </c>
      <c r="I528" t="str">
        <f>VLOOKUP(InputData[[#This Row],[PRODUCT ID]],MasterData[],4,0)</f>
        <v>Lt</v>
      </c>
      <c r="J528" s="9">
        <f>VLOOKUP(InputData[[#This Row],[PRODUCT ID]],MasterData[],5,0)</f>
        <v>44</v>
      </c>
      <c r="K528" s="9">
        <f>VLOOKUP(InputData[[#This Row],[PRODUCT ID]],MasterData[],6,0)</f>
        <v>48.4</v>
      </c>
      <c r="L528" s="9">
        <f>InputData[[#This Row],[BUYING PRIZE]]*InputData[[#This Row],[QUANTITY]]</f>
        <v>132</v>
      </c>
      <c r="M528" s="9">
        <f>InputData[[#This Row],[SELLING PRICE]]*InputData[[#This Row],[QUANTITY]]</f>
        <v>145.19999999999999</v>
      </c>
      <c r="N528" s="7">
        <f>DAY(InputData[[#This Row],[DATE]])</f>
        <v>31</v>
      </c>
      <c r="O528" s="7" t="str">
        <f>TEXT(InputData[[#This Row],[DATE]],"MMM")</f>
        <v>Dec</v>
      </c>
      <c r="P528" s="7">
        <f>YEAR(InputData[[#This Row],[DATE]])</f>
        <v>2022</v>
      </c>
    </row>
  </sheetData>
  <dataValidations count="3">
    <dataValidation type="list" allowBlank="1" showInputMessage="1" sqref="D2:D528" xr:uid="{36733B3C-338A-4A1A-A413-E10847208ACA}">
      <formula1>"Online,Wholesaler,Direct Sales"</formula1>
    </dataValidation>
    <dataValidation type="whole" allowBlank="1" showInputMessage="1" showErrorMessage="1" sqref="C2:C528" xr:uid="{3979D416-BD40-413D-9EF9-3EECA6F86686}">
      <formula1>1</formula1>
      <formula2>1000</formula2>
    </dataValidation>
    <dataValidation type="list" allowBlank="1" showInputMessage="1" showErrorMessage="1" sqref="E2:E528" xr:uid="{01EF2F9F-8D8A-4B28-B060-9FE1B20803DD}">
      <formula1>"Online,Cash"</formula1>
    </dataValidation>
  </dataValidations>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AB8F-1246-4930-A874-2C291F1D000F}">
  <dimension ref="A1:AO46"/>
  <sheetViews>
    <sheetView zoomScale="52" workbookViewId="0">
      <selection activeCell="AC9" sqref="AC9"/>
    </sheetView>
  </sheetViews>
  <sheetFormatPr defaultRowHeight="14.4" x14ac:dyDescent="0.3"/>
  <cols>
    <col min="1" max="1" width="11.21875" bestFit="1" customWidth="1"/>
    <col min="2" max="2" width="39.6640625" style="9" bestFit="1" customWidth="1"/>
    <col min="3" max="3" width="3.21875" customWidth="1"/>
    <col min="4" max="4" width="38.5546875" bestFit="1" customWidth="1"/>
    <col min="5" max="5" width="39.6640625" bestFit="1" customWidth="1"/>
    <col min="6" max="6" width="3.109375" customWidth="1"/>
    <col min="7" max="7" width="14.88671875" bestFit="1" customWidth="1"/>
    <col min="8" max="8" width="38.5546875" bestFit="1" customWidth="1"/>
    <col min="9" max="9" width="39.6640625" bestFit="1" customWidth="1"/>
    <col min="10" max="10" width="10.77734375" customWidth="1"/>
    <col min="11" max="11" width="7.6640625" bestFit="1" customWidth="1"/>
    <col min="12" max="12" width="7.44140625" bestFit="1" customWidth="1"/>
    <col min="13" max="13" width="7" bestFit="1" customWidth="1"/>
    <col min="14" max="14" width="9.77734375" bestFit="1" customWidth="1"/>
    <col min="15" max="15" width="15" customWidth="1"/>
    <col min="16" max="16" width="18.109375" bestFit="1" customWidth="1"/>
    <col min="17" max="17" width="39.6640625" bestFit="1" customWidth="1"/>
    <col min="18" max="18" width="23.44140625" bestFit="1" customWidth="1"/>
    <col min="19" max="19" width="7.33203125" customWidth="1"/>
    <col min="20" max="20" width="4.77734375" bestFit="1" customWidth="1"/>
    <col min="21" max="21" width="18" customWidth="1"/>
    <col min="22" max="22" width="16.77734375" customWidth="1"/>
    <col min="23" max="23" width="16.88671875" customWidth="1"/>
    <col min="24" max="25" width="10.44140625" customWidth="1"/>
    <col min="26" max="26" width="10.44140625" style="9" customWidth="1"/>
    <col min="27" max="28" width="10.44140625" customWidth="1"/>
    <col min="29" max="29" width="16.21875" customWidth="1"/>
    <col min="30" max="30" width="19.77734375" bestFit="1" customWidth="1"/>
    <col min="31" max="31" width="39.6640625" bestFit="1" customWidth="1"/>
    <col min="32" max="32" width="10.88671875" customWidth="1"/>
    <col min="33" max="33" width="5.33203125" bestFit="1" customWidth="1"/>
    <col min="34" max="34" width="13.88671875" bestFit="1" customWidth="1"/>
    <col min="35" max="35" width="12.33203125" bestFit="1" customWidth="1"/>
    <col min="36" max="36" width="18.5546875" customWidth="1"/>
    <col min="37" max="37" width="19.5546875" bestFit="1" customWidth="1"/>
    <col min="38" max="38" width="39.6640625" bestFit="1" customWidth="1"/>
    <col min="39" max="39" width="2.21875" customWidth="1"/>
    <col min="40" max="40" width="25.77734375" bestFit="1" customWidth="1"/>
    <col min="41" max="41" width="39.6640625" bestFit="1" customWidth="1"/>
  </cols>
  <sheetData>
    <row r="1" spans="1:41" x14ac:dyDescent="0.3">
      <c r="A1" s="10" t="s">
        <v>116</v>
      </c>
      <c r="B1" s="9" t="s">
        <v>119</v>
      </c>
      <c r="D1" t="s">
        <v>120</v>
      </c>
      <c r="E1" t="s">
        <v>119</v>
      </c>
      <c r="G1" s="10" t="s">
        <v>117</v>
      </c>
      <c r="H1" t="s">
        <v>120</v>
      </c>
      <c r="I1" t="s">
        <v>119</v>
      </c>
      <c r="L1" t="b">
        <v>1</v>
      </c>
      <c r="M1" t="b">
        <v>1</v>
      </c>
      <c r="N1" t="b">
        <v>1</v>
      </c>
      <c r="P1" s="10" t="s">
        <v>54</v>
      </c>
      <c r="Q1" t="s">
        <v>119</v>
      </c>
      <c r="R1" t="s">
        <v>133</v>
      </c>
      <c r="U1" t="str">
        <f ca="1">VLOOKUP(1,T:W,2,0)</f>
        <v>Product41</v>
      </c>
      <c r="V1" s="9">
        <f ca="1">VLOOKUP(1,T:W,3,0)</f>
        <v>22952.16</v>
      </c>
      <c r="W1">
        <f ca="1">VLOOKUP(1,T:W,4,0)</f>
        <v>132</v>
      </c>
      <c r="Y1">
        <v>1</v>
      </c>
      <c r="Z1" s="7">
        <f>COUNT(R:R)-9</f>
        <v>35</v>
      </c>
      <c r="AA1">
        <f>MIN(Y1,Z1)</f>
        <v>1</v>
      </c>
      <c r="AD1" s="10" t="s">
        <v>55</v>
      </c>
      <c r="AE1" t="s">
        <v>119</v>
      </c>
      <c r="AH1" t="str">
        <f ca="1">VLOOKUP(1,AG2:AI7,2,0)</f>
        <v>Category04</v>
      </c>
      <c r="AI1" s="9">
        <f ca="1">VLOOKUP(1,AG2:AI7,3,0)</f>
        <v>95269.4</v>
      </c>
      <c r="AK1" s="10" t="s">
        <v>3</v>
      </c>
      <c r="AL1" t="s">
        <v>119</v>
      </c>
      <c r="AN1" s="10" t="s">
        <v>4</v>
      </c>
      <c r="AO1" t="s">
        <v>119</v>
      </c>
    </row>
    <row r="2" spans="1:41" x14ac:dyDescent="0.3">
      <c r="A2" s="11">
        <v>1</v>
      </c>
      <c r="B2" s="9">
        <v>13167.810000000001</v>
      </c>
      <c r="D2" s="7">
        <v>332504</v>
      </c>
      <c r="E2" s="9">
        <v>401411.91999999969</v>
      </c>
      <c r="G2" s="11" t="s">
        <v>121</v>
      </c>
      <c r="H2" s="7">
        <v>34290</v>
      </c>
      <c r="I2" s="7">
        <v>41346.959999999992</v>
      </c>
      <c r="K2" s="13" t="s">
        <v>117</v>
      </c>
      <c r="L2" s="13" t="s">
        <v>137</v>
      </c>
      <c r="M2" s="13" t="s">
        <v>138</v>
      </c>
      <c r="N2" s="13" t="s">
        <v>139</v>
      </c>
      <c r="P2" s="11" t="s">
        <v>59</v>
      </c>
      <c r="Q2" s="7">
        <v>9764.7199999999993</v>
      </c>
      <c r="R2" s="7">
        <v>94</v>
      </c>
      <c r="S2" s="7"/>
      <c r="T2" s="13" t="s">
        <v>143</v>
      </c>
      <c r="U2" s="13" t="s">
        <v>140</v>
      </c>
      <c r="V2" s="13" t="s">
        <v>141</v>
      </c>
      <c r="W2" s="13" t="s">
        <v>142</v>
      </c>
      <c r="X2" s="13"/>
      <c r="Y2" s="13"/>
      <c r="Z2" s="15"/>
      <c r="AA2" s="13"/>
      <c r="AD2" s="11" t="s">
        <v>60</v>
      </c>
      <c r="AE2" s="9">
        <v>69261.950000000012</v>
      </c>
      <c r="AF2" s="7"/>
      <c r="AG2" s="17" t="s">
        <v>144</v>
      </c>
      <c r="AH2" s="13" t="s">
        <v>145</v>
      </c>
      <c r="AI2" s="17" t="s">
        <v>146</v>
      </c>
      <c r="AK2" s="11" t="s">
        <v>12</v>
      </c>
      <c r="AL2" s="7">
        <v>208140.15000000005</v>
      </c>
      <c r="AN2" s="11" t="s">
        <v>10</v>
      </c>
      <c r="AO2" s="7">
        <v>199516.90000000008</v>
      </c>
    </row>
    <row r="3" spans="1:41" x14ac:dyDescent="0.3">
      <c r="A3" s="11">
        <v>2</v>
      </c>
      <c r="B3" s="9">
        <v>13210.220000000001</v>
      </c>
      <c r="D3" t="s">
        <v>134</v>
      </c>
      <c r="E3" s="9">
        <v>401411.91999999969</v>
      </c>
      <c r="G3" s="11" t="s">
        <v>122</v>
      </c>
      <c r="H3" s="7">
        <v>25341</v>
      </c>
      <c r="I3" s="7">
        <v>30857.300000000003</v>
      </c>
      <c r="K3" s="11" t="s">
        <v>121</v>
      </c>
      <c r="L3" s="9">
        <f>IF($L$1=TRUE,VLOOKUP(K3,G:I,3,0),NA())</f>
        <v>41346.959999999992</v>
      </c>
      <c r="M3" s="9">
        <f>IF($M$1=TRUE,VLOOKUP(K3,G:I,3,0)-VLOOKUP(K3,G:I,2,0),NA())</f>
        <v>7056.9599999999919</v>
      </c>
      <c r="N3" s="12">
        <f>IF($N$1=TRUE,M3/VLOOKUP(K3,G:I,2,0),"")</f>
        <v>0.20580227471566032</v>
      </c>
      <c r="P3" s="11" t="s">
        <v>62</v>
      </c>
      <c r="Q3" s="7">
        <v>13423.199999999999</v>
      </c>
      <c r="R3" s="7">
        <v>94</v>
      </c>
      <c r="S3" s="7"/>
      <c r="T3" cm="1">
        <f t="array" aca="1" ref="T3:T46" ca="1">RANK(_xlfn.ANCHORARRAY(V3),_xlfn.ANCHORARRAY(V3))</f>
        <v>19</v>
      </c>
      <c r="U3" t="str" cm="1">
        <f t="array" aca="1" ref="U3:U46" ca="1">OFFSET($P$1,1,0,COUNT(Q:Q))</f>
        <v>Product01</v>
      </c>
      <c r="V3" cm="1">
        <f t="array" aca="1" ref="V3:V46" ca="1">OFFSET($P$1,1,1,COUNT(Q:Q))</f>
        <v>9764.7199999999993</v>
      </c>
      <c r="W3" cm="1">
        <f t="array" aca="1" ref="W3:W46" ca="1">OFFSET($P$1,1,2,COUNT(Q:Q))</f>
        <v>94</v>
      </c>
      <c r="Y3" t="str" cm="1">
        <f t="array" aca="1" ref="Y3:Y12" ca="1">OFFSET($P$1,$AA$1,0,10)</f>
        <v>Product01</v>
      </c>
      <c r="Z3" s="9" cm="1">
        <f t="array" aca="1" ref="Z3:Z12" ca="1">OFFSET($P$1,$AA$1,1,10)</f>
        <v>9764.7199999999993</v>
      </c>
      <c r="AA3" s="16"/>
      <c r="AB3" s="14"/>
      <c r="AD3" s="11" t="s">
        <v>74</v>
      </c>
      <c r="AE3" s="9">
        <v>92963.87</v>
      </c>
      <c r="AF3" s="7"/>
      <c r="AG3" s="7" cm="1">
        <f t="array" aca="1" ref="AG3:AG7" ca="1">RANK(_xlfn.ANCHORARRAY(AI3),_xlfn.ANCHORARRAY(AI3))</f>
        <v>4</v>
      </c>
      <c r="AH3" s="7" t="str" cm="1">
        <f t="array" aca="1" ref="AH3:AH7" ca="1">OFFSET($AD$1,1,0,COUNT(AE:AE))</f>
        <v>Category01</v>
      </c>
      <c r="AI3" s="9" cm="1">
        <f t="array" aca="1" ref="AI3:AI7" ca="1">OFFSET($AD$1,1,1,COUNT(AE:AE))</f>
        <v>69261.950000000012</v>
      </c>
      <c r="AK3" s="11" t="s">
        <v>8</v>
      </c>
      <c r="AL3" s="7">
        <v>133923.87000000002</v>
      </c>
      <c r="AN3" s="11" t="s">
        <v>8</v>
      </c>
      <c r="AO3" s="7">
        <v>201895.01999999993</v>
      </c>
    </row>
    <row r="4" spans="1:41" x14ac:dyDescent="0.3">
      <c r="A4" s="11">
        <v>3</v>
      </c>
      <c r="B4" s="9">
        <v>20202.099999999995</v>
      </c>
      <c r="D4" t="s">
        <v>135</v>
      </c>
      <c r="E4" s="9">
        <f>GETPIVOTDATA("Sum of TOTAL SELLING VALUE",$D$1)-GETPIVOTDATA("Sum of TOTAL BUYING VALUE",$D$1)</f>
        <v>68907.919999999693</v>
      </c>
      <c r="G4" s="11" t="s">
        <v>123</v>
      </c>
      <c r="H4" s="7">
        <v>23437</v>
      </c>
      <c r="I4" s="7">
        <v>28616.65</v>
      </c>
      <c r="K4" s="11" t="s">
        <v>122</v>
      </c>
      <c r="L4" s="9">
        <f t="shared" ref="L4:L14" si="0">IF($L$1=TRUE,VLOOKUP(K4,G:I,3,0),NA())</f>
        <v>30857.300000000003</v>
      </c>
      <c r="M4" s="9">
        <f t="shared" ref="M4:M14" si="1">IF($M$1=TRUE,VLOOKUP(K4,G:I,3,0)-VLOOKUP(K4,G:I,2,0),NA())</f>
        <v>5516.3000000000029</v>
      </c>
      <c r="N4" s="12">
        <f t="shared" ref="N4:N14" si="2">IF($N$1=TRUE,M4/VLOOKUP(K4,G:I,2,0),"")</f>
        <v>0.21768280651907987</v>
      </c>
      <c r="P4" s="11" t="s">
        <v>63</v>
      </c>
      <c r="Q4" s="7">
        <v>6394.2599999999993</v>
      </c>
      <c r="R4" s="7">
        <v>79</v>
      </c>
      <c r="S4" s="7"/>
      <c r="T4">
        <f ca="1"/>
        <v>10</v>
      </c>
      <c r="U4" t="str">
        <f ca="1"/>
        <v>Product02</v>
      </c>
      <c r="V4">
        <f ca="1"/>
        <v>13423.199999999999</v>
      </c>
      <c r="W4">
        <f ca="1"/>
        <v>94</v>
      </c>
      <c r="Y4" t="str">
        <f ca="1"/>
        <v>Product02</v>
      </c>
      <c r="Z4" s="9">
        <f ca="1"/>
        <v>13423.199999999999</v>
      </c>
      <c r="AA4" s="16"/>
      <c r="AD4" s="11" t="s">
        <v>85</v>
      </c>
      <c r="AE4" s="9">
        <v>52299.509999999995</v>
      </c>
      <c r="AF4" s="7"/>
      <c r="AG4" s="7">
        <f ca="1"/>
        <v>2</v>
      </c>
      <c r="AH4" s="7" t="str">
        <f ca="1"/>
        <v>Category02</v>
      </c>
      <c r="AI4" s="9">
        <f ca="1"/>
        <v>92963.87</v>
      </c>
      <c r="AK4" s="11" t="s">
        <v>7</v>
      </c>
      <c r="AL4" s="7">
        <v>59347.900000000009</v>
      </c>
    </row>
    <row r="5" spans="1:41" x14ac:dyDescent="0.3">
      <c r="A5" s="11">
        <v>4</v>
      </c>
      <c r="B5" s="9">
        <v>11312.2</v>
      </c>
      <c r="D5" t="s">
        <v>136</v>
      </c>
      <c r="E5" s="12">
        <f>E4/GETPIVOTDATA("Sum of TOTAL BUYING VALUE",$D$1)</f>
        <v>0.20723937155643149</v>
      </c>
      <c r="G5" s="11" t="s">
        <v>124</v>
      </c>
      <c r="H5" s="7">
        <v>21282</v>
      </c>
      <c r="I5" s="7">
        <v>26579.11</v>
      </c>
      <c r="K5" s="11" t="s">
        <v>123</v>
      </c>
      <c r="L5" s="9">
        <f t="shared" si="0"/>
        <v>28616.65</v>
      </c>
      <c r="M5" s="9">
        <f t="shared" si="1"/>
        <v>5179.6500000000015</v>
      </c>
      <c r="N5" s="12">
        <f t="shared" si="2"/>
        <v>0.22100311473311438</v>
      </c>
      <c r="P5" s="11" t="s">
        <v>64</v>
      </c>
      <c r="Q5" s="7">
        <v>6056.1600000000008</v>
      </c>
      <c r="R5" s="7">
        <v>124</v>
      </c>
      <c r="S5" s="7"/>
      <c r="T5">
        <f ca="1"/>
        <v>26</v>
      </c>
      <c r="U5" t="str">
        <f ca="1"/>
        <v>Product03</v>
      </c>
      <c r="V5">
        <f ca="1"/>
        <v>6394.2599999999993</v>
      </c>
      <c r="W5">
        <f ca="1"/>
        <v>79</v>
      </c>
      <c r="Y5" t="str">
        <f ca="1"/>
        <v>Product03</v>
      </c>
      <c r="Z5" s="9">
        <f ca="1"/>
        <v>6394.2599999999993</v>
      </c>
      <c r="AA5" s="16"/>
      <c r="AD5" s="11" t="s">
        <v>92</v>
      </c>
      <c r="AE5" s="9">
        <v>95269.4</v>
      </c>
      <c r="AF5" s="7"/>
      <c r="AG5" s="7">
        <f ca="1"/>
        <v>5</v>
      </c>
      <c r="AH5" s="7" t="str">
        <f ca="1"/>
        <v>Category03</v>
      </c>
      <c r="AI5" s="9">
        <f ca="1"/>
        <v>52299.509999999995</v>
      </c>
    </row>
    <row r="6" spans="1:41" x14ac:dyDescent="0.3">
      <c r="A6" s="11">
        <v>5</v>
      </c>
      <c r="B6" s="9">
        <v>11711.449999999999</v>
      </c>
      <c r="G6" s="11" t="s">
        <v>125</v>
      </c>
      <c r="H6" s="7">
        <v>26526</v>
      </c>
      <c r="I6" s="7">
        <v>30910.45</v>
      </c>
      <c r="K6" s="11" t="s">
        <v>124</v>
      </c>
      <c r="L6" s="9">
        <f t="shared" si="0"/>
        <v>26579.11</v>
      </c>
      <c r="M6" s="9">
        <f t="shared" si="1"/>
        <v>5297.1100000000006</v>
      </c>
      <c r="N6" s="12">
        <f t="shared" si="2"/>
        <v>0.24890094915891367</v>
      </c>
      <c r="P6" s="11" t="s">
        <v>66</v>
      </c>
      <c r="Q6" s="7">
        <v>15716.61</v>
      </c>
      <c r="R6" s="7">
        <v>101</v>
      </c>
      <c r="S6" s="7"/>
      <c r="T6">
        <f ca="1"/>
        <v>30</v>
      </c>
      <c r="U6" t="str">
        <f ca="1"/>
        <v>Product04</v>
      </c>
      <c r="V6">
        <f ca="1"/>
        <v>6056.1600000000008</v>
      </c>
      <c r="W6">
        <f ca="1"/>
        <v>124</v>
      </c>
      <c r="Y6" t="str">
        <f ca="1"/>
        <v>Product04</v>
      </c>
      <c r="Z6" s="9">
        <f ca="1"/>
        <v>6056.1600000000008</v>
      </c>
      <c r="AA6" s="16"/>
      <c r="AD6" s="11" t="s">
        <v>104</v>
      </c>
      <c r="AE6" s="9">
        <v>91617.19</v>
      </c>
      <c r="AF6" s="7"/>
      <c r="AG6" s="7">
        <f ca="1"/>
        <v>1</v>
      </c>
      <c r="AH6" s="7" t="str">
        <f ca="1"/>
        <v>Category04</v>
      </c>
      <c r="AI6" s="9">
        <f ca="1"/>
        <v>95269.4</v>
      </c>
    </row>
    <row r="7" spans="1:41" x14ac:dyDescent="0.3">
      <c r="A7" s="11">
        <v>6</v>
      </c>
      <c r="B7" s="9">
        <v>14365.540000000005</v>
      </c>
      <c r="G7" s="11" t="s">
        <v>126</v>
      </c>
      <c r="H7" s="7">
        <v>24879</v>
      </c>
      <c r="I7" s="7">
        <v>30533.710000000003</v>
      </c>
      <c r="K7" s="11" t="s">
        <v>125</v>
      </c>
      <c r="L7" s="9">
        <f t="shared" si="0"/>
        <v>30910.45</v>
      </c>
      <c r="M7" s="9">
        <f t="shared" si="1"/>
        <v>4384.4500000000007</v>
      </c>
      <c r="N7" s="12">
        <f t="shared" si="2"/>
        <v>0.16528877327904701</v>
      </c>
      <c r="P7" s="11" t="s">
        <v>68</v>
      </c>
      <c r="Q7" s="7">
        <v>4531.5</v>
      </c>
      <c r="R7" s="7">
        <v>53</v>
      </c>
      <c r="S7" s="7"/>
      <c r="T7">
        <f ca="1"/>
        <v>8</v>
      </c>
      <c r="U7" t="str">
        <f ca="1"/>
        <v>Product05</v>
      </c>
      <c r="V7">
        <f ca="1"/>
        <v>15716.61</v>
      </c>
      <c r="W7">
        <f ca="1"/>
        <v>101</v>
      </c>
      <c r="Y7" t="str">
        <f ca="1"/>
        <v>Product05</v>
      </c>
      <c r="Z7" s="9">
        <f ca="1"/>
        <v>15716.61</v>
      </c>
      <c r="AA7" s="16"/>
      <c r="AG7">
        <f ca="1"/>
        <v>3</v>
      </c>
      <c r="AH7" s="7" t="str">
        <f ca="1"/>
        <v>Category05</v>
      </c>
      <c r="AI7" s="9">
        <f ca="1"/>
        <v>91617.19</v>
      </c>
    </row>
    <row r="8" spans="1:41" x14ac:dyDescent="0.3">
      <c r="A8" s="11">
        <v>7</v>
      </c>
      <c r="B8" s="9">
        <v>7132.79</v>
      </c>
      <c r="G8" s="11" t="s">
        <v>127</v>
      </c>
      <c r="H8" s="7">
        <v>29878</v>
      </c>
      <c r="I8" s="7">
        <v>35251.79</v>
      </c>
      <c r="K8" s="11" t="s">
        <v>126</v>
      </c>
      <c r="L8" s="9">
        <f t="shared" si="0"/>
        <v>30533.710000000003</v>
      </c>
      <c r="M8" s="9">
        <f t="shared" si="1"/>
        <v>5654.7100000000028</v>
      </c>
      <c r="N8" s="12">
        <f t="shared" si="2"/>
        <v>0.22728847622492876</v>
      </c>
      <c r="P8" s="11" t="s">
        <v>69</v>
      </c>
      <c r="Q8" s="7">
        <v>2291.04</v>
      </c>
      <c r="R8" s="7">
        <v>48</v>
      </c>
      <c r="S8" s="7"/>
      <c r="T8">
        <f ca="1"/>
        <v>35</v>
      </c>
      <c r="U8" t="str">
        <f ca="1"/>
        <v>Product06</v>
      </c>
      <c r="V8">
        <f ca="1"/>
        <v>4531.5</v>
      </c>
      <c r="W8">
        <f ca="1"/>
        <v>53</v>
      </c>
      <c r="Y8" t="str">
        <f ca="1"/>
        <v>Product06</v>
      </c>
      <c r="Z8" s="9">
        <f ca="1"/>
        <v>4531.5</v>
      </c>
      <c r="AA8" s="16"/>
    </row>
    <row r="9" spans="1:41" x14ac:dyDescent="0.3">
      <c r="A9" s="11">
        <v>8</v>
      </c>
      <c r="B9" s="9">
        <v>14262.46</v>
      </c>
      <c r="G9" s="11" t="s">
        <v>128</v>
      </c>
      <c r="H9" s="7">
        <v>29831</v>
      </c>
      <c r="I9" s="7">
        <v>35350.400000000016</v>
      </c>
      <c r="K9" s="11" t="s">
        <v>127</v>
      </c>
      <c r="L9" s="9">
        <f t="shared" si="0"/>
        <v>35251.79</v>
      </c>
      <c r="M9" s="9">
        <f t="shared" si="1"/>
        <v>5373.7900000000009</v>
      </c>
      <c r="N9" s="12">
        <f t="shared" si="2"/>
        <v>0.1798577548698039</v>
      </c>
      <c r="P9" s="11" t="s">
        <v>70</v>
      </c>
      <c r="Q9" s="7">
        <v>10502.82</v>
      </c>
      <c r="R9" s="7">
        <v>111</v>
      </c>
      <c r="S9" s="7"/>
      <c r="T9">
        <f ca="1"/>
        <v>39</v>
      </c>
      <c r="U9" t="str">
        <f ca="1"/>
        <v>Product07</v>
      </c>
      <c r="V9">
        <f ca="1"/>
        <v>2291.04</v>
      </c>
      <c r="W9">
        <f ca="1"/>
        <v>48</v>
      </c>
      <c r="Y9" t="str">
        <f ca="1"/>
        <v>Product07</v>
      </c>
      <c r="Z9" s="9">
        <f ca="1"/>
        <v>2291.04</v>
      </c>
      <c r="AA9" s="16"/>
    </row>
    <row r="10" spans="1:41" x14ac:dyDescent="0.3">
      <c r="A10" s="11">
        <v>9</v>
      </c>
      <c r="B10" s="9">
        <v>16824.670000000002</v>
      </c>
      <c r="G10" s="11" t="s">
        <v>129</v>
      </c>
      <c r="H10" s="7">
        <v>28758</v>
      </c>
      <c r="I10" s="7">
        <v>35242.810000000005</v>
      </c>
      <c r="K10" s="11" t="s">
        <v>128</v>
      </c>
      <c r="L10" s="9">
        <f t="shared" si="0"/>
        <v>35350.400000000016</v>
      </c>
      <c r="M10" s="9">
        <f t="shared" si="1"/>
        <v>5519.400000000016</v>
      </c>
      <c r="N10" s="12">
        <f t="shared" si="2"/>
        <v>0.18502229224632147</v>
      </c>
      <c r="P10" s="11" t="s">
        <v>71</v>
      </c>
      <c r="Q10" s="7">
        <v>581.64</v>
      </c>
      <c r="R10" s="7">
        <v>74</v>
      </c>
      <c r="S10" s="7"/>
      <c r="T10">
        <f ca="1"/>
        <v>15</v>
      </c>
      <c r="U10" t="str">
        <f ca="1"/>
        <v>Product08</v>
      </c>
      <c r="V10">
        <f ca="1"/>
        <v>10502.82</v>
      </c>
      <c r="W10">
        <f ca="1"/>
        <v>111</v>
      </c>
      <c r="Y10" t="str">
        <f ca="1"/>
        <v>Product08</v>
      </c>
      <c r="Z10" s="9">
        <f ca="1"/>
        <v>10502.82</v>
      </c>
      <c r="AA10" s="16"/>
    </row>
    <row r="11" spans="1:41" x14ac:dyDescent="0.3">
      <c r="A11" s="11">
        <v>10</v>
      </c>
      <c r="B11" s="9">
        <v>15229.35</v>
      </c>
      <c r="G11" s="11" t="s">
        <v>130</v>
      </c>
      <c r="H11" s="7">
        <v>27842</v>
      </c>
      <c r="I11" s="7">
        <v>33500.69000000001</v>
      </c>
      <c r="K11" s="11" t="s">
        <v>129</v>
      </c>
      <c r="L11" s="9">
        <f t="shared" si="0"/>
        <v>35242.810000000005</v>
      </c>
      <c r="M11" s="9">
        <f t="shared" si="1"/>
        <v>6484.8100000000049</v>
      </c>
      <c r="N11" s="12">
        <f t="shared" si="2"/>
        <v>0.22549586202100302</v>
      </c>
      <c r="P11" s="11" t="s">
        <v>73</v>
      </c>
      <c r="Q11" s="7">
        <v>16428</v>
      </c>
      <c r="R11" s="7">
        <v>100</v>
      </c>
      <c r="S11" s="7"/>
      <c r="T11">
        <f ca="1"/>
        <v>44</v>
      </c>
      <c r="U11" t="str">
        <f ca="1"/>
        <v>Product09</v>
      </c>
      <c r="V11">
        <f ca="1"/>
        <v>581.64</v>
      </c>
      <c r="W11">
        <f ca="1"/>
        <v>74</v>
      </c>
      <c r="Y11" t="str">
        <f ca="1"/>
        <v>Product09</v>
      </c>
      <c r="Z11" s="9">
        <f ca="1"/>
        <v>581.64</v>
      </c>
      <c r="AA11" s="16"/>
    </row>
    <row r="12" spans="1:41" x14ac:dyDescent="0.3">
      <c r="A12" s="11">
        <v>11</v>
      </c>
      <c r="B12" s="9">
        <v>11915.58</v>
      </c>
      <c r="G12" s="11" t="s">
        <v>131</v>
      </c>
      <c r="H12" s="7">
        <v>29306</v>
      </c>
      <c r="I12" s="7">
        <v>36124.07</v>
      </c>
      <c r="K12" s="11" t="s">
        <v>130</v>
      </c>
      <c r="L12" s="9">
        <f t="shared" si="0"/>
        <v>33500.69000000001</v>
      </c>
      <c r="M12" s="9">
        <f t="shared" si="1"/>
        <v>5658.6900000000096</v>
      </c>
      <c r="N12" s="12">
        <f t="shared" si="2"/>
        <v>0.20324294231736259</v>
      </c>
      <c r="P12" s="11" t="s">
        <v>75</v>
      </c>
      <c r="Q12" s="7">
        <v>5856.4</v>
      </c>
      <c r="R12" s="7">
        <v>121</v>
      </c>
      <c r="S12" s="7"/>
      <c r="T12">
        <f ca="1"/>
        <v>5</v>
      </c>
      <c r="U12" t="str">
        <f ca="1"/>
        <v>Product10</v>
      </c>
      <c r="V12">
        <f ca="1"/>
        <v>16428</v>
      </c>
      <c r="W12">
        <f ca="1"/>
        <v>100</v>
      </c>
      <c r="Y12" t="str">
        <f ca="1"/>
        <v>Product10</v>
      </c>
      <c r="Z12" s="9">
        <f ca="1"/>
        <v>16428</v>
      </c>
      <c r="AA12" s="16"/>
    </row>
    <row r="13" spans="1:41" x14ac:dyDescent="0.3">
      <c r="A13" s="11">
        <v>12</v>
      </c>
      <c r="B13" s="9">
        <v>14837.359999999999</v>
      </c>
      <c r="G13" s="11" t="s">
        <v>132</v>
      </c>
      <c r="H13" s="7">
        <v>31134</v>
      </c>
      <c r="I13" s="7">
        <v>37097.979999999996</v>
      </c>
      <c r="K13" s="11" t="s">
        <v>131</v>
      </c>
      <c r="L13" s="9">
        <f t="shared" si="0"/>
        <v>36124.07</v>
      </c>
      <c r="M13" s="9">
        <f t="shared" si="1"/>
        <v>6818.07</v>
      </c>
      <c r="N13" s="12">
        <f t="shared" si="2"/>
        <v>0.2326509929707227</v>
      </c>
      <c r="P13" s="11" t="s">
        <v>76</v>
      </c>
      <c r="Q13" s="7">
        <v>11582.910000000003</v>
      </c>
      <c r="R13" s="7">
        <v>123</v>
      </c>
      <c r="S13" s="7"/>
      <c r="T13">
        <f ca="1"/>
        <v>31</v>
      </c>
      <c r="U13" t="str">
        <f ca="1"/>
        <v>Product11</v>
      </c>
      <c r="V13">
        <f ca="1"/>
        <v>5856.4</v>
      </c>
      <c r="W13">
        <f ca="1"/>
        <v>121</v>
      </c>
    </row>
    <row r="14" spans="1:41" x14ac:dyDescent="0.3">
      <c r="A14" s="11">
        <v>13</v>
      </c>
      <c r="B14" s="9">
        <v>8084.26</v>
      </c>
      <c r="K14" s="11" t="s">
        <v>132</v>
      </c>
      <c r="L14" s="9">
        <f t="shared" si="0"/>
        <v>37097.979999999996</v>
      </c>
      <c r="M14" s="9">
        <f t="shared" si="1"/>
        <v>5963.9799999999959</v>
      </c>
      <c r="N14" s="12">
        <f t="shared" si="2"/>
        <v>0.19155842487312894</v>
      </c>
      <c r="P14" s="11" t="s">
        <v>77</v>
      </c>
      <c r="Q14" s="7">
        <v>8423.52</v>
      </c>
      <c r="R14" s="7">
        <v>69</v>
      </c>
      <c r="S14" s="7"/>
      <c r="T14">
        <f ca="1"/>
        <v>13</v>
      </c>
      <c r="U14" t="str">
        <f ca="1"/>
        <v>Product12</v>
      </c>
      <c r="V14">
        <f ca="1"/>
        <v>11582.910000000003</v>
      </c>
      <c r="W14">
        <f ca="1"/>
        <v>123</v>
      </c>
    </row>
    <row r="15" spans="1:41" x14ac:dyDescent="0.3">
      <c r="A15" s="11">
        <v>14</v>
      </c>
      <c r="B15" s="9">
        <v>9461.1400000000012</v>
      </c>
      <c r="P15" s="11" t="s">
        <v>78</v>
      </c>
      <c r="Q15" s="7">
        <v>12764.640000000001</v>
      </c>
      <c r="R15" s="7">
        <v>87</v>
      </c>
      <c r="S15" s="7"/>
      <c r="T15">
        <f ca="1"/>
        <v>22</v>
      </c>
      <c r="U15" t="str">
        <f ca="1"/>
        <v>Product13</v>
      </c>
      <c r="V15">
        <f ca="1"/>
        <v>8423.52</v>
      </c>
      <c r="W15">
        <f ca="1"/>
        <v>69</v>
      </c>
    </row>
    <row r="16" spans="1:41" x14ac:dyDescent="0.3">
      <c r="A16" s="11">
        <v>15</v>
      </c>
      <c r="B16" s="9">
        <v>12189.7</v>
      </c>
      <c r="P16" s="11" t="s">
        <v>79</v>
      </c>
      <c r="Q16" s="7">
        <v>1839.2399999999998</v>
      </c>
      <c r="R16" s="7">
        <v>117</v>
      </c>
      <c r="S16" s="7"/>
      <c r="T16">
        <f ca="1"/>
        <v>12</v>
      </c>
      <c r="U16" t="str">
        <f ca="1"/>
        <v>Product14</v>
      </c>
      <c r="V16">
        <f ca="1"/>
        <v>12764.640000000001</v>
      </c>
      <c r="W16">
        <f ca="1"/>
        <v>87</v>
      </c>
    </row>
    <row r="17" spans="1:23" x14ac:dyDescent="0.3">
      <c r="A17" s="11">
        <v>16</v>
      </c>
      <c r="B17" s="9">
        <v>12762.63</v>
      </c>
      <c r="P17" s="11" t="s">
        <v>80</v>
      </c>
      <c r="Q17" s="7">
        <v>1996.8</v>
      </c>
      <c r="R17" s="7">
        <v>120</v>
      </c>
      <c r="S17" s="7"/>
      <c r="T17">
        <f ca="1"/>
        <v>41</v>
      </c>
      <c r="U17" t="str">
        <f ca="1"/>
        <v>Product15</v>
      </c>
      <c r="V17">
        <f ca="1"/>
        <v>1839.2399999999998</v>
      </c>
      <c r="W17">
        <f ca="1"/>
        <v>117</v>
      </c>
    </row>
    <row r="18" spans="1:23" x14ac:dyDescent="0.3">
      <c r="A18" s="11">
        <v>17</v>
      </c>
      <c r="B18" s="9">
        <v>3659.24</v>
      </c>
      <c r="P18" s="11" t="s">
        <v>81</v>
      </c>
      <c r="Q18" s="7">
        <v>9877.1400000000012</v>
      </c>
      <c r="R18" s="7">
        <v>63</v>
      </c>
      <c r="S18" s="7"/>
      <c r="T18">
        <f ca="1"/>
        <v>40</v>
      </c>
      <c r="U18" t="str">
        <f ca="1"/>
        <v>Product16</v>
      </c>
      <c r="V18">
        <f ca="1"/>
        <v>1996.8</v>
      </c>
      <c r="W18">
        <f ca="1"/>
        <v>120</v>
      </c>
    </row>
    <row r="19" spans="1:23" x14ac:dyDescent="0.3">
      <c r="A19" s="11">
        <v>18</v>
      </c>
      <c r="B19" s="9">
        <v>18582.390000000003</v>
      </c>
      <c r="P19" s="11" t="s">
        <v>82</v>
      </c>
      <c r="Q19" s="7">
        <v>4035.2200000000003</v>
      </c>
      <c r="R19" s="7">
        <v>82</v>
      </c>
      <c r="S19" s="7"/>
      <c r="T19">
        <f ca="1"/>
        <v>18</v>
      </c>
      <c r="U19" t="str">
        <f ca="1"/>
        <v>Product17</v>
      </c>
      <c r="V19">
        <f ca="1"/>
        <v>9877.1400000000012</v>
      </c>
      <c r="W19">
        <f ca="1"/>
        <v>63</v>
      </c>
    </row>
    <row r="20" spans="1:23" x14ac:dyDescent="0.3">
      <c r="A20" s="11">
        <v>19</v>
      </c>
      <c r="B20" s="9">
        <v>10204.229999999998</v>
      </c>
      <c r="P20" s="11" t="s">
        <v>83</v>
      </c>
      <c r="Q20" s="7">
        <v>20160</v>
      </c>
      <c r="R20" s="7">
        <v>96</v>
      </c>
      <c r="S20" s="7"/>
      <c r="T20">
        <f ca="1"/>
        <v>36</v>
      </c>
      <c r="U20" t="str">
        <f ca="1"/>
        <v>Product18</v>
      </c>
      <c r="V20">
        <f ca="1"/>
        <v>4035.2200000000003</v>
      </c>
      <c r="W20">
        <f ca="1"/>
        <v>82</v>
      </c>
    </row>
    <row r="21" spans="1:23" x14ac:dyDescent="0.3">
      <c r="A21" s="11">
        <v>20</v>
      </c>
      <c r="B21" s="9">
        <v>20482.78</v>
      </c>
      <c r="P21" s="11" t="s">
        <v>84</v>
      </c>
      <c r="Q21" s="7">
        <v>8006.25</v>
      </c>
      <c r="R21" s="7">
        <v>105</v>
      </c>
      <c r="S21" s="7"/>
      <c r="T21">
        <f ca="1"/>
        <v>4</v>
      </c>
      <c r="U21" t="str">
        <f ca="1"/>
        <v>Product19</v>
      </c>
      <c r="V21">
        <f ca="1"/>
        <v>20160</v>
      </c>
      <c r="W21">
        <f ca="1"/>
        <v>96</v>
      </c>
    </row>
    <row r="22" spans="1:23" x14ac:dyDescent="0.3">
      <c r="A22" s="11">
        <v>21</v>
      </c>
      <c r="B22" s="9">
        <v>10665.4</v>
      </c>
      <c r="P22" s="11" t="s">
        <v>86</v>
      </c>
      <c r="Q22" s="7">
        <v>10727.64</v>
      </c>
      <c r="R22" s="7">
        <v>66</v>
      </c>
      <c r="S22" s="7"/>
      <c r="T22">
        <f ca="1"/>
        <v>23</v>
      </c>
      <c r="U22" t="str">
        <f ca="1"/>
        <v>Product20</v>
      </c>
      <c r="V22">
        <f ca="1"/>
        <v>8006.25</v>
      </c>
      <c r="W22">
        <f ca="1"/>
        <v>105</v>
      </c>
    </row>
    <row r="23" spans="1:23" x14ac:dyDescent="0.3">
      <c r="A23" s="11">
        <v>22</v>
      </c>
      <c r="B23" s="9">
        <v>11315.839999999997</v>
      </c>
      <c r="P23" s="11" t="s">
        <v>87</v>
      </c>
      <c r="Q23" s="7">
        <v>9909.9</v>
      </c>
      <c r="R23" s="7">
        <v>70</v>
      </c>
      <c r="S23" s="7"/>
      <c r="T23">
        <f ca="1"/>
        <v>14</v>
      </c>
      <c r="U23" t="str">
        <f ca="1"/>
        <v>Product21</v>
      </c>
      <c r="V23">
        <f ca="1"/>
        <v>10727.64</v>
      </c>
      <c r="W23">
        <f ca="1"/>
        <v>66</v>
      </c>
    </row>
    <row r="24" spans="1:23" x14ac:dyDescent="0.3">
      <c r="A24" s="11">
        <v>23</v>
      </c>
      <c r="B24" s="9">
        <v>18818.189999999999</v>
      </c>
      <c r="P24" s="11" t="s">
        <v>88</v>
      </c>
      <c r="Q24" s="7">
        <v>12853.560000000001</v>
      </c>
      <c r="R24" s="7">
        <v>86</v>
      </c>
      <c r="S24" s="7"/>
      <c r="T24">
        <f ca="1"/>
        <v>17</v>
      </c>
      <c r="U24" t="str">
        <f ca="1"/>
        <v>Product22</v>
      </c>
      <c r="V24">
        <f ca="1"/>
        <v>9909.9</v>
      </c>
      <c r="W24">
        <f ca="1"/>
        <v>70</v>
      </c>
    </row>
    <row r="25" spans="1:23" x14ac:dyDescent="0.3">
      <c r="A25" s="11">
        <v>24</v>
      </c>
      <c r="B25" s="9">
        <v>11488.4</v>
      </c>
      <c r="P25" s="11" t="s">
        <v>89</v>
      </c>
      <c r="Q25" s="7">
        <v>10202.400000000001</v>
      </c>
      <c r="R25" s="7">
        <v>65</v>
      </c>
      <c r="S25" s="7"/>
      <c r="T25">
        <f ca="1"/>
        <v>11</v>
      </c>
      <c r="U25" t="str">
        <f ca="1"/>
        <v>Product23</v>
      </c>
      <c r="V25">
        <f ca="1"/>
        <v>12853.560000000001</v>
      </c>
      <c r="W25">
        <f ca="1"/>
        <v>86</v>
      </c>
    </row>
    <row r="26" spans="1:23" x14ac:dyDescent="0.3">
      <c r="A26" s="11">
        <v>25</v>
      </c>
      <c r="B26" s="9">
        <v>18688.430000000004</v>
      </c>
      <c r="P26" s="11" t="s">
        <v>90</v>
      </c>
      <c r="Q26" s="7">
        <v>599.7600000000001</v>
      </c>
      <c r="R26" s="7">
        <v>72</v>
      </c>
      <c r="S26" s="7"/>
      <c r="T26">
        <f ca="1"/>
        <v>16</v>
      </c>
      <c r="U26" t="str">
        <f ca="1"/>
        <v>Product24</v>
      </c>
      <c r="V26">
        <f ca="1"/>
        <v>10202.400000000001</v>
      </c>
      <c r="W26">
        <f ca="1"/>
        <v>65</v>
      </c>
    </row>
    <row r="27" spans="1:23" x14ac:dyDescent="0.3">
      <c r="A27" s="11">
        <v>26</v>
      </c>
      <c r="B27" s="9">
        <v>13710.079999999998</v>
      </c>
      <c r="P27" s="11" t="s">
        <v>91</v>
      </c>
      <c r="Q27" s="7">
        <v>2761.9200000000005</v>
      </c>
      <c r="R27" s="7">
        <v>112</v>
      </c>
      <c r="S27" s="7"/>
      <c r="T27">
        <f ca="1"/>
        <v>43</v>
      </c>
      <c r="U27" t="str">
        <f ca="1"/>
        <v>Product25</v>
      </c>
      <c r="V27">
        <f ca="1"/>
        <v>599.7600000000001</v>
      </c>
      <c r="W27">
        <f ca="1"/>
        <v>72</v>
      </c>
    </row>
    <row r="28" spans="1:23" x14ac:dyDescent="0.3">
      <c r="A28" s="11">
        <v>27</v>
      </c>
      <c r="B28" s="9">
        <v>11440.67</v>
      </c>
      <c r="P28" s="11" t="s">
        <v>93</v>
      </c>
      <c r="Q28" s="7">
        <v>6226.0800000000008</v>
      </c>
      <c r="R28" s="7">
        <v>109</v>
      </c>
      <c r="S28" s="7"/>
      <c r="T28">
        <f ca="1"/>
        <v>38</v>
      </c>
      <c r="U28" t="str">
        <f ca="1"/>
        <v>Product26</v>
      </c>
      <c r="V28">
        <f ca="1"/>
        <v>2761.9200000000005</v>
      </c>
      <c r="W28">
        <f ca="1"/>
        <v>112</v>
      </c>
    </row>
    <row r="29" spans="1:23" x14ac:dyDescent="0.3">
      <c r="A29" s="11">
        <v>28</v>
      </c>
      <c r="B29" s="9">
        <v>13306.16</v>
      </c>
      <c r="P29" s="11" t="s">
        <v>94</v>
      </c>
      <c r="Q29" s="7">
        <v>4682.72</v>
      </c>
      <c r="R29" s="7">
        <v>112</v>
      </c>
      <c r="S29" s="7"/>
      <c r="T29">
        <f ca="1"/>
        <v>28</v>
      </c>
      <c r="U29" t="str">
        <f ca="1"/>
        <v>Product27</v>
      </c>
      <c r="V29">
        <f ca="1"/>
        <v>6226.0800000000008</v>
      </c>
      <c r="W29">
        <f ca="1"/>
        <v>109</v>
      </c>
    </row>
    <row r="30" spans="1:23" x14ac:dyDescent="0.3">
      <c r="A30" s="11">
        <v>29</v>
      </c>
      <c r="B30" s="9">
        <v>8794.48</v>
      </c>
      <c r="P30" s="11" t="s">
        <v>95</v>
      </c>
      <c r="Q30" s="7">
        <v>5523.44</v>
      </c>
      <c r="R30" s="7">
        <v>104</v>
      </c>
      <c r="S30" s="7"/>
      <c r="T30">
        <f ca="1"/>
        <v>34</v>
      </c>
      <c r="U30" t="str">
        <f ca="1"/>
        <v>Product28</v>
      </c>
      <c r="V30">
        <f ca="1"/>
        <v>4682.72</v>
      </c>
      <c r="W30">
        <f ca="1"/>
        <v>112</v>
      </c>
    </row>
    <row r="31" spans="1:23" x14ac:dyDescent="0.3">
      <c r="A31" s="11">
        <v>30</v>
      </c>
      <c r="B31" s="9">
        <v>16666.269999999997</v>
      </c>
      <c r="P31" s="11" t="s">
        <v>96</v>
      </c>
      <c r="Q31" s="7">
        <v>22945.919999999998</v>
      </c>
      <c r="R31" s="7">
        <v>114</v>
      </c>
      <c r="S31" s="7"/>
      <c r="T31">
        <f ca="1"/>
        <v>32</v>
      </c>
      <c r="U31" t="str">
        <f ca="1"/>
        <v>Product29</v>
      </c>
      <c r="V31">
        <f ca="1"/>
        <v>5523.44</v>
      </c>
      <c r="W31">
        <f ca="1"/>
        <v>104</v>
      </c>
    </row>
    <row r="32" spans="1:23" x14ac:dyDescent="0.3">
      <c r="A32" s="11">
        <v>31</v>
      </c>
      <c r="B32" s="9">
        <v>6920.0999999999995</v>
      </c>
      <c r="P32" s="11" t="s">
        <v>97</v>
      </c>
      <c r="Q32" s="7">
        <v>6249.5999999999995</v>
      </c>
      <c r="R32" s="7">
        <v>60</v>
      </c>
      <c r="S32" s="7"/>
      <c r="T32">
        <f ca="1"/>
        <v>2</v>
      </c>
      <c r="U32" t="str">
        <f ca="1"/>
        <v>Product30</v>
      </c>
      <c r="V32">
        <f ca="1"/>
        <v>22945.919999999998</v>
      </c>
      <c r="W32">
        <f ca="1"/>
        <v>114</v>
      </c>
    </row>
    <row r="33" spans="16:23" x14ac:dyDescent="0.3">
      <c r="P33" s="11" t="s">
        <v>98</v>
      </c>
      <c r="Q33" s="7">
        <v>16329.72</v>
      </c>
      <c r="R33" s="7">
        <v>139</v>
      </c>
      <c r="S33" s="7"/>
      <c r="T33">
        <f ca="1"/>
        <v>27</v>
      </c>
      <c r="U33" t="str">
        <f ca="1"/>
        <v>Product31</v>
      </c>
      <c r="V33">
        <f ca="1"/>
        <v>6249.5999999999995</v>
      </c>
      <c r="W33">
        <f ca="1"/>
        <v>60</v>
      </c>
    </row>
    <row r="34" spans="16:23" x14ac:dyDescent="0.3">
      <c r="P34" s="11" t="s">
        <v>99</v>
      </c>
      <c r="Q34" s="7">
        <v>13645.800000000001</v>
      </c>
      <c r="R34" s="7">
        <v>114</v>
      </c>
      <c r="S34" s="7"/>
      <c r="T34">
        <f ca="1"/>
        <v>7</v>
      </c>
      <c r="U34" t="str">
        <f ca="1"/>
        <v>Product32</v>
      </c>
      <c r="V34">
        <f ca="1"/>
        <v>16329.72</v>
      </c>
      <c r="W34">
        <f ca="1"/>
        <v>139</v>
      </c>
    </row>
    <row r="35" spans="16:23" x14ac:dyDescent="0.3">
      <c r="P35" s="11" t="s">
        <v>100</v>
      </c>
      <c r="Q35" s="7">
        <v>8978.2000000000007</v>
      </c>
      <c r="R35" s="7">
        <v>154</v>
      </c>
      <c r="S35" s="7"/>
      <c r="T35">
        <f ca="1"/>
        <v>9</v>
      </c>
      <c r="U35" t="str">
        <f ca="1"/>
        <v>Product33</v>
      </c>
      <c r="V35">
        <f ca="1"/>
        <v>13645.800000000001</v>
      </c>
      <c r="W35">
        <f ca="1"/>
        <v>114</v>
      </c>
    </row>
    <row r="36" spans="16:23" x14ac:dyDescent="0.3">
      <c r="P36" s="11" t="s">
        <v>101</v>
      </c>
      <c r="Q36" s="7">
        <v>703.5</v>
      </c>
      <c r="R36" s="7">
        <v>105</v>
      </c>
      <c r="S36" s="7"/>
      <c r="T36">
        <f ca="1"/>
        <v>20</v>
      </c>
      <c r="U36" t="str">
        <f ca="1"/>
        <v>Product34</v>
      </c>
      <c r="V36">
        <f ca="1"/>
        <v>8978.2000000000007</v>
      </c>
      <c r="W36">
        <f ca="1"/>
        <v>154</v>
      </c>
    </row>
    <row r="37" spans="16:23" x14ac:dyDescent="0.3">
      <c r="P37" s="11" t="s">
        <v>102</v>
      </c>
      <c r="Q37" s="7">
        <v>7222.5</v>
      </c>
      <c r="R37" s="7">
        <v>75</v>
      </c>
      <c r="S37" s="7"/>
      <c r="T37">
        <f ca="1"/>
        <v>42</v>
      </c>
      <c r="U37" t="str">
        <f ca="1"/>
        <v>Product35</v>
      </c>
      <c r="V37">
        <f ca="1"/>
        <v>703.5</v>
      </c>
      <c r="W37">
        <f ca="1"/>
        <v>105</v>
      </c>
    </row>
    <row r="38" spans="16:23" x14ac:dyDescent="0.3">
      <c r="P38" s="11" t="s">
        <v>103</v>
      </c>
      <c r="Q38" s="7">
        <v>5145.6000000000004</v>
      </c>
      <c r="R38" s="7">
        <v>60</v>
      </c>
      <c r="S38" s="7"/>
      <c r="T38">
        <f ca="1"/>
        <v>25</v>
      </c>
      <c r="U38" t="str">
        <f ca="1"/>
        <v>Product36</v>
      </c>
      <c r="V38">
        <f ca="1"/>
        <v>7222.5</v>
      </c>
      <c r="W38">
        <f ca="1"/>
        <v>75</v>
      </c>
    </row>
    <row r="39" spans="16:23" x14ac:dyDescent="0.3">
      <c r="P39" s="11" t="s">
        <v>105</v>
      </c>
      <c r="Q39" s="7">
        <v>8871.1200000000008</v>
      </c>
      <c r="R39" s="7">
        <v>111</v>
      </c>
      <c r="S39" s="7"/>
      <c r="T39">
        <f ca="1"/>
        <v>33</v>
      </c>
      <c r="U39" t="str">
        <f ca="1"/>
        <v>Product37</v>
      </c>
      <c r="V39">
        <f ca="1"/>
        <v>5145.6000000000004</v>
      </c>
      <c r="W39">
        <f ca="1"/>
        <v>60</v>
      </c>
    </row>
    <row r="40" spans="16:23" x14ac:dyDescent="0.3">
      <c r="P40" s="11" t="s">
        <v>106</v>
      </c>
      <c r="Q40" s="7">
        <v>3957.15</v>
      </c>
      <c r="R40" s="7">
        <v>93</v>
      </c>
      <c r="S40" s="7"/>
      <c r="T40">
        <f ca="1"/>
        <v>21</v>
      </c>
      <c r="U40" t="str">
        <f ca="1"/>
        <v>Product38</v>
      </c>
      <c r="V40">
        <f ca="1"/>
        <v>8871.1200000000008</v>
      </c>
      <c r="W40">
        <f ca="1"/>
        <v>111</v>
      </c>
    </row>
    <row r="41" spans="16:23" x14ac:dyDescent="0.3">
      <c r="P41" s="11" t="s">
        <v>107</v>
      </c>
      <c r="Q41" s="7">
        <v>7718.4000000000005</v>
      </c>
      <c r="R41" s="7">
        <v>67</v>
      </c>
      <c r="S41" s="7"/>
      <c r="T41">
        <f ca="1"/>
        <v>37</v>
      </c>
      <c r="U41" t="str">
        <f ca="1"/>
        <v>Product39</v>
      </c>
      <c r="V41">
        <f ca="1"/>
        <v>3957.15</v>
      </c>
      <c r="W41">
        <f ca="1"/>
        <v>93</v>
      </c>
    </row>
    <row r="42" spans="16:23" x14ac:dyDescent="0.3">
      <c r="P42" s="11" t="s">
        <v>108</v>
      </c>
      <c r="Q42" s="7">
        <v>22952.16</v>
      </c>
      <c r="R42" s="7">
        <v>132</v>
      </c>
      <c r="S42" s="7"/>
      <c r="T42">
        <f ca="1"/>
        <v>24</v>
      </c>
      <c r="U42" t="str">
        <f ca="1"/>
        <v>Product40</v>
      </c>
      <c r="V42">
        <f ca="1"/>
        <v>7718.4000000000005</v>
      </c>
      <c r="W42">
        <f ca="1"/>
        <v>67</v>
      </c>
    </row>
    <row r="43" spans="16:23" x14ac:dyDescent="0.3">
      <c r="P43" s="11" t="s">
        <v>109</v>
      </c>
      <c r="Q43" s="7">
        <v>20574</v>
      </c>
      <c r="R43" s="7">
        <v>127</v>
      </c>
      <c r="S43" s="7"/>
      <c r="T43">
        <f ca="1"/>
        <v>1</v>
      </c>
      <c r="U43" t="str">
        <f ca="1"/>
        <v>Product41</v>
      </c>
      <c r="V43">
        <f ca="1"/>
        <v>22952.16</v>
      </c>
      <c r="W43">
        <f ca="1"/>
        <v>132</v>
      </c>
    </row>
    <row r="44" spans="16:23" x14ac:dyDescent="0.3">
      <c r="P44" s="11" t="s">
        <v>110</v>
      </c>
      <c r="Q44" s="7">
        <v>6064.8399999999992</v>
      </c>
      <c r="R44" s="7">
        <v>73</v>
      </c>
      <c r="S44" s="7"/>
      <c r="T44">
        <f ca="1"/>
        <v>3</v>
      </c>
      <c r="U44" t="str">
        <f ca="1"/>
        <v>Product42</v>
      </c>
      <c r="V44">
        <f ca="1"/>
        <v>20574</v>
      </c>
      <c r="W44">
        <f ca="1"/>
        <v>127</v>
      </c>
    </row>
    <row r="45" spans="16:23" x14ac:dyDescent="0.3">
      <c r="P45" s="11" t="s">
        <v>111</v>
      </c>
      <c r="Q45" s="7">
        <v>16333.92</v>
      </c>
      <c r="R45" s="7">
        <v>199</v>
      </c>
      <c r="S45" s="7"/>
      <c r="T45">
        <f ca="1"/>
        <v>29</v>
      </c>
      <c r="U45" t="str">
        <f ca="1"/>
        <v>Product43</v>
      </c>
      <c r="V45">
        <f ca="1"/>
        <v>6064.8399999999992</v>
      </c>
      <c r="W45">
        <f ca="1"/>
        <v>73</v>
      </c>
    </row>
    <row r="46" spans="16:23" x14ac:dyDescent="0.3">
      <c r="T46">
        <f ca="1"/>
        <v>6</v>
      </c>
      <c r="U46" t="str">
        <f ca="1"/>
        <v>Product44</v>
      </c>
      <c r="V46">
        <f ca="1"/>
        <v>16333.92</v>
      </c>
      <c r="W46">
        <f ca="1"/>
        <v>199</v>
      </c>
    </row>
  </sheetData>
  <pageMargins left="0.7" right="0.7" top="0.75" bottom="0.75" header="0.3" footer="0.3"/>
  <pageSetup orientation="portrait" horizontalDpi="1200" verticalDpi="1200" r:id="rId8"/>
  <drawing r:id="rId9"/>
  <legacyDrawing r:id="rId10"/>
  <mc:AlternateContent xmlns:mc="http://schemas.openxmlformats.org/markup-compatibility/2006">
    <mc:Choice Requires="x14">
      <controls>
        <mc:AlternateContent xmlns:mc="http://schemas.openxmlformats.org/markup-compatibility/2006">
          <mc:Choice Requires="x14">
            <control shapeId="3074" r:id="rId11" name="Check Box 2">
              <controlPr defaultSize="0" autoFill="0" autoLine="0" autoPict="0">
                <anchor moveWithCells="1">
                  <from>
                    <xdr:col>10</xdr:col>
                    <xdr:colOff>502920</xdr:colOff>
                    <xdr:row>14</xdr:row>
                    <xdr:rowOff>7620</xdr:rowOff>
                  </from>
                  <to>
                    <xdr:col>11</xdr:col>
                    <xdr:colOff>175260</xdr:colOff>
                    <xdr:row>14</xdr:row>
                    <xdr:rowOff>175260</xdr:rowOff>
                  </to>
                </anchor>
              </controlPr>
            </control>
          </mc:Choice>
        </mc:AlternateContent>
        <mc:AlternateContent xmlns:mc="http://schemas.openxmlformats.org/markup-compatibility/2006">
          <mc:Choice Requires="x14">
            <control shapeId="3075" r:id="rId12" name="Check Box 3">
              <controlPr defaultSize="0" autoFill="0" autoLine="0" autoPict="0">
                <anchor moveWithCells="1">
                  <from>
                    <xdr:col>11</xdr:col>
                    <xdr:colOff>487680</xdr:colOff>
                    <xdr:row>13</xdr:row>
                    <xdr:rowOff>167640</xdr:rowOff>
                  </from>
                  <to>
                    <xdr:col>12</xdr:col>
                    <xdr:colOff>160020</xdr:colOff>
                    <xdr:row>15</xdr:row>
                    <xdr:rowOff>0</xdr:rowOff>
                  </to>
                </anchor>
              </controlPr>
            </control>
          </mc:Choice>
        </mc:AlternateContent>
        <mc:AlternateContent xmlns:mc="http://schemas.openxmlformats.org/markup-compatibility/2006">
          <mc:Choice Requires="x14">
            <control shapeId="3076" r:id="rId13" name="Check Box 4">
              <controlPr defaultSize="0" autoFill="0" autoLine="0" autoPict="0">
                <anchor moveWithCells="1">
                  <from>
                    <xdr:col>12</xdr:col>
                    <xdr:colOff>464820</xdr:colOff>
                    <xdr:row>14</xdr:row>
                    <xdr:rowOff>0</xdr:rowOff>
                  </from>
                  <to>
                    <xdr:col>13</xdr:col>
                    <xdr:colOff>190500</xdr:colOff>
                    <xdr:row>15</xdr:row>
                    <xdr:rowOff>0</xdr:rowOff>
                  </to>
                </anchor>
              </controlPr>
            </control>
          </mc:Choice>
        </mc:AlternateContent>
        <mc:AlternateContent xmlns:mc="http://schemas.openxmlformats.org/markup-compatibility/2006">
          <mc:Choice Requires="x14">
            <control shapeId="3077" r:id="rId14" name="Scroll Bar 5">
              <controlPr defaultSize="0" autoPict="0">
                <anchor moveWithCells="1">
                  <from>
                    <xdr:col>24</xdr:col>
                    <xdr:colOff>541020</xdr:colOff>
                    <xdr:row>12</xdr:row>
                    <xdr:rowOff>182880</xdr:rowOff>
                  </from>
                  <to>
                    <xdr:col>25</xdr:col>
                    <xdr:colOff>0</xdr:colOff>
                    <xdr:row>27</xdr:row>
                    <xdr:rowOff>160020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E867-F661-4702-AB1A-CA53729E026F}">
  <dimension ref="BP28:BP29"/>
  <sheetViews>
    <sheetView tabSelected="1" zoomScale="66" zoomScaleNormal="66" workbookViewId="0">
      <selection activeCell="AA13" sqref="AA13"/>
    </sheetView>
  </sheetViews>
  <sheetFormatPr defaultRowHeight="14.4" x14ac:dyDescent="0.3"/>
  <sheetData>
    <row r="28" spans="68:68" x14ac:dyDescent="0.3">
      <c r="BP28" s="18"/>
    </row>
    <row r="29" spans="68:68" x14ac:dyDescent="0.3">
      <c r="BP29" s="18"/>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6157" r:id="rId4" name="Check Box 13">
              <controlPr defaultSize="0" autoFill="0" autoLine="0" autoPict="0">
                <anchor moveWithCells="1">
                  <from>
                    <xdr:col>7</xdr:col>
                    <xdr:colOff>114300</xdr:colOff>
                    <xdr:row>11</xdr:row>
                    <xdr:rowOff>99060</xdr:rowOff>
                  </from>
                  <to>
                    <xdr:col>7</xdr:col>
                    <xdr:colOff>327660</xdr:colOff>
                    <xdr:row>12</xdr:row>
                    <xdr:rowOff>91440</xdr:rowOff>
                  </to>
                </anchor>
              </controlPr>
            </control>
          </mc:Choice>
        </mc:AlternateContent>
        <mc:AlternateContent xmlns:mc="http://schemas.openxmlformats.org/markup-compatibility/2006">
          <mc:Choice Requires="x14">
            <control shapeId="6158" r:id="rId5" name="Check Box 14">
              <controlPr defaultSize="0" autoFill="0" autoLine="0" autoPict="0">
                <anchor moveWithCells="1">
                  <from>
                    <xdr:col>6</xdr:col>
                    <xdr:colOff>137160</xdr:colOff>
                    <xdr:row>11</xdr:row>
                    <xdr:rowOff>91440</xdr:rowOff>
                  </from>
                  <to>
                    <xdr:col>6</xdr:col>
                    <xdr:colOff>327660</xdr:colOff>
                    <xdr:row>12</xdr:row>
                    <xdr:rowOff>91440</xdr:rowOff>
                  </to>
                </anchor>
              </controlPr>
            </control>
          </mc:Choice>
        </mc:AlternateContent>
        <mc:AlternateContent xmlns:mc="http://schemas.openxmlformats.org/markup-compatibility/2006">
          <mc:Choice Requires="x14">
            <control shapeId="6159" r:id="rId6" name="Check Box 15">
              <controlPr defaultSize="0" autoFill="0" autoLine="0" autoPict="0">
                <anchor moveWithCells="1">
                  <from>
                    <xdr:col>5</xdr:col>
                    <xdr:colOff>190500</xdr:colOff>
                    <xdr:row>11</xdr:row>
                    <xdr:rowOff>106680</xdr:rowOff>
                  </from>
                  <to>
                    <xdr:col>5</xdr:col>
                    <xdr:colOff>396240</xdr:colOff>
                    <xdr:row>12</xdr:row>
                    <xdr:rowOff>91440</xdr:rowOff>
                  </to>
                </anchor>
              </controlPr>
            </control>
          </mc:Choice>
        </mc:AlternateContent>
        <mc:AlternateContent xmlns:mc="http://schemas.openxmlformats.org/markup-compatibility/2006">
          <mc:Choice Requires="x14">
            <control shapeId="6160" r:id="rId7" name="Scroll Bar 16">
              <controlPr defaultSize="0" autoPict="0">
                <anchor moveWithCells="1">
                  <from>
                    <xdr:col>9</xdr:col>
                    <xdr:colOff>213360</xdr:colOff>
                    <xdr:row>14</xdr:row>
                    <xdr:rowOff>15240</xdr:rowOff>
                  </from>
                  <to>
                    <xdr:col>9</xdr:col>
                    <xdr:colOff>320040</xdr:colOff>
                    <xdr:row>26</xdr:row>
                    <xdr:rowOff>182880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E3C7-F32D-4B53-AF1D-859687FDD12B}">
  <dimension ref="A1:F46"/>
  <sheetViews>
    <sheetView topLeftCell="A18" workbookViewId="0">
      <selection sqref="A1:F1"/>
    </sheetView>
  </sheetViews>
  <sheetFormatPr defaultRowHeight="14.4" x14ac:dyDescent="0.3"/>
  <cols>
    <col min="1" max="1" width="16.6640625" customWidth="1"/>
    <col min="2" max="2" width="18.88671875" customWidth="1"/>
    <col min="3" max="3" width="20.21875" customWidth="1"/>
    <col min="4" max="4" width="13.44140625" customWidth="1"/>
    <col min="5" max="5" width="19.5546875" customWidth="1"/>
    <col min="6" max="6" width="21.6640625" customWidth="1"/>
  </cols>
  <sheetData>
    <row r="1" spans="1:6" ht="15" thickBot="1" x14ac:dyDescent="0.35">
      <c r="A1" s="6" t="s">
        <v>1</v>
      </c>
      <c r="B1" s="6" t="s">
        <v>54</v>
      </c>
      <c r="C1" s="6" t="s">
        <v>55</v>
      </c>
      <c r="D1" s="6" t="s">
        <v>56</v>
      </c>
      <c r="E1" s="6" t="s">
        <v>57</v>
      </c>
      <c r="F1" s="6" t="s">
        <v>58</v>
      </c>
    </row>
    <row r="2" spans="1:6" x14ac:dyDescent="0.3">
      <c r="A2" t="s">
        <v>26</v>
      </c>
      <c r="B2" t="s">
        <v>59</v>
      </c>
      <c r="C2" t="s">
        <v>60</v>
      </c>
      <c r="D2" t="s">
        <v>61</v>
      </c>
      <c r="E2">
        <v>98</v>
      </c>
      <c r="F2">
        <v>103.88</v>
      </c>
    </row>
    <row r="3" spans="1:6" x14ac:dyDescent="0.3">
      <c r="A3" t="s">
        <v>39</v>
      </c>
      <c r="B3" t="s">
        <v>62</v>
      </c>
      <c r="C3" t="s">
        <v>60</v>
      </c>
      <c r="D3" t="s">
        <v>61</v>
      </c>
      <c r="E3">
        <v>105</v>
      </c>
      <c r="F3">
        <v>142.80000000000001</v>
      </c>
    </row>
    <row r="4" spans="1:6" x14ac:dyDescent="0.3">
      <c r="A4" t="s">
        <v>16</v>
      </c>
      <c r="B4" t="s">
        <v>63</v>
      </c>
      <c r="C4" t="s">
        <v>60</v>
      </c>
      <c r="D4" t="s">
        <v>61</v>
      </c>
      <c r="E4">
        <v>71</v>
      </c>
      <c r="F4">
        <v>80.94</v>
      </c>
    </row>
    <row r="5" spans="1:6" x14ac:dyDescent="0.3">
      <c r="A5" t="s">
        <v>13</v>
      </c>
      <c r="B5" t="s">
        <v>64</v>
      </c>
      <c r="C5" t="s">
        <v>60</v>
      </c>
      <c r="D5" t="s">
        <v>65</v>
      </c>
      <c r="E5">
        <v>44</v>
      </c>
      <c r="F5">
        <v>48.84</v>
      </c>
    </row>
    <row r="6" spans="1:6" x14ac:dyDescent="0.3">
      <c r="A6" t="s">
        <v>34</v>
      </c>
      <c r="B6" t="s">
        <v>66</v>
      </c>
      <c r="C6" t="s">
        <v>60</v>
      </c>
      <c r="D6" t="s">
        <v>67</v>
      </c>
      <c r="E6">
        <v>133</v>
      </c>
      <c r="F6">
        <v>155.61000000000001</v>
      </c>
    </row>
    <row r="7" spans="1:6" x14ac:dyDescent="0.3">
      <c r="A7" t="s">
        <v>25</v>
      </c>
      <c r="B7" t="s">
        <v>68</v>
      </c>
      <c r="C7" t="s">
        <v>60</v>
      </c>
      <c r="D7" t="s">
        <v>61</v>
      </c>
      <c r="E7">
        <v>75</v>
      </c>
      <c r="F7">
        <v>85.5</v>
      </c>
    </row>
    <row r="8" spans="1:6" x14ac:dyDescent="0.3">
      <c r="A8" t="s">
        <v>46</v>
      </c>
      <c r="B8" t="s">
        <v>69</v>
      </c>
      <c r="C8" t="s">
        <v>60</v>
      </c>
      <c r="D8" t="s">
        <v>65</v>
      </c>
      <c r="E8">
        <v>43</v>
      </c>
      <c r="F8">
        <v>47.730000000000004</v>
      </c>
    </row>
    <row r="9" spans="1:6" x14ac:dyDescent="0.3">
      <c r="A9" t="s">
        <v>35</v>
      </c>
      <c r="B9" t="s">
        <v>70</v>
      </c>
      <c r="C9" t="s">
        <v>60</v>
      </c>
      <c r="D9" t="s">
        <v>61</v>
      </c>
      <c r="E9">
        <v>83</v>
      </c>
      <c r="F9">
        <v>94.62</v>
      </c>
    </row>
    <row r="10" spans="1:6" x14ac:dyDescent="0.3">
      <c r="A10" t="s">
        <v>47</v>
      </c>
      <c r="B10" t="s">
        <v>71</v>
      </c>
      <c r="C10" t="s">
        <v>60</v>
      </c>
      <c r="D10" t="s">
        <v>72</v>
      </c>
      <c r="E10">
        <v>6</v>
      </c>
      <c r="F10">
        <v>7.8599999999999994</v>
      </c>
    </row>
    <row r="11" spans="1:6" x14ac:dyDescent="0.3">
      <c r="A11" t="s">
        <v>30</v>
      </c>
      <c r="B11" t="s">
        <v>73</v>
      </c>
      <c r="C11" t="s">
        <v>74</v>
      </c>
      <c r="D11" t="s">
        <v>67</v>
      </c>
      <c r="E11">
        <v>148</v>
      </c>
      <c r="F11">
        <v>164.28</v>
      </c>
    </row>
    <row r="12" spans="1:6" x14ac:dyDescent="0.3">
      <c r="A12" t="s">
        <v>41</v>
      </c>
      <c r="B12" t="s">
        <v>75</v>
      </c>
      <c r="C12" t="s">
        <v>74</v>
      </c>
      <c r="D12" t="s">
        <v>65</v>
      </c>
      <c r="E12">
        <v>44</v>
      </c>
      <c r="F12">
        <v>48.4</v>
      </c>
    </row>
    <row r="13" spans="1:6" x14ac:dyDescent="0.3">
      <c r="A13" t="s">
        <v>45</v>
      </c>
      <c r="B13" t="s">
        <v>76</v>
      </c>
      <c r="C13" t="s">
        <v>74</v>
      </c>
      <c r="D13" t="s">
        <v>61</v>
      </c>
      <c r="E13">
        <v>73</v>
      </c>
      <c r="F13">
        <v>94.17</v>
      </c>
    </row>
    <row r="14" spans="1:6" x14ac:dyDescent="0.3">
      <c r="A14" t="s">
        <v>11</v>
      </c>
      <c r="B14" t="s">
        <v>77</v>
      </c>
      <c r="C14" t="s">
        <v>74</v>
      </c>
      <c r="D14" t="s">
        <v>61</v>
      </c>
      <c r="E14">
        <v>112</v>
      </c>
      <c r="F14">
        <v>122.08</v>
      </c>
    </row>
    <row r="15" spans="1:6" x14ac:dyDescent="0.3">
      <c r="A15" t="s">
        <v>19</v>
      </c>
      <c r="B15" t="s">
        <v>78</v>
      </c>
      <c r="C15" t="s">
        <v>74</v>
      </c>
      <c r="D15" t="s">
        <v>61</v>
      </c>
      <c r="E15">
        <v>112</v>
      </c>
      <c r="F15">
        <v>146.72</v>
      </c>
    </row>
    <row r="16" spans="1:6" x14ac:dyDescent="0.3">
      <c r="A16" t="s">
        <v>37</v>
      </c>
      <c r="B16" t="s">
        <v>79</v>
      </c>
      <c r="C16" t="s">
        <v>74</v>
      </c>
      <c r="D16" t="s">
        <v>72</v>
      </c>
      <c r="E16">
        <v>12</v>
      </c>
      <c r="F16">
        <v>15.719999999999999</v>
      </c>
    </row>
    <row r="17" spans="1:6" x14ac:dyDescent="0.3">
      <c r="A17" t="s">
        <v>31</v>
      </c>
      <c r="B17" t="s">
        <v>80</v>
      </c>
      <c r="C17" t="s">
        <v>74</v>
      </c>
      <c r="D17" t="s">
        <v>72</v>
      </c>
      <c r="E17">
        <v>13</v>
      </c>
      <c r="F17">
        <v>16.64</v>
      </c>
    </row>
    <row r="18" spans="1:6" x14ac:dyDescent="0.3">
      <c r="A18" t="s">
        <v>49</v>
      </c>
      <c r="B18" t="s">
        <v>81</v>
      </c>
      <c r="C18" t="s">
        <v>74</v>
      </c>
      <c r="D18" t="s">
        <v>67</v>
      </c>
      <c r="E18">
        <v>134</v>
      </c>
      <c r="F18">
        <v>156.78</v>
      </c>
    </row>
    <row r="19" spans="1:6" x14ac:dyDescent="0.3">
      <c r="A19" t="s">
        <v>40</v>
      </c>
      <c r="B19" t="s">
        <v>82</v>
      </c>
      <c r="C19" t="s">
        <v>74</v>
      </c>
      <c r="D19" t="s">
        <v>72</v>
      </c>
      <c r="E19">
        <v>37</v>
      </c>
      <c r="F19">
        <v>49.21</v>
      </c>
    </row>
    <row r="20" spans="1:6" x14ac:dyDescent="0.3">
      <c r="A20" t="s">
        <v>50</v>
      </c>
      <c r="B20" t="s">
        <v>83</v>
      </c>
      <c r="C20" t="s">
        <v>74</v>
      </c>
      <c r="D20" t="s">
        <v>67</v>
      </c>
      <c r="E20">
        <v>150</v>
      </c>
      <c r="F20">
        <v>210</v>
      </c>
    </row>
    <row r="21" spans="1:6" x14ac:dyDescent="0.3">
      <c r="A21" t="s">
        <v>24</v>
      </c>
      <c r="B21" t="s">
        <v>84</v>
      </c>
      <c r="C21" t="s">
        <v>85</v>
      </c>
      <c r="D21" t="s">
        <v>65</v>
      </c>
      <c r="E21">
        <v>61</v>
      </c>
      <c r="F21">
        <v>76.25</v>
      </c>
    </row>
    <row r="22" spans="1:6" x14ac:dyDescent="0.3">
      <c r="A22" t="s">
        <v>42</v>
      </c>
      <c r="B22" t="s">
        <v>86</v>
      </c>
      <c r="C22" t="s">
        <v>85</v>
      </c>
      <c r="D22" t="s">
        <v>67</v>
      </c>
      <c r="E22">
        <v>126</v>
      </c>
      <c r="F22">
        <v>162.54</v>
      </c>
    </row>
    <row r="23" spans="1:6" x14ac:dyDescent="0.3">
      <c r="A23" t="s">
        <v>32</v>
      </c>
      <c r="B23" t="s">
        <v>87</v>
      </c>
      <c r="C23" t="s">
        <v>85</v>
      </c>
      <c r="D23" t="s">
        <v>67</v>
      </c>
      <c r="E23">
        <v>121</v>
      </c>
      <c r="F23">
        <v>141.57</v>
      </c>
    </row>
    <row r="24" spans="1:6" x14ac:dyDescent="0.3">
      <c r="A24" t="s">
        <v>22</v>
      </c>
      <c r="B24" t="s">
        <v>88</v>
      </c>
      <c r="C24" t="s">
        <v>85</v>
      </c>
      <c r="D24" t="s">
        <v>67</v>
      </c>
      <c r="E24">
        <v>141</v>
      </c>
      <c r="F24">
        <v>149.46</v>
      </c>
    </row>
    <row r="25" spans="1:6" x14ac:dyDescent="0.3">
      <c r="A25" t="s">
        <v>6</v>
      </c>
      <c r="B25" t="s">
        <v>89</v>
      </c>
      <c r="C25" t="s">
        <v>85</v>
      </c>
      <c r="D25" t="s">
        <v>67</v>
      </c>
      <c r="E25">
        <v>144</v>
      </c>
      <c r="F25">
        <v>156.96</v>
      </c>
    </row>
    <row r="26" spans="1:6" x14ac:dyDescent="0.3">
      <c r="A26" t="s">
        <v>17</v>
      </c>
      <c r="B26" t="s">
        <v>90</v>
      </c>
      <c r="C26" t="s">
        <v>85</v>
      </c>
      <c r="D26" t="s">
        <v>72</v>
      </c>
      <c r="E26">
        <v>7</v>
      </c>
      <c r="F26">
        <v>8.33</v>
      </c>
    </row>
    <row r="27" spans="1:6" x14ac:dyDescent="0.3">
      <c r="A27" t="s">
        <v>52</v>
      </c>
      <c r="B27" t="s">
        <v>91</v>
      </c>
      <c r="C27" t="s">
        <v>92</v>
      </c>
      <c r="D27" t="s">
        <v>72</v>
      </c>
      <c r="E27">
        <v>18</v>
      </c>
      <c r="F27">
        <v>24.66</v>
      </c>
    </row>
    <row r="28" spans="1:6" x14ac:dyDescent="0.3">
      <c r="A28" t="s">
        <v>36</v>
      </c>
      <c r="B28" t="s">
        <v>93</v>
      </c>
      <c r="C28" t="s">
        <v>92</v>
      </c>
      <c r="D28" t="s">
        <v>65</v>
      </c>
      <c r="E28">
        <v>48</v>
      </c>
      <c r="F28">
        <v>57.120000000000005</v>
      </c>
    </row>
    <row r="29" spans="1:6" x14ac:dyDescent="0.3">
      <c r="A29" t="s">
        <v>43</v>
      </c>
      <c r="B29" t="s">
        <v>94</v>
      </c>
      <c r="C29" t="s">
        <v>92</v>
      </c>
      <c r="D29" t="s">
        <v>72</v>
      </c>
      <c r="E29">
        <v>37</v>
      </c>
      <c r="F29">
        <v>41.81</v>
      </c>
    </row>
    <row r="30" spans="1:6" x14ac:dyDescent="0.3">
      <c r="A30" t="s">
        <v>29</v>
      </c>
      <c r="B30" t="s">
        <v>95</v>
      </c>
      <c r="C30" t="s">
        <v>92</v>
      </c>
      <c r="D30" t="s">
        <v>65</v>
      </c>
      <c r="E30">
        <v>47</v>
      </c>
      <c r="F30">
        <v>53.11</v>
      </c>
    </row>
    <row r="31" spans="1:6" x14ac:dyDescent="0.3">
      <c r="A31" t="s">
        <v>38</v>
      </c>
      <c r="B31" t="s">
        <v>96</v>
      </c>
      <c r="C31" t="s">
        <v>92</v>
      </c>
      <c r="D31" t="s">
        <v>67</v>
      </c>
      <c r="E31">
        <v>148</v>
      </c>
      <c r="F31">
        <v>201.28</v>
      </c>
    </row>
    <row r="32" spans="1:6" x14ac:dyDescent="0.3">
      <c r="A32" t="s">
        <v>15</v>
      </c>
      <c r="B32" t="s">
        <v>97</v>
      </c>
      <c r="C32" t="s">
        <v>92</v>
      </c>
      <c r="D32" t="s">
        <v>61</v>
      </c>
      <c r="E32">
        <v>93</v>
      </c>
      <c r="F32">
        <v>104.16</v>
      </c>
    </row>
    <row r="33" spans="1:6" x14ac:dyDescent="0.3">
      <c r="A33" t="s">
        <v>28</v>
      </c>
      <c r="B33" t="s">
        <v>98</v>
      </c>
      <c r="C33" t="s">
        <v>92</v>
      </c>
      <c r="D33" t="s">
        <v>61</v>
      </c>
      <c r="E33">
        <v>89</v>
      </c>
      <c r="F33">
        <v>117.48</v>
      </c>
    </row>
    <row r="34" spans="1:6" x14ac:dyDescent="0.3">
      <c r="A34" t="s">
        <v>48</v>
      </c>
      <c r="B34" t="s">
        <v>99</v>
      </c>
      <c r="C34" t="s">
        <v>92</v>
      </c>
      <c r="D34" t="s">
        <v>61</v>
      </c>
      <c r="E34">
        <v>95</v>
      </c>
      <c r="F34">
        <v>119.7</v>
      </c>
    </row>
    <row r="35" spans="1:6" x14ac:dyDescent="0.3">
      <c r="A35" t="s">
        <v>23</v>
      </c>
      <c r="B35" t="s">
        <v>100</v>
      </c>
      <c r="C35" t="s">
        <v>92</v>
      </c>
      <c r="D35" t="s">
        <v>65</v>
      </c>
      <c r="E35">
        <v>55</v>
      </c>
      <c r="F35">
        <v>58.3</v>
      </c>
    </row>
    <row r="36" spans="1:6" x14ac:dyDescent="0.3">
      <c r="A36" t="s">
        <v>14</v>
      </c>
      <c r="B36" t="s">
        <v>101</v>
      </c>
      <c r="C36" t="s">
        <v>92</v>
      </c>
      <c r="D36" t="s">
        <v>72</v>
      </c>
      <c r="E36">
        <v>5</v>
      </c>
      <c r="F36">
        <v>6.7</v>
      </c>
    </row>
    <row r="37" spans="1:6" x14ac:dyDescent="0.3">
      <c r="A37" t="s">
        <v>53</v>
      </c>
      <c r="B37" t="s">
        <v>102</v>
      </c>
      <c r="C37" t="s">
        <v>92</v>
      </c>
      <c r="D37" t="s">
        <v>61</v>
      </c>
      <c r="E37">
        <v>90</v>
      </c>
      <c r="F37">
        <v>96.3</v>
      </c>
    </row>
    <row r="38" spans="1:6" x14ac:dyDescent="0.3">
      <c r="A38" t="s">
        <v>18</v>
      </c>
      <c r="B38" t="s">
        <v>103</v>
      </c>
      <c r="C38" t="s">
        <v>104</v>
      </c>
      <c r="D38" t="s">
        <v>61</v>
      </c>
      <c r="E38">
        <v>67</v>
      </c>
      <c r="F38">
        <v>85.76</v>
      </c>
    </row>
    <row r="39" spans="1:6" x14ac:dyDescent="0.3">
      <c r="A39" t="s">
        <v>9</v>
      </c>
      <c r="B39" t="s">
        <v>105</v>
      </c>
      <c r="C39" t="s">
        <v>104</v>
      </c>
      <c r="D39" t="s">
        <v>61</v>
      </c>
      <c r="E39">
        <v>72</v>
      </c>
      <c r="F39">
        <v>79.92</v>
      </c>
    </row>
    <row r="40" spans="1:6" x14ac:dyDescent="0.3">
      <c r="A40" t="s">
        <v>44</v>
      </c>
      <c r="B40" t="s">
        <v>106</v>
      </c>
      <c r="C40" t="s">
        <v>104</v>
      </c>
      <c r="D40" t="s">
        <v>72</v>
      </c>
      <c r="E40">
        <v>37</v>
      </c>
      <c r="F40">
        <v>42.55</v>
      </c>
    </row>
    <row r="41" spans="1:6" x14ac:dyDescent="0.3">
      <c r="A41" t="s">
        <v>27</v>
      </c>
      <c r="B41" t="s">
        <v>107</v>
      </c>
      <c r="C41" t="s">
        <v>104</v>
      </c>
      <c r="D41" t="s">
        <v>61</v>
      </c>
      <c r="E41">
        <v>90</v>
      </c>
      <c r="F41">
        <v>115.2</v>
      </c>
    </row>
    <row r="42" spans="1:6" x14ac:dyDescent="0.3">
      <c r="A42" t="s">
        <v>51</v>
      </c>
      <c r="B42" t="s">
        <v>108</v>
      </c>
      <c r="C42" t="s">
        <v>104</v>
      </c>
      <c r="D42" t="s">
        <v>67</v>
      </c>
      <c r="E42">
        <v>138</v>
      </c>
      <c r="F42">
        <v>173.88</v>
      </c>
    </row>
    <row r="43" spans="1:6" x14ac:dyDescent="0.3">
      <c r="A43" t="s">
        <v>20</v>
      </c>
      <c r="B43" t="s">
        <v>109</v>
      </c>
      <c r="C43" t="s">
        <v>104</v>
      </c>
      <c r="D43" t="s">
        <v>67</v>
      </c>
      <c r="E43">
        <v>120</v>
      </c>
      <c r="F43">
        <v>162</v>
      </c>
    </row>
    <row r="44" spans="1:6" x14ac:dyDescent="0.3">
      <c r="A44" t="s">
        <v>33</v>
      </c>
      <c r="B44" t="s">
        <v>110</v>
      </c>
      <c r="C44" t="s">
        <v>104</v>
      </c>
      <c r="D44" t="s">
        <v>61</v>
      </c>
      <c r="E44">
        <v>67</v>
      </c>
      <c r="F44">
        <v>83.08</v>
      </c>
    </row>
    <row r="45" spans="1:6" x14ac:dyDescent="0.3">
      <c r="A45" t="s">
        <v>21</v>
      </c>
      <c r="B45" t="s">
        <v>111</v>
      </c>
      <c r="C45" t="s">
        <v>104</v>
      </c>
      <c r="D45" t="s">
        <v>61</v>
      </c>
      <c r="E45">
        <v>76</v>
      </c>
      <c r="F45">
        <v>82.08</v>
      </c>
    </row>
    <row r="46" spans="1:6" x14ac:dyDescent="0.3">
      <c r="A46" t="s">
        <v>112</v>
      </c>
      <c r="B46" t="s">
        <v>113</v>
      </c>
      <c r="C46" t="s">
        <v>104</v>
      </c>
      <c r="D46" t="s">
        <v>61</v>
      </c>
      <c r="E46">
        <v>50</v>
      </c>
      <c r="F46">
        <v>62</v>
      </c>
    </row>
  </sheetData>
  <dataValidations count="2">
    <dataValidation type="list" allowBlank="1" showInputMessage="1" showErrorMessage="1" sqref="D2:D46" xr:uid="{9EE83A31-2B79-4471-9542-3367759D58DE}">
      <formula1>"Kg,Lt,Ft,Dozon,No."</formula1>
    </dataValidation>
    <dataValidation type="list" allowBlank="1" showInputMessage="1" showErrorMessage="1" sqref="C2:C46" xr:uid="{0B9BAF28-67E2-4C6D-A915-DF21C7D69342}">
      <formula1>"Category01,Category02,Category03,Category04,Category05"</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Analysis</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mahee236@outlook.com</dc:creator>
  <cp:lastModifiedBy>mahee236@outlook.com</cp:lastModifiedBy>
  <dcterms:created xsi:type="dcterms:W3CDTF">2025-09-23T07:36:38Z</dcterms:created>
  <dcterms:modified xsi:type="dcterms:W3CDTF">2025-09-24T17:21:32Z</dcterms:modified>
</cp:coreProperties>
</file>