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物理实验\"/>
    </mc:Choice>
  </mc:AlternateContent>
  <bookViews>
    <workbookView xWindow="0" yWindow="0" windowWidth="28800" windowHeight="12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17" i="1"/>
  <c r="F24" i="1" l="1"/>
  <c r="E24" i="1"/>
  <c r="D24" i="1"/>
  <c r="C24" i="1"/>
  <c r="B24" i="1"/>
  <c r="E1" i="1"/>
  <c r="C8" i="1"/>
  <c r="B9" i="1" s="1"/>
  <c r="D8" i="1"/>
  <c r="E8" i="1"/>
  <c r="F8" i="1"/>
  <c r="B8" i="1"/>
  <c r="D10" i="1" l="1"/>
  <c r="E10" i="1"/>
  <c r="F10" i="1"/>
  <c r="B10" i="1"/>
  <c r="B12" i="1"/>
  <c r="B18" i="1" s="1"/>
  <c r="C10" i="1"/>
  <c r="B26" i="1"/>
  <c r="C26" i="1"/>
  <c r="D26" i="1"/>
  <c r="E26" i="1"/>
  <c r="F26" i="1"/>
  <c r="B25" i="1"/>
  <c r="B28" i="1" s="1"/>
  <c r="B34" i="1" s="1"/>
  <c r="B29" i="1" l="1"/>
  <c r="B30" i="1" s="1"/>
  <c r="B32" i="1" s="1"/>
  <c r="B13" i="1"/>
  <c r="B14" i="1" s="1"/>
  <c r="B16" i="1" s="1"/>
</calcChain>
</file>

<file path=xl/sharedStrings.xml><?xml version="1.0" encoding="utf-8"?>
<sst xmlns="http://schemas.openxmlformats.org/spreadsheetml/2006/main" count="31" uniqueCount="18">
  <si>
    <t>共振频率f(Hz)</t>
    <phoneticPr fontId="4" type="noConversion"/>
  </si>
  <si>
    <r>
      <t>温度t(</t>
    </r>
    <r>
      <rPr>
        <sz val="11"/>
        <color theme="1"/>
        <rFont val="Calibri"/>
        <family val="2"/>
      </rPr>
      <t>⁰</t>
    </r>
    <r>
      <rPr>
        <sz val="11"/>
        <color theme="1"/>
        <rFont val="等线"/>
        <family val="3"/>
        <charset val="134"/>
      </rPr>
      <t>C)</t>
    </r>
    <phoneticPr fontId="4" type="noConversion"/>
  </si>
  <si>
    <t>共振干涉法</t>
    <phoneticPr fontId="4" type="noConversion"/>
  </si>
  <si>
    <t>k</t>
    <phoneticPr fontId="4" type="noConversion"/>
  </si>
  <si>
    <t>Lk/cm</t>
    <phoneticPr fontId="4" type="noConversion"/>
  </si>
  <si>
    <t>Lk+5/cm</t>
    <phoneticPr fontId="4" type="noConversion"/>
  </si>
  <si>
    <t>Lk+5 - Lk/cm</t>
    <phoneticPr fontId="4" type="noConversion"/>
  </si>
  <si>
    <r>
      <rPr>
        <sz val="11"/>
        <color theme="1"/>
        <rFont val="Calibri"/>
        <family val="2"/>
      </rPr>
      <t>∆</t>
    </r>
    <r>
      <rPr>
        <sz val="11"/>
        <color theme="1"/>
        <rFont val="等线"/>
        <family val="3"/>
        <charset val="134"/>
      </rPr>
      <t>L/cm</t>
    </r>
    <phoneticPr fontId="4" type="noConversion"/>
  </si>
  <si>
    <t>v/m*s^-1</t>
    <phoneticPr fontId="4" type="noConversion"/>
  </si>
  <si>
    <t>v0/m*s^-1</t>
    <phoneticPr fontId="4" type="noConversion"/>
  </si>
  <si>
    <t>s</t>
    <phoneticPr fontId="4" type="noConversion"/>
  </si>
  <si>
    <t>d</t>
    <phoneticPr fontId="4" type="noConversion"/>
  </si>
  <si>
    <t>UA</t>
    <phoneticPr fontId="4" type="noConversion"/>
  </si>
  <si>
    <t>UB</t>
    <phoneticPr fontId="4" type="noConversion"/>
  </si>
  <si>
    <t>相位比较法</t>
    <phoneticPr fontId="4" type="noConversion"/>
  </si>
  <si>
    <t>n</t>
    <phoneticPr fontId="4" type="noConversion"/>
  </si>
  <si>
    <t>UL</t>
    <phoneticPr fontId="4" type="noConversion"/>
  </si>
  <si>
    <t>Uv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</si>
</sst>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E+00"/>
  </numFmts>
  <fonts count="7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0" fontId="1" fillId="2" borderId="0" xfId="1">
      <alignment vertical="center"/>
    </xf>
    <xf numFmtId="0" fontId="2" fillId="3" borderId="0" xfId="2" applyNumberFormat="1">
      <alignment vertical="center"/>
    </xf>
    <xf numFmtId="0" fontId="2" fillId="3" borderId="0" xfId="2">
      <alignment vertical="center"/>
    </xf>
    <xf numFmtId="176" fontId="1" fillId="2" borderId="0" xfId="1" applyNumberFormat="1">
      <alignment vertical="center"/>
    </xf>
    <xf numFmtId="10" fontId="2" fillId="3" borderId="0" xfId="2" applyNumberFormat="1">
      <alignment vertical="center"/>
    </xf>
    <xf numFmtId="176" fontId="2" fillId="3" borderId="0" xfId="2" applyNumberFormat="1">
      <alignment vertical="center"/>
    </xf>
    <xf numFmtId="0" fontId="2" fillId="3" borderId="0" xfId="2" applyAlignment="1">
      <alignment horizontal="center" vertic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I12" sqref="I12"/>
    </sheetView>
  </sheetViews>
  <sheetFormatPr defaultColWidth="12.5" defaultRowHeight="14.25" x14ac:dyDescent="0.2"/>
  <cols>
    <col min="2" max="2" width="13" bestFit="1" customWidth="1"/>
    <col min="4" max="4" width="14" customWidth="1"/>
  </cols>
  <sheetData>
    <row r="1" spans="1:6" x14ac:dyDescent="0.2">
      <c r="A1" t="s">
        <v>0</v>
      </c>
      <c r="B1" s="7">
        <v>37080</v>
      </c>
      <c r="D1" t="s">
        <v>9</v>
      </c>
      <c r="E1" s="6">
        <f>331.45*((B2+273.15)/273.15)^0.5</f>
        <v>342.31421345537387</v>
      </c>
    </row>
    <row r="2" spans="1:6" ht="15" x14ac:dyDescent="0.2">
      <c r="A2" t="s">
        <v>1</v>
      </c>
      <c r="B2" s="4">
        <v>18.2</v>
      </c>
    </row>
    <row r="4" spans="1:6" x14ac:dyDescent="0.2">
      <c r="A4" t="s">
        <v>2</v>
      </c>
    </row>
    <row r="5" spans="1:6" x14ac:dyDescent="0.2">
      <c r="A5" t="s">
        <v>3</v>
      </c>
      <c r="B5">
        <v>0</v>
      </c>
      <c r="C5">
        <v>1</v>
      </c>
      <c r="D5">
        <v>2</v>
      </c>
      <c r="E5">
        <v>3</v>
      </c>
      <c r="F5">
        <v>4</v>
      </c>
    </row>
    <row r="6" spans="1:6" x14ac:dyDescent="0.2">
      <c r="A6" t="s">
        <v>4</v>
      </c>
      <c r="B6" s="4">
        <v>6.7380000000000004</v>
      </c>
      <c r="C6" s="4">
        <v>7.2140000000000004</v>
      </c>
      <c r="D6" s="4">
        <v>7.6820000000000004</v>
      </c>
      <c r="E6" s="4">
        <v>8.1519999999999992</v>
      </c>
      <c r="F6" s="4">
        <v>8.6199999999999992</v>
      </c>
    </row>
    <row r="7" spans="1:6" x14ac:dyDescent="0.2">
      <c r="A7" t="s">
        <v>5</v>
      </c>
      <c r="B7" s="4">
        <v>9.0879999999999992</v>
      </c>
      <c r="C7" s="4">
        <v>9.5500000000000007</v>
      </c>
      <c r="D7" s="4">
        <v>10.016</v>
      </c>
      <c r="E7" s="4">
        <v>10.5</v>
      </c>
      <c r="F7" s="4">
        <v>10.962</v>
      </c>
    </row>
    <row r="8" spans="1:6" x14ac:dyDescent="0.2">
      <c r="A8" t="s">
        <v>6</v>
      </c>
      <c r="B8" s="6">
        <f>B7-B6</f>
        <v>2.3499999999999988</v>
      </c>
      <c r="C8" s="6">
        <f t="shared" ref="C8:F8" si="0">C7-C6</f>
        <v>2.3360000000000003</v>
      </c>
      <c r="D8" s="6">
        <f t="shared" si="0"/>
        <v>2.3339999999999996</v>
      </c>
      <c r="E8" s="6">
        <f t="shared" si="0"/>
        <v>2.3480000000000008</v>
      </c>
      <c r="F8" s="6">
        <f t="shared" si="0"/>
        <v>2.3420000000000005</v>
      </c>
    </row>
    <row r="9" spans="1:6" ht="15" x14ac:dyDescent="0.2">
      <c r="A9" s="1" t="s">
        <v>7</v>
      </c>
      <c r="B9" s="10">
        <f>AVERAGE(B8:F8)</f>
        <v>2.3419999999999996</v>
      </c>
      <c r="C9" s="10"/>
      <c r="D9" s="10"/>
      <c r="E9" s="10"/>
      <c r="F9" s="10"/>
    </row>
    <row r="10" spans="1:6" x14ac:dyDescent="0.2">
      <c r="A10" s="1" t="s">
        <v>11</v>
      </c>
      <c r="B10" s="2">
        <f>($B$9*0.01-B8*0.01)^2</f>
        <v>6.3999999999989232E-9</v>
      </c>
      <c r="C10" s="2">
        <f t="shared" ref="C10:F10" si="1">($B$9*0.01-C8*0.01)^2</f>
        <v>3.5999999999992903E-9</v>
      </c>
      <c r="D10" s="2">
        <f t="shared" si="1"/>
        <v>6.4000000000000333E-9</v>
      </c>
      <c r="E10" s="2">
        <f t="shared" si="1"/>
        <v>3.6000000000013719E-9</v>
      </c>
      <c r="F10" s="2">
        <f t="shared" si="1"/>
        <v>1.0833355937178202E-34</v>
      </c>
    </row>
    <row r="12" spans="1:6" x14ac:dyDescent="0.2">
      <c r="A12" t="s">
        <v>8</v>
      </c>
      <c r="B12" s="5">
        <f>2/5*B9*0.01*B1</f>
        <v>347.36543999999998</v>
      </c>
    </row>
    <row r="13" spans="1:6" x14ac:dyDescent="0.2">
      <c r="A13" t="s">
        <v>10</v>
      </c>
      <c r="B13">
        <f>(SUM(B10:F10)/4)^0.5</f>
        <v>7.0710678118654076E-5</v>
      </c>
    </row>
    <row r="14" spans="1:6" x14ac:dyDescent="0.2">
      <c r="A14" t="s">
        <v>12</v>
      </c>
      <c r="B14">
        <f>B13*1.24</f>
        <v>8.7681240867131053E-5</v>
      </c>
    </row>
    <row r="15" spans="1:6" x14ac:dyDescent="0.2">
      <c r="A15" t="s">
        <v>13</v>
      </c>
      <c r="B15" s="3">
        <v>2.0000000000000002E-5</v>
      </c>
    </row>
    <row r="16" spans="1:6" x14ac:dyDescent="0.2">
      <c r="A16" t="s">
        <v>16</v>
      </c>
      <c r="B16" s="6">
        <f>(B14^2+B15^2)^0.5</f>
        <v>8.9933308623667645E-5</v>
      </c>
    </row>
    <row r="17" spans="1:6" x14ac:dyDescent="0.2">
      <c r="A17" t="s">
        <v>17</v>
      </c>
      <c r="B17" s="9">
        <f>2/5*B16*B1</f>
        <v>1.3338908335062387</v>
      </c>
    </row>
    <row r="18" spans="1:6" x14ac:dyDescent="0.2">
      <c r="A18" t="s">
        <v>15</v>
      </c>
      <c r="B18" s="8">
        <f>ABS(B12-E1)/E1</f>
        <v>1.4756111040900766E-2</v>
      </c>
    </row>
    <row r="20" spans="1:6" x14ac:dyDescent="0.2">
      <c r="A20" t="s">
        <v>14</v>
      </c>
    </row>
    <row r="21" spans="1:6" x14ac:dyDescent="0.2">
      <c r="A21" t="s">
        <v>3</v>
      </c>
      <c r="B21">
        <v>0</v>
      </c>
      <c r="C21">
        <v>1</v>
      </c>
      <c r="D21">
        <v>2</v>
      </c>
      <c r="E21">
        <v>3</v>
      </c>
      <c r="F21">
        <v>4</v>
      </c>
    </row>
    <row r="22" spans="1:6" x14ac:dyDescent="0.2">
      <c r="A22" t="s">
        <v>4</v>
      </c>
      <c r="B22" s="4">
        <v>7.2160000000000002</v>
      </c>
      <c r="C22" s="4">
        <v>7.6820000000000004</v>
      </c>
      <c r="D22" s="4">
        <v>8.1479999999999997</v>
      </c>
      <c r="E22" s="4">
        <v>8.6199999999999992</v>
      </c>
      <c r="F22" s="4">
        <v>9.0879999999999992</v>
      </c>
    </row>
    <row r="23" spans="1:6" x14ac:dyDescent="0.2">
      <c r="A23" t="s">
        <v>5</v>
      </c>
      <c r="B23" s="4">
        <v>9.5519999999999996</v>
      </c>
      <c r="C23" s="4">
        <v>10.022</v>
      </c>
      <c r="D23" s="4">
        <v>10.49</v>
      </c>
      <c r="E23" s="4">
        <v>10.952</v>
      </c>
      <c r="F23" s="4">
        <v>11.42</v>
      </c>
    </row>
    <row r="24" spans="1:6" x14ac:dyDescent="0.2">
      <c r="A24" t="s">
        <v>6</v>
      </c>
      <c r="B24" s="6">
        <f>B23-B22</f>
        <v>2.3359999999999994</v>
      </c>
      <c r="C24" s="6">
        <f t="shared" ref="C24" si="2">C23-C22</f>
        <v>2.34</v>
      </c>
      <c r="D24" s="6">
        <f t="shared" ref="D24" si="3">D23-D22</f>
        <v>2.3420000000000005</v>
      </c>
      <c r="E24" s="6">
        <f t="shared" ref="E24" si="4">E23-E22</f>
        <v>2.3320000000000007</v>
      </c>
      <c r="F24" s="6">
        <f t="shared" ref="F24" si="5">F23-F22</f>
        <v>2.3320000000000007</v>
      </c>
    </row>
    <row r="25" spans="1:6" ht="15" x14ac:dyDescent="0.2">
      <c r="A25" s="1" t="s">
        <v>7</v>
      </c>
      <c r="B25" s="10">
        <f>AVERAGE(B24:F24)</f>
        <v>2.3364000000000003</v>
      </c>
      <c r="C25" s="10"/>
      <c r="D25" s="10"/>
      <c r="E25" s="10"/>
      <c r="F25" s="10"/>
    </row>
    <row r="26" spans="1:6" hidden="1" x14ac:dyDescent="0.2">
      <c r="A26" s="1" t="s">
        <v>11</v>
      </c>
      <c r="B26" s="2">
        <f>($B$9*0.01-B24*0.01)^2</f>
        <v>3.6000000000001228E-9</v>
      </c>
      <c r="C26" s="2">
        <f t="shared" ref="C26:F26" si="6">($B$9*0.01-C24*0.01)^2</f>
        <v>3.9999999999982863E-10</v>
      </c>
      <c r="D26" s="2">
        <f t="shared" si="6"/>
        <v>1.0833355937178202E-34</v>
      </c>
      <c r="E26" s="2">
        <f t="shared" si="6"/>
        <v>9.9999999999977966E-9</v>
      </c>
      <c r="F26" s="2">
        <f t="shared" si="6"/>
        <v>9.9999999999977966E-9</v>
      </c>
    </row>
    <row r="28" spans="1:6" x14ac:dyDescent="0.2">
      <c r="A28" t="s">
        <v>8</v>
      </c>
      <c r="B28" s="5">
        <f>2/5*B25*0.01*B1</f>
        <v>346.53484800000007</v>
      </c>
    </row>
    <row r="29" spans="1:6" x14ac:dyDescent="0.2">
      <c r="A29" t="s">
        <v>10</v>
      </c>
      <c r="B29">
        <f>(SUM(B26:F26)/4)^0.5</f>
        <v>7.7459666924141148E-5</v>
      </c>
    </row>
    <row r="30" spans="1:6" x14ac:dyDescent="0.2">
      <c r="A30" t="s">
        <v>12</v>
      </c>
      <c r="B30">
        <f>B29*1.24</f>
        <v>9.6049986985935026E-5</v>
      </c>
    </row>
    <row r="31" spans="1:6" x14ac:dyDescent="0.2">
      <c r="A31" t="s">
        <v>13</v>
      </c>
      <c r="B31" s="3">
        <v>2.0000000000000002E-5</v>
      </c>
    </row>
    <row r="32" spans="1:6" x14ac:dyDescent="0.2">
      <c r="A32" t="s">
        <v>16</v>
      </c>
      <c r="B32" s="6">
        <f>(B30^2+B31^2)^0.5</f>
        <v>9.8110142187228985E-5</v>
      </c>
    </row>
    <row r="33" spans="1:2" x14ac:dyDescent="0.2">
      <c r="A33" t="s">
        <v>17</v>
      </c>
      <c r="B33" s="9">
        <f>2/5*B32*B1</f>
        <v>1.4551696289209803</v>
      </c>
    </row>
    <row r="34" spans="1:2" x14ac:dyDescent="0.2">
      <c r="A34" t="s">
        <v>15</v>
      </c>
      <c r="B34" s="8">
        <f>ABS(B28-E1)/E1</f>
        <v>1.2329708725858736E-2</v>
      </c>
    </row>
  </sheetData>
  <mergeCells count="2">
    <mergeCell ref="B9:F9"/>
    <mergeCell ref="B25:F25"/>
  </mergeCells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ruhai ji</dc:creator>
  <cp:lastModifiedBy>ruhai ji</cp:lastModifiedBy>
  <dcterms:created xsi:type="dcterms:W3CDTF">2017-11-25T14:25:59Z</dcterms:created>
  <dcterms:modified xsi:type="dcterms:W3CDTF">2017-12-06T16:24:33Z</dcterms:modified>
</cp:coreProperties>
</file>