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TRW324\Document\"/>
    </mc:Choice>
  </mc:AlternateContent>
  <bookViews>
    <workbookView xWindow="0" yWindow="0" windowWidth="20490" windowHeight="7755" activeTab="1"/>
  </bookViews>
  <sheets>
    <sheet name="Costs" sheetId="1" r:id="rId1"/>
    <sheet name="Benefits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2" l="1"/>
  <c r="C22" i="2"/>
  <c r="D22" i="2"/>
  <c r="E22" i="2"/>
  <c r="F22" i="2"/>
  <c r="B22" i="2"/>
  <c r="C23" i="2"/>
  <c r="D23" i="2"/>
  <c r="E23" i="2"/>
  <c r="F23" i="2"/>
  <c r="G23" i="2"/>
  <c r="B23" i="2"/>
  <c r="G12" i="2"/>
  <c r="G30" i="1"/>
  <c r="C30" i="1"/>
  <c r="D30" i="1"/>
  <c r="E30" i="1"/>
  <c r="F30" i="1"/>
  <c r="B30" i="1"/>
  <c r="B26" i="1"/>
  <c r="C26" i="1"/>
  <c r="D26" i="1"/>
  <c r="E26" i="1"/>
  <c r="F26" i="1"/>
  <c r="G26" i="1"/>
  <c r="B28" i="1"/>
  <c r="C28" i="1"/>
  <c r="D28" i="1"/>
  <c r="E28" i="1"/>
  <c r="F28" i="1"/>
  <c r="G28" i="1"/>
  <c r="B9" i="1"/>
  <c r="D5" i="1"/>
  <c r="E5" i="1"/>
  <c r="F5" i="1"/>
  <c r="G5" i="1"/>
  <c r="G6" i="1"/>
  <c r="G7" i="1"/>
  <c r="G8" i="1"/>
  <c r="G9" i="1"/>
  <c r="B12" i="1"/>
  <c r="B16" i="1"/>
  <c r="C14" i="1"/>
  <c r="C16" i="1"/>
  <c r="D14" i="1"/>
  <c r="D16" i="1"/>
  <c r="E14" i="1"/>
  <c r="E16" i="1"/>
  <c r="F14" i="1"/>
  <c r="F16" i="1"/>
  <c r="G16" i="1"/>
  <c r="G19" i="1"/>
  <c r="G20" i="1"/>
  <c r="G21" i="1"/>
  <c r="G22" i="1"/>
  <c r="B22" i="1"/>
  <c r="C9" i="1"/>
  <c r="C22" i="1"/>
  <c r="C4" i="2"/>
  <c r="C7" i="2"/>
  <c r="C15" i="2"/>
  <c r="C17" i="2"/>
  <c r="D9" i="1"/>
  <c r="D22" i="1"/>
  <c r="D4" i="2"/>
  <c r="D7" i="2"/>
  <c r="D15" i="2"/>
  <c r="D17" i="2"/>
  <c r="E9" i="1"/>
  <c r="E22" i="1"/>
  <c r="E4" i="2"/>
  <c r="E7" i="2"/>
  <c r="E15" i="2"/>
  <c r="E17" i="2"/>
  <c r="F9" i="1"/>
  <c r="F22" i="1"/>
  <c r="F4" i="2"/>
  <c r="F7" i="2"/>
  <c r="F15" i="2"/>
  <c r="F17" i="2"/>
  <c r="B4" i="2"/>
  <c r="G4" i="2"/>
  <c r="G5" i="2"/>
  <c r="G6" i="2"/>
  <c r="G7" i="2"/>
  <c r="B11" i="2"/>
  <c r="G11" i="2"/>
  <c r="G13" i="2"/>
  <c r="G14" i="2"/>
  <c r="G15" i="2"/>
  <c r="G17" i="2"/>
  <c r="B7" i="2"/>
  <c r="B15" i="2"/>
  <c r="B17" i="2"/>
  <c r="G15" i="1"/>
  <c r="G14" i="1"/>
  <c r="G13" i="1"/>
  <c r="G12" i="1"/>
</calcChain>
</file>

<file path=xl/sharedStrings.xml><?xml version="1.0" encoding="utf-8"?>
<sst xmlns="http://schemas.openxmlformats.org/spreadsheetml/2006/main" count="68" uniqueCount="41">
  <si>
    <t>PROJECT COST PROFILE</t>
  </si>
  <si>
    <t>COST CATEGORY</t>
  </si>
  <si>
    <t>YEAR 1</t>
  </si>
  <si>
    <t>YEAR 2</t>
  </si>
  <si>
    <t>YEAR 3</t>
  </si>
  <si>
    <t>YEAR 4</t>
  </si>
  <si>
    <t>YEAR 5</t>
  </si>
  <si>
    <t>TOTAL</t>
  </si>
  <si>
    <t xml:space="preserve">  MONETARY COSTS</t>
  </si>
  <si>
    <t xml:space="preserve">  Development Costs</t>
  </si>
  <si>
    <t>Developer's Salaries</t>
  </si>
  <si>
    <t>Licence Fees</t>
  </si>
  <si>
    <t>Consulting Costs</t>
  </si>
  <si>
    <t>Capital Contribution</t>
  </si>
  <si>
    <t>TOTAL DEVELOPMENT COSTS</t>
  </si>
  <si>
    <t xml:space="preserve">  Support Costs</t>
  </si>
  <si>
    <t>Telecommunication</t>
  </si>
  <si>
    <t>Rent (single floor)</t>
  </si>
  <si>
    <t>Employee Training (internally)</t>
  </si>
  <si>
    <t>NON-MONETARY COSTS</t>
  </si>
  <si>
    <t>Time</t>
  </si>
  <si>
    <t>Potential Risk</t>
  </si>
  <si>
    <t>Market Penetration</t>
  </si>
  <si>
    <t>TOTAL DEVELOPMENT COST</t>
  </si>
  <si>
    <t>TOTAL PROJECTED COSTS</t>
  </si>
  <si>
    <t>PROJECT BENEFITS/SAVINGS PROFILE</t>
  </si>
  <si>
    <t>PROCESS</t>
  </si>
  <si>
    <t>Decreased Production Cost</t>
  </si>
  <si>
    <t>From Displaying Adverts</t>
  </si>
  <si>
    <t>Increased Contribution from Investors</t>
  </si>
  <si>
    <t>Increased Customers</t>
  </si>
  <si>
    <t>Increased Reliability</t>
  </si>
  <si>
    <t>Decreased Production time</t>
  </si>
  <si>
    <t>Improved Project Reputation</t>
  </si>
  <si>
    <t>TOTAL PROJECTED BENEFITS</t>
  </si>
  <si>
    <t>DEPRECIATION COST PROFILE</t>
  </si>
  <si>
    <t>Equipment Startup (used personal)</t>
  </si>
  <si>
    <t>Equipment (at cost price 15%)</t>
  </si>
  <si>
    <t>Building</t>
  </si>
  <si>
    <t>TOTAL DEPRECIATION COSTS</t>
  </si>
  <si>
    <t xml:space="preserve">TOTAL PROFIT/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</si>
</sst>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R&quot;\ * #,##0.00_ ;_ &quot;R&quot;\ * \-#,##0.00_ ;_ &quot;R&quot;\ * &quot;-&quot;??_ ;_ @_ 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B7CA2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darkDown">
        <fgColor theme="5" tint="0.59996337778862885"/>
        <bgColor auto="1"/>
      </patternFill>
    </fill>
    <fill>
      <patternFill patternType="solid">
        <fgColor auto="1"/>
        <bgColor auto="1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 tint="-0.499984740745262"/>
      </bottom>
      <diagonal/>
    </border>
    <border>
      <left/>
      <right/>
      <top style="double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3" borderId="4" xfId="0" applyFont="1" applyFill="1" applyBorder="1" applyAlignment="1">
      <alignment horizontal="left" vertical="center" indent="1"/>
    </xf>
    <xf numFmtId="0" fontId="2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164" fontId="3" fillId="0" borderId="4" xfId="1" applyNumberFormat="1" applyFont="1" applyBorder="1" applyAlignment="1">
      <alignment vertical="center"/>
    </xf>
    <xf numFmtId="164" fontId="3" fillId="6" borderId="4" xfId="1" applyNumberFormat="1" applyFont="1" applyFill="1" applyBorder="1" applyAlignment="1">
      <alignment vertical="center"/>
    </xf>
    <xf numFmtId="0" fontId="3" fillId="0" borderId="5" xfId="0" applyFont="1" applyBorder="1" applyAlignment="1">
      <alignment horizontal="left" vertical="center" indent="1"/>
    </xf>
    <xf numFmtId="164" fontId="3" fillId="0" borderId="5" xfId="1" applyNumberFormat="1" applyFont="1" applyBorder="1" applyAlignment="1">
      <alignment vertical="center"/>
    </xf>
    <xf numFmtId="164" fontId="3" fillId="6" borderId="5" xfId="1" applyNumberFormat="1" applyFont="1" applyFill="1" applyBorder="1" applyAlignment="1">
      <alignment vertical="center"/>
    </xf>
    <xf numFmtId="0" fontId="3" fillId="7" borderId="6" xfId="0" applyFont="1" applyFill="1" applyBorder="1" applyAlignment="1">
      <alignment horizontal="left" vertical="center" indent="1"/>
    </xf>
    <xf numFmtId="164" fontId="3" fillId="7" borderId="6" xfId="1" applyNumberFormat="1" applyFont="1" applyFill="1" applyBorder="1" applyAlignment="1">
      <alignment vertical="center"/>
    </xf>
    <xf numFmtId="0" fontId="3" fillId="8" borderId="7" xfId="0" applyFont="1" applyFill="1" applyBorder="1" applyAlignment="1">
      <alignment horizontal="left" vertical="center" indent="1"/>
    </xf>
    <xf numFmtId="164" fontId="3" fillId="8" borderId="8" xfId="1" applyNumberFormat="1" applyFont="1" applyFill="1" applyBorder="1" applyAlignment="1">
      <alignment vertical="center"/>
    </xf>
    <xf numFmtId="164" fontId="3" fillId="8" borderId="9" xfId="1" applyNumberFormat="1" applyFont="1" applyFill="1" applyBorder="1" applyAlignment="1">
      <alignment vertical="center"/>
    </xf>
    <xf numFmtId="0" fontId="3" fillId="0" borderId="10" xfId="0" applyFont="1" applyBorder="1" applyAlignment="1">
      <alignment horizontal="left" vertical="center" indent="1"/>
    </xf>
    <xf numFmtId="164" fontId="3" fillId="0" borderId="10" xfId="1" applyNumberFormat="1" applyFont="1" applyBorder="1" applyAlignment="1">
      <alignment vertical="center"/>
    </xf>
    <xf numFmtId="164" fontId="3" fillId="6" borderId="10" xfId="1" applyNumberFormat="1" applyFont="1" applyFill="1" applyBorder="1" applyAlignment="1">
      <alignment vertical="center"/>
    </xf>
    <xf numFmtId="0" fontId="3" fillId="8" borderId="11" xfId="0" applyFont="1" applyFill="1" applyBorder="1" applyAlignment="1">
      <alignment horizontal="left" vertical="center" indent="1"/>
    </xf>
    <xf numFmtId="164" fontId="3" fillId="8" borderId="12" xfId="1" applyNumberFormat="1" applyFont="1" applyFill="1" applyBorder="1" applyAlignment="1">
      <alignment vertical="center"/>
    </xf>
    <xf numFmtId="164" fontId="3" fillId="8" borderId="13" xfId="1" applyNumberFormat="1" applyFont="1" applyFill="1" applyBorder="1" applyAlignment="1">
      <alignment vertical="center"/>
    </xf>
    <xf numFmtId="0" fontId="4" fillId="9" borderId="4" xfId="0" applyFont="1" applyFill="1" applyBorder="1" applyAlignment="1">
      <alignment horizontal="right" vertical="center" indent="1"/>
    </xf>
    <xf numFmtId="164" fontId="3" fillId="9" borderId="4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164" fontId="3" fillId="9" borderId="5" xfId="1" applyNumberFormat="1" applyFont="1" applyFill="1" applyBorder="1" applyAlignment="1">
      <alignment vertical="center"/>
    </xf>
    <xf numFmtId="164" fontId="3" fillId="9" borderId="14" xfId="1" applyNumberFormat="1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3" workbookViewId="0">
      <selection activeCell="B30" sqref="B30"/>
    </sheetView>
  </sheetViews>
  <sheetFormatPr defaultRowHeight="15" x14ac:dyDescent="0.25"/>
  <cols>
    <col min="1" max="1" width="30.5703125" bestFit="1" customWidth="1"/>
    <col min="2" max="8" width="12.28515625" customWidth="1"/>
  </cols>
  <sheetData>
    <row r="1" spans="1:7" x14ac:dyDescent="0.25">
      <c r="A1" s="22" t="s">
        <v>0</v>
      </c>
      <c r="B1" s="23"/>
      <c r="C1" s="23"/>
      <c r="D1" s="23"/>
      <c r="E1" s="23"/>
      <c r="F1" s="23"/>
      <c r="G1" s="24"/>
    </row>
    <row r="2" spans="1:7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s="25" t="s">
        <v>8</v>
      </c>
      <c r="B3" s="26"/>
      <c r="C3" s="26"/>
      <c r="D3" s="26"/>
      <c r="E3" s="26"/>
      <c r="F3" s="26"/>
      <c r="G3" s="27"/>
    </row>
    <row r="4" spans="1:7" x14ac:dyDescent="0.25">
      <c r="A4" s="28" t="s">
        <v>9</v>
      </c>
      <c r="B4" s="29"/>
      <c r="C4" s="29"/>
      <c r="D4" s="29"/>
      <c r="E4" s="29"/>
      <c r="F4" s="29"/>
      <c r="G4" s="30"/>
    </row>
    <row r="5" spans="1:7" x14ac:dyDescent="0.25">
      <c r="A5" s="3" t="s">
        <v>10</v>
      </c>
      <c r="B5" s="4">
        <v>87500</v>
      </c>
      <c r="C5" s="4">
        <v>87500</v>
      </c>
      <c r="D5" s="4">
        <f>12500*2</f>
        <v>25000</v>
      </c>
      <c r="E5" s="4">
        <f t="shared" ref="E5:F5" si="0">12500*2</f>
        <v>25000</v>
      </c>
      <c r="F5" s="4">
        <f t="shared" si="0"/>
        <v>25000</v>
      </c>
      <c r="G5" s="5">
        <f>SUM(B5:F5)</f>
        <v>250000</v>
      </c>
    </row>
    <row r="6" spans="1:7" x14ac:dyDescent="0.25">
      <c r="A6" s="3" t="s">
        <v>11</v>
      </c>
      <c r="B6" s="4">
        <v>120</v>
      </c>
      <c r="C6" s="4">
        <v>60</v>
      </c>
      <c r="D6" s="4">
        <v>60</v>
      </c>
      <c r="E6" s="4">
        <v>60</v>
      </c>
      <c r="F6" s="4">
        <v>60</v>
      </c>
      <c r="G6" s="5">
        <f>SUM(B6:F6)</f>
        <v>360</v>
      </c>
    </row>
    <row r="7" spans="1:7" x14ac:dyDescent="0.25">
      <c r="A7" s="3" t="s">
        <v>12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f>SUM(B7:F7)</f>
        <v>0</v>
      </c>
    </row>
    <row r="8" spans="1:7" x14ac:dyDescent="0.25">
      <c r="A8" s="6" t="s">
        <v>13</v>
      </c>
      <c r="B8" s="7">
        <v>2000</v>
      </c>
      <c r="C8" s="7">
        <v>3000</v>
      </c>
      <c r="D8" s="7">
        <v>2000</v>
      </c>
      <c r="E8" s="7">
        <v>1000</v>
      </c>
      <c r="F8" s="7">
        <v>1000</v>
      </c>
      <c r="G8" s="8">
        <f>SUM(B8:F8)</f>
        <v>9000</v>
      </c>
    </row>
    <row r="9" spans="1:7" ht="15.75" thickBot="1" x14ac:dyDescent="0.3">
      <c r="A9" s="9" t="s">
        <v>14</v>
      </c>
      <c r="B9" s="10">
        <f>SUM(B5:B8)</f>
        <v>89620</v>
      </c>
      <c r="C9" s="10">
        <f t="shared" ref="C9:G9" si="1">SUM(C5:C8)</f>
        <v>90560</v>
      </c>
      <c r="D9" s="10">
        <f t="shared" si="1"/>
        <v>27060</v>
      </c>
      <c r="E9" s="10">
        <f t="shared" si="1"/>
        <v>26060</v>
      </c>
      <c r="F9" s="10">
        <f t="shared" si="1"/>
        <v>26060</v>
      </c>
      <c r="G9" s="10">
        <f t="shared" si="1"/>
        <v>259360</v>
      </c>
    </row>
    <row r="10" spans="1:7" ht="15.75" thickTop="1" x14ac:dyDescent="0.25">
      <c r="A10" s="11"/>
      <c r="B10" s="12"/>
      <c r="C10" s="12"/>
      <c r="D10" s="12"/>
      <c r="E10" s="12"/>
      <c r="F10" s="12"/>
      <c r="G10" s="13"/>
    </row>
    <row r="11" spans="1:7" x14ac:dyDescent="0.25">
      <c r="A11" s="28" t="s">
        <v>15</v>
      </c>
      <c r="B11" s="29"/>
      <c r="C11" s="29"/>
      <c r="D11" s="29"/>
      <c r="E11" s="29"/>
      <c r="F11" s="29"/>
      <c r="G11" s="30"/>
    </row>
    <row r="12" spans="1:7" x14ac:dyDescent="0.25">
      <c r="A12" s="14" t="s">
        <v>36</v>
      </c>
      <c r="B12" s="15">
        <f>3500*7</f>
        <v>24500</v>
      </c>
      <c r="C12" s="15">
        <v>1000</v>
      </c>
      <c r="D12" s="15">
        <v>500</v>
      </c>
      <c r="E12" s="15">
        <v>500</v>
      </c>
      <c r="F12" s="15">
        <v>500</v>
      </c>
      <c r="G12" s="16">
        <f>SUM(B12:F12)</f>
        <v>27000</v>
      </c>
    </row>
    <row r="13" spans="1:7" x14ac:dyDescent="0.25">
      <c r="A13" s="3" t="s">
        <v>16</v>
      </c>
      <c r="B13" s="4">
        <v>220</v>
      </c>
      <c r="C13" s="4">
        <v>200</v>
      </c>
      <c r="D13" s="4">
        <v>200</v>
      </c>
      <c r="E13" s="4">
        <v>150</v>
      </c>
      <c r="F13" s="4">
        <v>100</v>
      </c>
      <c r="G13" s="5">
        <f>SUM(B13:F13)</f>
        <v>870</v>
      </c>
    </row>
    <row r="14" spans="1:7" x14ac:dyDescent="0.25">
      <c r="A14" s="3" t="s">
        <v>17</v>
      </c>
      <c r="B14" s="4">
        <v>1200</v>
      </c>
      <c r="C14" s="4">
        <f>80*12</f>
        <v>960</v>
      </c>
      <c r="D14" s="4">
        <f t="shared" ref="D14:F14" si="2">80*12</f>
        <v>960</v>
      </c>
      <c r="E14" s="4">
        <f t="shared" si="2"/>
        <v>960</v>
      </c>
      <c r="F14" s="4">
        <f t="shared" si="2"/>
        <v>960</v>
      </c>
      <c r="G14" s="5">
        <f>SUM(B14:F14)</f>
        <v>5040</v>
      </c>
    </row>
    <row r="15" spans="1:7" x14ac:dyDescent="0.25">
      <c r="A15" s="3" t="s">
        <v>18</v>
      </c>
      <c r="B15" s="4">
        <v>100</v>
      </c>
      <c r="C15" s="4">
        <v>100</v>
      </c>
      <c r="D15" s="4">
        <v>100</v>
      </c>
      <c r="E15" s="4">
        <v>100</v>
      </c>
      <c r="F15" s="4">
        <v>100</v>
      </c>
      <c r="G15" s="5">
        <f>SUM(B15:F15)</f>
        <v>500</v>
      </c>
    </row>
    <row r="16" spans="1:7" ht="15.75" thickBot="1" x14ac:dyDescent="0.3">
      <c r="A16" s="9" t="s">
        <v>14</v>
      </c>
      <c r="B16" s="10">
        <f>SUM(B12:B15)</f>
        <v>26020</v>
      </c>
      <c r="C16" s="10">
        <f>SUM(C12:C15)</f>
        <v>2260</v>
      </c>
      <c r="D16" s="10">
        <f>SUM(D12:D15)</f>
        <v>1760</v>
      </c>
      <c r="E16" s="10">
        <f>SUM(E12:E15)</f>
        <v>1710</v>
      </c>
      <c r="F16" s="10">
        <f>SUM(F12:F15)</f>
        <v>1660</v>
      </c>
      <c r="G16" s="10">
        <f>SUM(B16:F16)</f>
        <v>33410</v>
      </c>
    </row>
    <row r="17" spans="1:7" ht="15.75" thickTop="1" x14ac:dyDescent="0.25">
      <c r="A17" s="11"/>
      <c r="B17" s="12"/>
      <c r="C17" s="12"/>
      <c r="D17" s="12"/>
      <c r="E17" s="12"/>
      <c r="F17" s="12"/>
      <c r="G17" s="13"/>
    </row>
    <row r="18" spans="1:7" x14ac:dyDescent="0.25">
      <c r="A18" s="25" t="s">
        <v>19</v>
      </c>
      <c r="B18" s="26"/>
      <c r="C18" s="26"/>
      <c r="D18" s="26"/>
      <c r="E18" s="26"/>
      <c r="F18" s="26"/>
      <c r="G18" s="27"/>
    </row>
    <row r="19" spans="1:7" x14ac:dyDescent="0.25">
      <c r="A19" s="3" t="s">
        <v>20</v>
      </c>
      <c r="B19" s="4">
        <v>10</v>
      </c>
      <c r="C19" s="4">
        <v>20</v>
      </c>
      <c r="D19" s="4">
        <v>25</v>
      </c>
      <c r="E19" s="4">
        <v>30</v>
      </c>
      <c r="F19" s="4">
        <v>50</v>
      </c>
      <c r="G19" s="5">
        <f>SUM(B19:F19)</f>
        <v>135</v>
      </c>
    </row>
    <row r="20" spans="1:7" x14ac:dyDescent="0.25">
      <c r="A20" s="3" t="s">
        <v>21</v>
      </c>
      <c r="B20" s="4">
        <v>30</v>
      </c>
      <c r="C20" s="4">
        <v>35</v>
      </c>
      <c r="D20" s="4">
        <v>40</v>
      </c>
      <c r="E20" s="4">
        <v>45</v>
      </c>
      <c r="F20" s="4">
        <v>50</v>
      </c>
      <c r="G20" s="5">
        <f t="shared" ref="G20:G21" si="3">SUM(B20:F20)</f>
        <v>200</v>
      </c>
    </row>
    <row r="21" spans="1:7" x14ac:dyDescent="0.25">
      <c r="A21" s="3" t="s">
        <v>22</v>
      </c>
      <c r="B21" s="4">
        <v>20</v>
      </c>
      <c r="C21" s="4">
        <v>26</v>
      </c>
      <c r="D21" s="4">
        <v>28</v>
      </c>
      <c r="E21" s="4">
        <v>30</v>
      </c>
      <c r="F21" s="4">
        <v>40</v>
      </c>
      <c r="G21" s="5">
        <f t="shared" si="3"/>
        <v>144</v>
      </c>
    </row>
    <row r="22" spans="1:7" ht="15.75" thickBot="1" x14ac:dyDescent="0.3">
      <c r="A22" s="9" t="s">
        <v>23</v>
      </c>
      <c r="B22" s="10">
        <f>SUM(B19:B21)</f>
        <v>60</v>
      </c>
      <c r="C22" s="10">
        <f t="shared" ref="C22:F22" si="4">SUM(C19:C21)</f>
        <v>81</v>
      </c>
      <c r="D22" s="10">
        <f t="shared" si="4"/>
        <v>93</v>
      </c>
      <c r="E22" s="10">
        <f t="shared" si="4"/>
        <v>105</v>
      </c>
      <c r="F22" s="10">
        <f t="shared" si="4"/>
        <v>140</v>
      </c>
      <c r="G22" s="10">
        <f>SUM(G19:G21)</f>
        <v>479</v>
      </c>
    </row>
    <row r="23" spans="1:7" ht="41.25" customHeight="1" thickTop="1" x14ac:dyDescent="0.25">
      <c r="A23" s="11"/>
      <c r="B23" s="12"/>
      <c r="C23" s="12"/>
      <c r="D23" s="12"/>
      <c r="E23" s="12"/>
      <c r="F23" s="12"/>
      <c r="G23" s="13"/>
    </row>
    <row r="24" spans="1:7" x14ac:dyDescent="0.25">
      <c r="A24" s="22" t="s">
        <v>35</v>
      </c>
      <c r="B24" s="23"/>
      <c r="C24" s="23"/>
      <c r="D24" s="23"/>
      <c r="E24" s="23"/>
      <c r="F24" s="23"/>
      <c r="G24" s="24"/>
    </row>
    <row r="25" spans="1:7" x14ac:dyDescent="0.25">
      <c r="A25" s="1"/>
      <c r="B25" s="2" t="s">
        <v>2</v>
      </c>
      <c r="C25" s="2" t="s">
        <v>3</v>
      </c>
      <c r="D25" s="2" t="s">
        <v>4</v>
      </c>
      <c r="E25" s="2" t="s">
        <v>5</v>
      </c>
      <c r="F25" s="2" t="s">
        <v>6</v>
      </c>
      <c r="G25" s="2" t="s">
        <v>7</v>
      </c>
    </row>
    <row r="26" spans="1:7" x14ac:dyDescent="0.25">
      <c r="A26" s="3" t="s">
        <v>37</v>
      </c>
      <c r="B26" s="4">
        <f>24500*0.15</f>
        <v>3675</v>
      </c>
      <c r="C26" s="4">
        <f>1000*0.15</f>
        <v>150</v>
      </c>
      <c r="D26" s="4">
        <f>500*0.15</f>
        <v>75</v>
      </c>
      <c r="E26" s="4">
        <f>500*0.15</f>
        <v>75</v>
      </c>
      <c r="F26" s="4">
        <f>500*0.15</f>
        <v>75</v>
      </c>
      <c r="G26" s="5">
        <f>SUM(B26:F26)</f>
        <v>4050</v>
      </c>
    </row>
    <row r="27" spans="1:7" x14ac:dyDescent="0.25">
      <c r="A27" s="3" t="s">
        <v>38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5">
        <v>0</v>
      </c>
    </row>
    <row r="28" spans="1:7" ht="15.75" thickBot="1" x14ac:dyDescent="0.3">
      <c r="A28" s="9" t="s">
        <v>39</v>
      </c>
      <c r="B28" s="10">
        <f t="shared" ref="B28:G28" si="5">SUM(B26:B27)</f>
        <v>3675</v>
      </c>
      <c r="C28" s="10">
        <f t="shared" si="5"/>
        <v>150</v>
      </c>
      <c r="D28" s="10">
        <f t="shared" si="5"/>
        <v>75</v>
      </c>
      <c r="E28" s="10">
        <f t="shared" si="5"/>
        <v>75</v>
      </c>
      <c r="F28" s="10">
        <f t="shared" si="5"/>
        <v>75</v>
      </c>
      <c r="G28" s="10">
        <f t="shared" si="5"/>
        <v>4050</v>
      </c>
    </row>
    <row r="29" spans="1:7" ht="15.75" thickTop="1" x14ac:dyDescent="0.25">
      <c r="A29" s="17"/>
      <c r="B29" s="18"/>
      <c r="C29" s="18"/>
      <c r="D29" s="18"/>
      <c r="E29" s="18"/>
      <c r="F29" s="18"/>
      <c r="G29" s="19"/>
    </row>
    <row r="30" spans="1:7" x14ac:dyDescent="0.25">
      <c r="A30" s="20" t="s">
        <v>24</v>
      </c>
      <c r="B30" s="21">
        <f>B9+B16+B22+B28</f>
        <v>119375</v>
      </c>
      <c r="C30" s="21">
        <f t="shared" ref="C30:F30" si="6">C9+C16+C22+C28</f>
        <v>93051</v>
      </c>
      <c r="D30" s="21">
        <f t="shared" si="6"/>
        <v>28988</v>
      </c>
      <c r="E30" s="21">
        <f t="shared" si="6"/>
        <v>27950</v>
      </c>
      <c r="F30" s="21">
        <f t="shared" si="6"/>
        <v>27935</v>
      </c>
      <c r="G30" s="21">
        <f>SUM(B30:F30)</f>
        <v>297299</v>
      </c>
    </row>
  </sheetData>
  <mergeCells count="6">
    <mergeCell ref="A24:G24"/>
    <mergeCell ref="A1:G1"/>
    <mergeCell ref="A3:G3"/>
    <mergeCell ref="A4:G4"/>
    <mergeCell ref="A11:G11"/>
    <mergeCell ref="A18:G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D25" sqref="D25"/>
    </sheetView>
  </sheetViews>
  <sheetFormatPr defaultRowHeight="15" x14ac:dyDescent="0.25"/>
  <cols>
    <col min="1" max="1" width="33.42578125" bestFit="1" customWidth="1"/>
    <col min="2" max="7" width="13.5703125" customWidth="1"/>
  </cols>
  <sheetData>
    <row r="1" spans="1:7" x14ac:dyDescent="0.25">
      <c r="A1" s="22" t="s">
        <v>25</v>
      </c>
      <c r="B1" s="23"/>
      <c r="C1" s="23"/>
      <c r="D1" s="23"/>
      <c r="E1" s="23"/>
      <c r="F1" s="23"/>
      <c r="G1" s="24"/>
    </row>
    <row r="2" spans="1:7" x14ac:dyDescent="0.25">
      <c r="A2" s="1" t="s">
        <v>26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s="25" t="s">
        <v>8</v>
      </c>
      <c r="B3" s="26"/>
      <c r="C3" s="26"/>
      <c r="D3" s="26"/>
      <c r="E3" s="26"/>
      <c r="F3" s="26"/>
      <c r="G3" s="27"/>
    </row>
    <row r="4" spans="1:7" x14ac:dyDescent="0.25">
      <c r="A4" s="3" t="s">
        <v>27</v>
      </c>
      <c r="B4" s="4">
        <f>Costs!$B$30 -Costs!B30</f>
        <v>0</v>
      </c>
      <c r="C4" s="4">
        <f>Costs!$B$30 -Costs!C30</f>
        <v>26324</v>
      </c>
      <c r="D4" s="4">
        <f>Costs!$B$30 -Costs!D30</f>
        <v>90387</v>
      </c>
      <c r="E4" s="4">
        <f>Costs!$B$30 -Costs!E30</f>
        <v>91425</v>
      </c>
      <c r="F4" s="4">
        <f>Costs!$B$30 -Costs!F30</f>
        <v>91440</v>
      </c>
      <c r="G4" s="5">
        <f>SUM(B4:F4)</f>
        <v>299576</v>
      </c>
    </row>
    <row r="5" spans="1:7" x14ac:dyDescent="0.25">
      <c r="A5" s="3" t="s">
        <v>28</v>
      </c>
      <c r="B5" s="4">
        <v>100</v>
      </c>
      <c r="C5" s="4">
        <v>600</v>
      </c>
      <c r="D5" s="4">
        <v>750</v>
      </c>
      <c r="E5" s="4">
        <v>800</v>
      </c>
      <c r="F5" s="4">
        <v>1000</v>
      </c>
      <c r="G5" s="5">
        <f>SUM(B5:F5)</f>
        <v>3250</v>
      </c>
    </row>
    <row r="6" spans="1:7" x14ac:dyDescent="0.25">
      <c r="A6" s="3" t="s">
        <v>29</v>
      </c>
      <c r="B6" s="4">
        <v>5000</v>
      </c>
      <c r="C6" s="4">
        <v>12000</v>
      </c>
      <c r="D6" s="4">
        <v>12600</v>
      </c>
      <c r="E6" s="4">
        <v>15000</v>
      </c>
      <c r="F6" s="4">
        <v>19000</v>
      </c>
      <c r="G6" s="5">
        <f>SUM(B6:F6)</f>
        <v>63600</v>
      </c>
    </row>
    <row r="7" spans="1:7" ht="15.75" thickBot="1" x14ac:dyDescent="0.3">
      <c r="A7" s="9" t="s">
        <v>14</v>
      </c>
      <c r="B7" s="10">
        <f t="shared" ref="B7:G7" si="0">SUM(B4:B6)</f>
        <v>5100</v>
      </c>
      <c r="C7" s="10">
        <f t="shared" si="0"/>
        <v>38924</v>
      </c>
      <c r="D7" s="10">
        <f t="shared" si="0"/>
        <v>103737</v>
      </c>
      <c r="E7" s="10">
        <f t="shared" si="0"/>
        <v>107225</v>
      </c>
      <c r="F7" s="10">
        <f t="shared" si="0"/>
        <v>111440</v>
      </c>
      <c r="G7" s="10">
        <f t="shared" si="0"/>
        <v>366426</v>
      </c>
    </row>
    <row r="8" spans="1:7" ht="15.75" thickTop="1" x14ac:dyDescent="0.25"/>
    <row r="10" spans="1:7" x14ac:dyDescent="0.25">
      <c r="A10" s="25" t="s">
        <v>19</v>
      </c>
      <c r="B10" s="26"/>
      <c r="C10" s="26"/>
      <c r="D10" s="26"/>
      <c r="E10" s="26"/>
      <c r="F10" s="26"/>
      <c r="G10" s="27"/>
    </row>
    <row r="11" spans="1:7" x14ac:dyDescent="0.25">
      <c r="A11" s="3" t="s">
        <v>30</v>
      </c>
      <c r="B11" s="4">
        <f>100000*0.3</f>
        <v>30000</v>
      </c>
      <c r="C11" s="4">
        <v>60000</v>
      </c>
      <c r="D11" s="4">
        <v>75000</v>
      </c>
      <c r="E11" s="4">
        <v>77000</v>
      </c>
      <c r="F11" s="4">
        <v>92000</v>
      </c>
      <c r="G11" s="5">
        <f>SUM(B11:F11)</f>
        <v>334000</v>
      </c>
    </row>
    <row r="12" spans="1:7" x14ac:dyDescent="0.25">
      <c r="A12" s="3" t="s">
        <v>31</v>
      </c>
      <c r="B12" s="4">
        <v>20000</v>
      </c>
      <c r="C12" s="4">
        <v>25600</v>
      </c>
      <c r="D12" s="4">
        <v>48200</v>
      </c>
      <c r="E12" s="4">
        <v>60000</v>
      </c>
      <c r="F12" s="4">
        <v>65220</v>
      </c>
      <c r="G12" s="5">
        <f t="shared" ref="G12:G14" si="1">SUM(B12:F12)</f>
        <v>219020</v>
      </c>
    </row>
    <row r="13" spans="1:7" x14ac:dyDescent="0.25">
      <c r="A13" s="3" t="s">
        <v>33</v>
      </c>
      <c r="B13" s="4">
        <v>100</v>
      </c>
      <c r="C13" s="4">
        <v>120</v>
      </c>
      <c r="D13" s="4">
        <v>125</v>
      </c>
      <c r="E13" s="4">
        <v>200</v>
      </c>
      <c r="F13" s="4">
        <v>150</v>
      </c>
      <c r="G13" s="5">
        <f t="shared" si="1"/>
        <v>695</v>
      </c>
    </row>
    <row r="14" spans="1:7" x14ac:dyDescent="0.25">
      <c r="A14" s="3" t="s">
        <v>32</v>
      </c>
      <c r="B14" s="4">
        <v>500</v>
      </c>
      <c r="C14" s="4">
        <v>650</v>
      </c>
      <c r="D14" s="4">
        <v>750</v>
      </c>
      <c r="E14" s="4">
        <v>800</v>
      </c>
      <c r="F14" s="4">
        <v>950</v>
      </c>
      <c r="G14" s="5">
        <f t="shared" si="1"/>
        <v>3650</v>
      </c>
    </row>
    <row r="15" spans="1:7" ht="15.75" thickBot="1" x14ac:dyDescent="0.3">
      <c r="A15" s="9" t="s">
        <v>23</v>
      </c>
      <c r="B15" s="10">
        <f t="shared" ref="B15:G15" si="2">SUM(B11:B14)</f>
        <v>50600</v>
      </c>
      <c r="C15" s="10">
        <f t="shared" si="2"/>
        <v>86370</v>
      </c>
      <c r="D15" s="10">
        <f t="shared" si="2"/>
        <v>124075</v>
      </c>
      <c r="E15" s="10">
        <f t="shared" si="2"/>
        <v>138000</v>
      </c>
      <c r="F15" s="10">
        <f t="shared" si="2"/>
        <v>158320</v>
      </c>
      <c r="G15" s="10">
        <f t="shared" si="2"/>
        <v>557365</v>
      </c>
    </row>
    <row r="16" spans="1:7" ht="15.75" thickTop="1" x14ac:dyDescent="0.25">
      <c r="A16" s="17"/>
      <c r="B16" s="18"/>
      <c r="C16" s="18"/>
      <c r="D16" s="18"/>
      <c r="E16" s="18"/>
      <c r="F16" s="18"/>
      <c r="G16" s="19"/>
    </row>
    <row r="17" spans="1:7" x14ac:dyDescent="0.25">
      <c r="A17" s="20" t="s">
        <v>34</v>
      </c>
      <c r="B17" s="21">
        <f>B7+B15</f>
        <v>55700</v>
      </c>
      <c r="C17" s="21">
        <f t="shared" ref="C17:G17" si="3">C7+C15</f>
        <v>125294</v>
      </c>
      <c r="D17" s="21">
        <f t="shared" si="3"/>
        <v>227812</v>
      </c>
      <c r="E17" s="21">
        <f t="shared" si="3"/>
        <v>245225</v>
      </c>
      <c r="F17" s="21">
        <f t="shared" si="3"/>
        <v>269760</v>
      </c>
      <c r="G17" s="21">
        <f t="shared" si="3"/>
        <v>923791</v>
      </c>
    </row>
    <row r="19" spans="1:7" x14ac:dyDescent="0.25">
      <c r="A19" s="22" t="s">
        <v>25</v>
      </c>
      <c r="B19" s="23"/>
      <c r="C19" s="23"/>
      <c r="D19" s="23"/>
      <c r="E19" s="23"/>
      <c r="F19" s="23"/>
      <c r="G19" s="24"/>
    </row>
    <row r="20" spans="1:7" x14ac:dyDescent="0.25">
      <c r="A20" s="1" t="s">
        <v>26</v>
      </c>
      <c r="B20" s="2" t="s">
        <v>2</v>
      </c>
      <c r="C20" s="2" t="s">
        <v>3</v>
      </c>
      <c r="D20" s="2" t="s">
        <v>4</v>
      </c>
      <c r="E20" s="2" t="s">
        <v>5</v>
      </c>
      <c r="F20" s="2" t="s">
        <v>6</v>
      </c>
      <c r="G20" s="2" t="s">
        <v>7</v>
      </c>
    </row>
    <row r="21" spans="1:7" x14ac:dyDescent="0.25">
      <c r="A21" s="20" t="s">
        <v>24</v>
      </c>
      <c r="B21" s="21">
        <v>119375</v>
      </c>
      <c r="C21" s="21">
        <v>93051</v>
      </c>
      <c r="D21" s="21">
        <v>28988</v>
      </c>
      <c r="E21" s="21">
        <v>27950</v>
      </c>
      <c r="F21" s="21">
        <v>27935</v>
      </c>
      <c r="G21" s="21">
        <v>297299</v>
      </c>
    </row>
    <row r="22" spans="1:7" x14ac:dyDescent="0.25">
      <c r="A22" s="20" t="s">
        <v>34</v>
      </c>
      <c r="B22" s="31">
        <f>B17</f>
        <v>55700</v>
      </c>
      <c r="C22" s="31">
        <f t="shared" ref="C22:F22" si="4">C17</f>
        <v>125294</v>
      </c>
      <c r="D22" s="31">
        <f t="shared" si="4"/>
        <v>227812</v>
      </c>
      <c r="E22" s="31">
        <f t="shared" si="4"/>
        <v>245225</v>
      </c>
      <c r="F22" s="31">
        <f t="shared" si="4"/>
        <v>269760</v>
      </c>
      <c r="G22" s="31">
        <f>G17</f>
        <v>923791</v>
      </c>
    </row>
    <row r="23" spans="1:7" x14ac:dyDescent="0.25">
      <c r="A23" s="20" t="s">
        <v>40</v>
      </c>
      <c r="B23" s="32">
        <f>B22-B21</f>
        <v>-63675</v>
      </c>
      <c r="C23" s="32">
        <f t="shared" ref="C23:G23" si="5">C22-C21</f>
        <v>32243</v>
      </c>
      <c r="D23" s="32">
        <f t="shared" si="5"/>
        <v>198824</v>
      </c>
      <c r="E23" s="32">
        <f t="shared" si="5"/>
        <v>217275</v>
      </c>
      <c r="F23" s="32">
        <f t="shared" si="5"/>
        <v>241825</v>
      </c>
      <c r="G23" s="32">
        <f t="shared" si="5"/>
        <v>626492</v>
      </c>
    </row>
  </sheetData>
  <mergeCells count="4">
    <mergeCell ref="A1:G1"/>
    <mergeCell ref="A3:G3"/>
    <mergeCell ref="A10:G10"/>
    <mergeCell ref="A19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Costs</vt:lpstr>
      <vt:lpstr>Benefits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K</dc:creator>
  <cp:lastModifiedBy>JOY K</cp:lastModifiedBy>
  <dcterms:created xsi:type="dcterms:W3CDTF">2017-10-11T20:10:47Z</dcterms:created>
  <dcterms:modified xsi:type="dcterms:W3CDTF">2017-10-20T20:42:47Z</dcterms:modified>
</cp:coreProperties>
</file>